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49D2BD30-B2FA-4B3E-9D71-21B010C1D21E}" xr6:coauthVersionLast="47" xr6:coauthVersionMax="47" xr10:uidLastSave="{00000000-0000-0000-0000-000000000000}"/>
  <bookViews>
    <workbookView xWindow="-110" yWindow="-110" windowWidth="19420" windowHeight="10420" firstSheet="5" activeTab="9"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26"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8" l="1"/>
  <c r="L2" i="8"/>
  <c r="M2" i="8"/>
  <c r="N2" i="8"/>
  <c r="J2" i="8"/>
  <c r="B260" i="26"/>
  <c r="E250" i="26"/>
  <c r="B250" i="26"/>
  <c r="E249" i="26"/>
  <c r="D249" i="26"/>
  <c r="D250" i="26" s="1"/>
  <c r="B249" i="26"/>
  <c r="D148" i="26"/>
  <c r="E147" i="26"/>
  <c r="E148" i="26" s="1"/>
  <c r="D147" i="26"/>
  <c r="B147" i="26"/>
  <c r="B148" i="26" s="1"/>
  <c r="R75"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B251" i="26" l="1"/>
  <c r="B149" i="26"/>
  <c r="B264" i="26" l="1"/>
  <c r="B265" i="26" s="1"/>
  <c r="O581" i="25"/>
  <c r="U581" i="25" s="1"/>
  <c r="T592" i="25"/>
  <c r="B272" i="26" l="1"/>
  <c r="B275" i="26" s="1"/>
  <c r="B278" i="26" s="1"/>
  <c r="C2" i="26" s="1"/>
  <c r="B271" i="26"/>
  <c r="B274" i="26" s="1"/>
  <c r="B277" i="26" s="1"/>
  <c r="D2" i="26" s="1"/>
  <c r="F46" i="8"/>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U343" i="25" s="1"/>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U391" i="25" s="1"/>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U473" i="25" s="1"/>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S75" i="25"/>
  <c r="T75" i="25" s="1"/>
  <c r="U66"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J7" i="20"/>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B3" i="18" l="1"/>
  <c r="B5" i="18"/>
  <c r="B10" i="18"/>
  <c r="B11" i="18"/>
  <c r="B12" i="18"/>
  <c r="B14" i="18"/>
  <c r="B15" i="18"/>
  <c r="B16" i="18"/>
  <c r="B18" i="18"/>
  <c r="B21" i="18"/>
  <c r="B22" i="18"/>
  <c r="F91" i="8" s="1"/>
  <c r="B23" i="18"/>
  <c r="B24" i="18"/>
  <c r="F97" i="8" s="1"/>
  <c r="F93" i="8" l="1"/>
  <c r="F94" i="8"/>
  <c r="F95"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<sst xmlns="http://schemas.openxmlformats.org/spreadsheetml/2006/main" count="15223" uniqueCount="2055">
  <si>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</si>
  <si>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</si>
  <si>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</si>
  <si>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</si>
  <si>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</si>
  <si>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</si>
  <si>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</si>
  <si>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</si>
  <si>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</si>
  <si>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</si>
  <si>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</si>
  <si>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</si>
  <si>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</si>
  <si>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</si>
  <si>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</si>
  <si>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</si>
  <si>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</si>
  <si>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</si>
  <si>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</si>
  <si>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</si>
  <si>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</si>
  <si>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</si>
  <si>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</si>
  <si>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</si>
  <si>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</si>
  <si>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</si>
  <si>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</si>
  <si>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</si>
  <si>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</si>
  <si>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</si>
  <si>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</si>
  <si>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</si>
  <si>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</si>
  <si>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</si>
  <si>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</si>
  <si>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</si>
  <si>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</si>
  <si>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</si>
  <si>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</si>
  <si>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</si>
  <si>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</si>
  <si>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</si>
  <si>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</si>
  <si>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</si>
  <si>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</si>
  <si>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</si>
  <si>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</si>
  <si>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</si>
  <si>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</si>
  <si>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</si>
  <si>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</si>
  <si>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</si>
  <si>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</si>
  <si>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</si>
  <si>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</si>
  <si>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</si>
  <si>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</si>
  <si>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</si>
  <si>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</si>
  <si>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</si>
  <si>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</si>
  <si>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</si>
  <si>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</si>
  <si>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</si>
  <si>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</si>
  <si>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</si>
  <si>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</si>
  <si>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</si>
  <si>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</si>
  <si>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</si>
  <si>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</si>
  <si>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</si>
  <si>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</si>
  <si>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</si>
  <si>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</si>
  <si>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</si>
  <si>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</si>
  <si>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</si>
  <si>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</si>
  <si>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</si>
  <si>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</si>
  <si>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</si>
  <si>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</si>
  <si>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</si>
  <si>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</si>
  <si>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</si>
  <si>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</si>
  <si>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</si>
  <si>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</si>
  <si>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</si>
  <si>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</si>
  <si>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</si>
  <si>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</si>
  <si>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</si>
  <si>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</si>
  <si>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</si>
  <si>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</si>
  <si>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</si>
  <si>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</si>
  <si>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</si>
  <si>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</si>
  <si>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</si>
  <si>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</si>
  <si>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</si>
  <si>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</si>
  <si>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</si>
  <si>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</si>
  <si>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</si>
  <si>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</si>
  <si>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</si>
  <si>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</si>
  <si>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</si>
  <si>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</si>
  <si>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</si>
  <si>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</si>
  <si>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</si>
  <si>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</si>
  <si>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</si>
  <si>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</si>
  <si>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</si>
  <si>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</si>
  <si>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</si>
  <si>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</si>
  <si>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</si>
  <si>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</si>
  <si>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</si>
  <si>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</si>
  <si>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</si>
  <si>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</si>
  <si>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</si>
  <si>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</si>
  <si>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</si>
  <si>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</si>
  <si>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</si>
  <si>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</si>
  <si>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</si>
  <si>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</si>
  <si>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</si>
  <si>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</si>
  <si>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</si>
  <si>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</si>
  <si>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</si>
  <si>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</si>
  <si>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</si>
  <si>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</si>
  <si>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</si>
  <si>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</si>
  <si>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</si>
  <si>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</si>
  <si>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</si>
  <si>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</si>
  <si>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</si>
  <si>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</si>
  <si>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</si>
  <si>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</si>
  <si>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</si>
  <si>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</si>
  <si>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</si>
  <si>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</si>
  <si>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</si>
  <si>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</si>
  <si>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</si>
  <si>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</si>
  <si>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</si>
  <si>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</si>
  <si>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</si>
  <si>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</si>
  <si>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</si>
  <si>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</si>
  <si>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</si>
  <si>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</si>
  <si>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</si>
  <si>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</si>
  <si>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</si>
  <si>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</si>
  <si>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</si>
  <si>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</si>
  <si>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</si>
  <si>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</si>
  <si>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</si>
  <si>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</si>
  <si>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</si>
  <si>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</si>
  <si>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</si>
  <si>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</si>
  <si>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</si>
  <si>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</si>
  <si>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</si>
  <si>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</si>
  <si>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</si>
  <si>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</si>
  <si>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</si>
  <si>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</si>
  <si>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</si>
  <si>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</si>
  <si>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</si>
  <si>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</si>
  <si>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</si>
  <si>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</si>
  <si>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</si>
  <si>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</si>
  <si>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</si>
  <si>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</si>
  <si>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</si>
  <si>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</si>
  <si>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</si>
  <si>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</si>
  <si>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</si>
  <si>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</si>
  <si>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</si>
  <si>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</si>
  <si>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</si>
  <si>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</si>
  <si>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</si>
  <si>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</si>
  <si>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</si>
  <si>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</si>
  <si>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</si>
  <si>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</si>
  <si>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</si>
  <si>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</si>
  <si>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</si>
  <si>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</si>
  <si>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</si>
  <si>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</si>
  <si>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</si>
  <si>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</si>
  <si>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</si>
  <si>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</si>
  <si>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</si>
  <si>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</si>
  <si>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</si>
  <si>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</si>
  <si>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</si>
  <si>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</si>
  <si>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</si>
  <si>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</si>
  <si>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</si>
  <si>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</si>
  <si>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</si>
  <si>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</si>
  <si>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</si>
  <si>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</si>
  <si>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</si>
  <si>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</si>
  <si>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</si>
  <si>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</si>
  <si>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</si>
  <si>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</si>
  <si>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</si>
  <si>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</si>
  <si>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</si>
  <si>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</si>
  <si>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</si>
  <si>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</si>
  <si>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</si>
  <si>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</si>
  <si>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</si>
  <si>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</si>
  <si>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</si>
  <si>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</si>
  <si>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</si>
  <si>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</si>
  <si>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</si>
  <si>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</si>
  <si>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</si>
  <si>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</si>
  <si>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</si>
  <si>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</si>
  <si>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</si>
  <si>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</si>
  <si>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</si>
  <si>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</si>
  <si>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</si>
  <si>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</si>
  <si>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</si>
  <si>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</si>
  <si>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</si>
  <si>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</si>
  <si>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</si>
  <si>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</si>
  <si>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</si>
  <si>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</si>
  <si>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</si>
  <si>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</si>
  <si>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</si>
  <si>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</si>
  <si>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</si>
  <si>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</si>
  <si>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</si>
  <si>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</si>
  <si>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</si>
  <si>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</si>
  <si>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</si>
  <si>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</si>
  <si>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</si>
  <si>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</si>
  <si>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</si>
  <si>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</si>
  <si>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</si>
  <si>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</si>
  <si>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</si>
  <si>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</si>
  <si>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</si>
  <si>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</si>
  <si>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</si>
  <si>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</si>
  <si>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</si>
  <si>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</si>
  <si>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</si>
  <si>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</si>
  <si>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</si>
  <si>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</si>
  <si>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</si>
  <si>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</si>
  <si>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</si>
  <si>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</si>
  <si>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</si>
  <si>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</si>
  <si>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</si>
  <si>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</si>
  <si>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</si>
  <si>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</si>
  <si>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</si>
  <si>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</si>
  <si>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</si>
  <si>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</si>
  <si>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</si>
  <si>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</si>
  <si>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</si>
  <si>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</si>
  <si>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</si>
  <si>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</si>
  <si>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</si>
  <si>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</si>
  <si>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</si>
  <si>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</si>
  <si>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</si>
  <si>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</si>
  <si>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</si>
  <si>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</si>
  <si>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</si>
  <si>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</si>
  <si>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</si>
  <si>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</si>
  <si>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</si>
  <si>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</si>
  <si>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</si>
  <si>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</si>
  <si>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</si>
  <si>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</si>
  <si>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</si>
  <si>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</si>
  <si>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</si>
  <si>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</si>
  <si>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</si>
  <si>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</si>
  <si>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</si>
  <si>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</si>
  <si>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</si>
  <si>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</si>
  <si>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</si>
  <si>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</si>
  <si>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</si>
  <si>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</si>
  <si>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</si>
  <si>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</si>
  <si>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</si>
  <si>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</si>
  <si>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</si>
  <si>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</si>
  <si>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</si>
  <si>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</si>
  <si>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</si>
  <si>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</si>
  <si>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</si>
  <si>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</si>
  <si>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</si>
  <si>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</si>
  <si>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</si>
  <si>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</si>
  <si>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</si>
  <si>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</si>
  <si>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</si>
  <si>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</si>
  <si>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</si>
  <si>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</si>
  <si>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</si>
  <si>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</si>
  <si>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</si>
  <si>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</si>
  <si>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</si>
  <si>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</si>
  <si>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</si>
  <si>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</si>
  <si>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</si>
  <si>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</si>
  <si>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</si>
  <si>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</si>
  <si>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</si>
  <si>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</si>
  <si>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</si>
  <si>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</si>
  <si>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</si>
  <si>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</si>
  <si>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</si>
  <si>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</si>
  <si>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</si>
  <si>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</si>
  <si>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</si>
  <si>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</si>
  <si>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</si>
  <si>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</si>
  <si>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</si>
  <si>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</si>
  <si>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</si>
  <si>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</si>
  <si>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</si>
  <si>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</si>
  <si>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</si>
  <si>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</si>
  <si>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</si>
  <si>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</si>
  <si>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</si>
  <si>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</si>
  <si>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</si>
  <si>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</si>
  <si>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</si>
  <si>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</si>
  <si>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</si>
  <si>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</si>
  <si>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</si>
  <si>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</si>
  <si>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</si>
  <si>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</si>
  <si>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</si>
  <si>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</si>
  <si>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</si>
  <si>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</si>
  <si>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</si>
  <si>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</si>
  <si>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</si>
  <si>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</si>
  <si>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</si>
  <si>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</si>
  <si>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</si>
  <si>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</si>
  <si>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</si>
  <si>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</si>
  <si>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</si>
  <si>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</si>
  <si>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</si>
  <si>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</si>
  <si>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</si>
  <si>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</si>
  <si>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</si>
  <si>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</si>
  <si>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</si>
  <si>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</si>
  <si>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</si>
  <si>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</si>
  <si>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</si>
  <si>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</si>
  <si>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</si>
  <si>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</si>
  <si>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</si>
  <si>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</si>
  <si>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</si>
  <si>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</si>
  <si>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</si>
  <si>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</si>
  <si>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</si>
  <si>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</si>
  <si>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</si>
  <si>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</si>
  <si>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</si>
  <si>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</si>
  <si>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</si>
  <si>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</si>
  <si>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</si>
  <si>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</si>
  <si>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</si>
  <si>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</si>
  <si>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</si>
  <si>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</si>
  <si>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</si>
  <si>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</si>
  <si>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</si>
  <si>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</si>
  <si>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</si>
  <si>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</si>
  <si>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</si>
  <si>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</si>
  <si>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</si>
  <si>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</si>
  <si>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</si>
  <si>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</si>
  <si>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</si>
  <si>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</si>
  <si>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</si>
  <si>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</si>
  <si>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</si>
  <si>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</si>
  <si>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</si>
  <si>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</si>
  <si>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</si>
  <si>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</si>
  <si>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</si>
  <si>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</si>
  <si>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</si>
  <si>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</si>
  <si>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</si>
  <si>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</si>
  <si>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</si>
  <si>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</si>
  <si>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</si>
  <si>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</si>
  <si>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</si>
  <si>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</si>
  <si>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</si>
  <si>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</si>
  <si>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</si>
  <si>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</si>
  <si>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</si>
  <si>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</si>
  <si>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</si>
  <si>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</si>
  <si>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</si>
  <si>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</si>
  <si>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</si>
  <si>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</si>
  <si>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</si>
  <si>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</si>
  <si>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</si>
  <si>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</si>
  <si>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</si>
  <si>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</si>
  <si>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</si>
  <si>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</si>
  <si>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</si>
  <si>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</si>
  <si>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</si>
  <si>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</si>
  <si>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</si>
  <si>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</si>
  <si>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</si>
  <si>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</si>
  <si>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</si>
  <si>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</si>
  <si>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</si>
  <si>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</si>
  <si>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</si>
  <si>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</si>
  <si>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</si>
  <si>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</si>
  <si>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</si>
  <si>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</si>
  <si>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</si>
  <si>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</si>
  <si>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</si>
  <si>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</si>
  <si>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</si>
  <si>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</si>
  <si>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</si>
  <si>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</si>
  <si>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</si>
  <si>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</si>
  <si>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</si>
  <si>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</si>
  <si>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</si>
  <si>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</si>
  <si>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</si>
  <si>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</si>
  <si>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</si>
  <si>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</si>
  <si>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</si>
  <si>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</si>
  <si>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</si>
  <si>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</si>
  <si>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</si>
  <si>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</si>
  <si>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</si>
  <si>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</si>
  <si>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</si>
  <si>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</si>
  <si>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</si>
  <si>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</si>
  <si>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</si>
  <si>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</si>
  <si>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</si>
  <si>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</si>
  <si>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</si>
  <si>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</si>
  <si>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</si>
  <si>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</si>
  <si>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</si>
  <si>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</si>
  <si>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</si>
  <si>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</si>
  <si>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</si>
  <si>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</si>
  <si>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</si>
  <si>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</si>
  <si>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</si>
  <si>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</si>
  <si>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</si>
  <si>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</si>
  <si>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</si>
  <si>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</si>
  <si>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</si>
  <si>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</si>
  <si>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</si>
  <si>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</si>
  <si>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</si>
  <si>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</si>
  <si>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</si>
  <si>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</si>
  <si>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</si>
  <si>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</si>
  <si>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</si>
  <si>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</si>
  <si>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</si>
  <si>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</si>
  <si>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</si>
  <si>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</si>
  <si>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</si>
  <si>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</si>
  <si>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</si>
  <si>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</si>
  <si>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</si>
  <si>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</si>
  <si>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</si>
  <si>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</si>
  <si>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</si>
  <si>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</si>
  <si>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</si>
  <si>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</si>
  <si>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</si>
  <si>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</si>
  <si>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</si>
  <si>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</si>
  <si>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</si>
  <si>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</si>
  <si>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</si>
  <si>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</si>
  <si>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</si>
  <si>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</si>
  <si>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</si>
  <si>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</si>
  <si>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</si>
  <si>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</si>
  <si>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</si>
  <si>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</si>
  <si>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</si>
  <si>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</si>
  <si>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</si>
  <si>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</si>
  <si>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</si>
  <si>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</si>
  <si>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</si>
  <si>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</si>
  <si>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</si>
  <si>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</si>
  <si>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</si>
  <si>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</si>
  <si>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</si>
  <si>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</si>
  <si>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</si>
  <si>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</si>
  <si>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</si>
  <si>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</si>
  <si>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</si>
  <si>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</si>
  <si>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</si>
  <si>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</si>
  <si>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</si>
  <si>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</si>
  <si>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</si>
  <si>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</si>
  <si>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</si>
  <si>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</si>
  <si>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</si>
  <si>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</si>
  <si>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</si>
  <si>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</si>
  <si>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</si>
  <si>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</si>
  <si>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</si>
  <si>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</si>
  <si>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</si>
  <si>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</si>
  <si>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</si>
  <si>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</si>
  <si>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</si>
  <si>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</si>
  <si>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</si>
  <si>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</si>
  <si>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</si>
  <si>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</si>
  <si>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</si>
  <si>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</si>
  <si>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</si>
  <si>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</si>
  <si>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</si>
  <si>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</si>
  <si>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</si>
  <si>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</si>
  <si>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</si>
  <si>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</si>
  <si>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</si>
  <si>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</si>
  <si>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</si>
  <si>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</si>
  <si>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</si>
  <si>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</si>
  <si>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</si>
  <si>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</si>
  <si>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</si>
  <si>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</si>
  <si>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</si>
  <si>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</si>
  <si>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</si>
  <si>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</si>
  <si>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</si>
  <si>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</si>
  <si>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</si>
  <si>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</si>
  <si>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</si>
  <si>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</si>
  <si>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</si>
  <si>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</si>
  <si>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</si>
  <si>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</si>
  <si>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</si>
  <si>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</si>
  <si>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</si>
  <si>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</si>
  <si>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</si>
  <si>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</si>
  <si>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</si>
  <si>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</si>
  <si>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</si>
  <si>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</si>
  <si>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</si>
  <si>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</si>
  <si>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</si>
  <si>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</si>
  <si>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</si>
  <si>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</si>
  <si>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</si>
  <si>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</si>
  <si>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</si>
  <si>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</si>
  <si>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</si>
  <si>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</si>
  <si>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</si>
  <si>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</si>
  <si>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</si>
  <si>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</si>
  <si>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</si>
  <si>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</si>
  <si>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</si>
  <si>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</si>
  <si>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</si>
  <si>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</si>
  <si>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</si>
  <si>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</si>
  <si>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</si>
  <si>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</si>
  <si>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</si>
  <si>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</si>
  <si>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</si>
  <si>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</si>
  <si>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</si>
  <si>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</si>
  <si>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</si>
  <si>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</si>
  <si>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</si>
  <si>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</si>
  <si>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</si>
  <si>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</si>
  <si>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</si>
  <si>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</si>
  <si>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</si>
  <si>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</si>
  <si>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</si>
  <si>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</si>
  <si>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</si>
  <si>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</si>
  <si>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</si>
  <si>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</si>
  <si>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</si>
  <si>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</si>
  <si>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</si>
  <si>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</si>
  <si>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</si>
  <si>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</si>
  <si>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</si>
  <si>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</si>
  <si>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</si>
  <si>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</si>
  <si>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</si>
  <si>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</si>
  <si>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</si>
  <si>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</si>
  <si>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</si>
  <si>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</si>
  <si>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</si>
  <si>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</si>
  <si>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</si>
  <si>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</si>
  <si>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</si>
  <si>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</si>
  <si>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</si>
  <si>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</si>
  <si>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</si>
  <si>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</si>
  <si>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</si>
  <si>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</si>
  <si>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</si>
  <si>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</si>
  <si>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</si>
  <si>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</si>
  <si>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</si>
  <si>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</si>
  <si>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</si>
  <si>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</si>
  <si>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</si>
  <si>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</si>
  <si>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</si>
  <si>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</si>
  <si>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</si>
  <si>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</si>
  <si>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</si>
  <si>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</si>
  <si>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</si>
  <si>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</si>
  <si>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</si>
  <si>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</si>
  <si>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</si>
  <si>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</si>
  <si>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</si>
  <si>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</si>
  <si>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</si>
  <si>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</si>
  <si>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</si>
  <si>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</si>
  <si>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</si>
  <si>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</si>
  <si>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</si>
  <si>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</si>
  <si>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</si>
  <si>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</si>
  <si>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</si>
  <si>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</si>
  <si>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</si>
  <si>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</si>
  <si>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</si>
  <si>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</si>
  <si>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</si>
  <si>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</si>
  <si>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</si>
  <si>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</si>
  <si>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</si>
  <si>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</si>
  <si>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</si>
  <si>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</si>
  <si>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</si>
  <si>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</si>
  <si>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</si>
  <si>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</si>
  <si>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</si>
  <si>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</si>
  <si>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</si>
  <si>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</si>
  <si>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</si>
  <si>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</si>
  <si>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</si>
  <si>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</si>
  <si>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</si>
  <si>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</si>
  <si>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</si>
  <si>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</si>
  <si>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</si>
  <si>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</si>
  <si>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</si>
  <si>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</si>
  <si>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</si>
  <si>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</si>
  <si>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</si>
  <si>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</si>
  <si>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</si>
  <si>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</si>
  <si>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</si>
  <si>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</si>
  <si>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</si>
  <si>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</si>
  <si>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</si>
  <si>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</si>
  <si>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</si>
  <si>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</si>
  <si>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</si>
  <si>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</si>
  <si>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</si>
  <si>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</si>
  <si>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</si>
  <si>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</si>
  <si>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</si>
  <si>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</si>
  <si>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</si>
  <si>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</si>
  <si>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</si>
  <si>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</si>
  <si>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</si>
  <si>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</si>
  <si>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</si>
  <si>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</si>
  <si>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</si>
  <si>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</si>
  <si>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</si>
  <si>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</si>
  <si>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</si>
  <si>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</si>
  <si>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</si>
  <si>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</si>
  <si>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</si>
  <si>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</si>
  <si>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</si>
  <si>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</si>
  <si>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</si>
  <si>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</si>
  <si>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</si>
  <si>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</si>
  <si>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</si>
  <si>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</si>
  <si>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</si>
  <si>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</si>
  <si>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</si>
  <si>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</si>
  <si>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</si>
  <si>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</si>
  <si>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</si>
  <si>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</si>
  <si>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</si>
  <si>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</si>
  <si>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</si>
  <si>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</si>
  <si>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</si>
  <si>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</si>
  <si>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</si>
  <si>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</si>
  <si>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</si>
  <si>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</si>
  <si>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</si>
  <si>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</si>
  <si>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</si>
  <si>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</si>
  <si>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</si>
  <si>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</si>
  <si>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</si>
  <si>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</si>
  <si>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</si>
  <si>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</si>
  <si>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</si>
  <si>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</si>
  <si>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</si>
  <si>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</si>
  <si>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</si>
  <si>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</si>
  <si>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</si>
  <si>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</si>
  <si>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</si>
  <si>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</si>
  <si>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</si>
  <si>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</si>
  <si>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</si>
  <si>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</si>
  <si>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</si>
  <si>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</si>
  <si>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</si>
  <si>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</si>
  <si>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</si>
  <si>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</si>
  <si>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</si>
  <si>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</si>
  <si>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</si>
  <si>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</si>
  <si>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</si>
  <si>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</si>
  <si>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</si>
  <si>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</si>
  <si>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</si>
  <si>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</si>
  <si>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</si>
  <si>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</si>
  <si>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</si>
  <si>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</si>
  <si>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</si>
  <si>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</si>
  <si>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</si>
  <si>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</si>
  <si>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</si>
  <si>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</si>
  <si>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</si>
  <si>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</si>
  <si>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</si>
  <si>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</si>
  <si>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</si>
  <si>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</si>
  <si>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</si>
  <si>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</si>
  <si>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</si>
  <si>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</si>
  <si>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</si>
  <si>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</si>
  <si>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</si>
  <si>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</si>
  <si>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</si>
  <si>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</si>
  <si>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</si>
  <si>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</si>
  <si>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</si>
  <si>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</si>
  <si>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</si>
  <si>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</si>
  <si>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</si>
  <si>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</si>
  <si>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</si>
  <si>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</si>
  <si>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</si>
  <si>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</si>
  <si>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</si>
  <si>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</si>
  <si>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</si>
  <si>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</si>
  <si>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</si>
  <si>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</si>
  <si>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</si>
  <si>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</si>
  <si>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</si>
  <si>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</si>
  <si>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</si>
  <si>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</si>
  <si>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</si>
  <si>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</si>
  <si>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</si>
  <si>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</si>
  <si>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</si>
  <si>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</si>
  <si>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</si>
  <si>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</si>
  <si>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</si>
  <si>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</si>
  <si>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</si>
  <si>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</si>
  <si>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</si>
  <si>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</si>
  <si>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</si>
  <si>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</si>
  <si>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</si>
  <si>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</si>
  <si>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</si>
  <si>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</si>
  <si>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</si>
  <si>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</si>
  <si>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</si>
  <si>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</si>
  <si>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</si>
  <si>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</si>
  <si>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</si>
  <si>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</si>
  <si>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</si>
  <si>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</si>
  <si>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</si>
  <si>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</si>
  <si>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</si>
  <si>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</si>
  <si>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</si>
  <si>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</si>
  <si>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</si>
  <si>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</si>
  <si>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</si>
  <si>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</si>
  <si>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</si>
  <si>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</si>
  <si>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</si>
  <si>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</si>
  <si>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</si>
  <si>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</si>
  <si>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</si>
  <si>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</si>
  <si>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</si>
  <si>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</si>
  <si>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</si>
  <si>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</si>
  <si>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</si>
  <si>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</si>
  <si>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</si>
  <si>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</si>
  <si>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</si>
  <si>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</si>
  <si>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</si>
  <si>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</si>
  <si>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</si>
  <si>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</si>
  <si>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</si>
  <si>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</si>
  <si>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</si>
  <si>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</si>
  <si>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</si>
  <si>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</si>
  <si>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</si>
  <si>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</si>
  <si>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</si>
  <si>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</si>
  <si>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</si>
  <si>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</si>
  <si>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</si>
  <si>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</si>
  <si>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</si>
  <si>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</si>
  <si>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</si>
  <si>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</si>
  <si>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</si>
  <si>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</si>
  <si>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</si>
  <si>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</si>
  <si>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</si>
  <si>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</si>
  <si>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</si>
  <si>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</si>
  <si>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</si>
  <si>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</si>
  <si>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</si>
  <si>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</si>
  <si>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</si>
  <si>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</si>
  <si>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</si>
  <si>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</si>
  <si>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</si>
  <si>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</si>
  <si>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</si>
  <si>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</si>
  <si>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</si>
  <si>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</si>
  <si>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</si>
  <si>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</si>
  <si>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</si>
  <si>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</si>
  <si>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</si>
  <si>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</si>
  <si>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</si>
  <si>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</si>
  <si>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</si>
  <si>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</si>
  <si>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</si>
  <si>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</si>
  <si>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</si>
  <si>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</si>
  <si>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</si>
  <si>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</si>
  <si>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</si>
  <si>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</si>
  <si>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</si>
  <si>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</si>
  <si>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</si>
  <si>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</si>
  <si>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</si>
  <si>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</si>
  <si>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</si>
  <si>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</si>
  <si>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</si>
  <si>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</si>
  <si>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</si>
  <si>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</si>
  <si>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</si>
  <si>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</si>
  <si>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</si>
  <si>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</si>
  <si>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</si>
  <si>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</si>
  <si>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</si>
  <si>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</si>
  <si>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</si>
  <si>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</si>
  <si>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</si>
  <si>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</si>
  <si>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</si>
  <si>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</si>
  <si>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</si>
  <si>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</si>
  <si>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</si>
  <si>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</si>
  <si>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</si>
  <si>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</si>
  <si>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</si>
  <si>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</si>
  <si>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</si>
  <si>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</si>
  <si>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</si>
  <si>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</si>
  <si>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</si>
  <si>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</si>
  <si>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</si>
  <si>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</si>
  <si>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</si>
  <si>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</si>
  <si>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</si>
  <si>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</si>
  <si>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</si>
  <si>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</si>
  <si>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</si>
  <si>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</si>
  <si>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</si>
  <si>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</si>
  <si>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</si>
  <si>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</si>
  <si>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</si>
  <si>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</si>
  <si>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</si>
  <si>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</si>
  <si>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</si>
  <si>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</si>
  <si>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</si>
  <si>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</si>
  <si>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</si>
  <si>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</si>
  <si>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</si>
  <si>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</si>
  <si>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</si>
  <si>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</si>
  <si>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</si>
  <si>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</si>
  <si>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</si>
  <si>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</si>
  <si>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</si>
  <si>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</si>
  <si>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</si>
  <si>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</si>
  <si>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</si>
  <si>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</si>
  <si>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</si>
  <si>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</si>
  <si>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</si>
  <si>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</si>
  <si>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</si>
  <si>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</si>
  <si>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</si>
  <si>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</si>
  <si>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</si>
  <si>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</si>
  <si>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</si>
  <si>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</si>
  <si>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</si>
  <si>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</si>
  <si>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</si>
  <si>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</si>
  <si>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</si>
  <si>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</si>
  <si>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</si>
  <si>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</si>
  <si>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</si>
  <si>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</si>
  <si>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</si>
  <si>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</si>
  <si>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</si>
  <si>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</si>
  <si>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</si>
  <si>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</si>
  <si>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</si>
  <si>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</si>
  <si>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</si>
  <si>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</si>
  <si>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</si>
  <si>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</si>
  <si>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</si>
  <si>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</si>
  <si>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</si>
  <si>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</si>
  <si>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</si>
  <si>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</si>
  <si>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</si>
  <si>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</si>
  <si>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</si>
  <si>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</si>
  <si>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</si>
  <si>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</si>
  <si>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</si>
  <si>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</si>
  <si>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</si>
  <si>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</si>
  <si>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</si>
  <si>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</si>
  <si>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</si>
  <si>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</si>
  <si>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</si>
  <si>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</si>
  <si>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</si>
  <si>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</si>
  <si>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</si>
  <si>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</si>
  <si>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</si>
  <si>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</si>
  <si>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</si>
  <si>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</si>
  <si>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</si>
  <si>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</si>
  <si>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</si>
  <si>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</si>
  <si>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</si>
  <si>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</si>
  <si>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</si>
  <si>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</si>
  <si>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</si>
  <si>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</si>
  <si>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</si>
  <si>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</si>
  <si>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</si>
  <si>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</si>
  <si>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</si>
  <si>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</si>
  <si>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</si>
  <si>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</si>
  <si>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</si>
  <si>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</si>
  <si>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</si>
  <si>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</si>
  <si>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</si>
  <si>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</si>
  <si>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</si>
  <si>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</si>
  <si>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</si>
  <si>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</si>
  <si>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</si>
  <si>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</si>
  <si>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</si>
  <si>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</si>
  <si>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</si>
  <si>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</si>
  <si>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</si>
  <si>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</si>
  <si>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</si>
  <si>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</si>
  <si>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</si>
  <si>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</si>
  <si>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</si>
  <si>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</si>
  <si>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</si>
  <si>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</si>
  <si>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</si>
  <si>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</si>
  <si>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</si>
  <si>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</si>
  <si>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</si>
  <si>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</si>
  <si>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</si>
  <si>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</si>
  <si>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</si>
  <si>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</si>
  <si>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</si>
  <si>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</si>
  <si>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</si>
  <si>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</si>
  <si>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</si>
  <si>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</si>
  <si>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</si>
  <si>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</si>
  <si>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</si>
  <si>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</si>
  <si>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</si>
  <si>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</si>
  <si>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</si>
  <si>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</si>
  <si>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</si>
  <si>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</si>
  <si>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</si>
  <si>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</si>
  <si>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</si>
  <si>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</si>
  <si>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</si>
  <si>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</si>
  <si>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</si>
  <si>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</si>
  <si>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</si>
  <si>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</si>
  <si>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</si>
  <si>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</si>
  <si>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</si>
  <si>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</si>
  <si>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</si>
  <si>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</si>
  <si>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</si>
  <si>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</si>
  <si>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</si>
  <si>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</si>
  <si>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</si>
  <si>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</si>
  <si>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</si>
  <si>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</si>
  <si>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</si>
  <si>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</si>
  <si>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</si>
  <si>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</si>
  <si>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</si>
  <si>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</si>
  <si>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</si>
  <si>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</si>
  <si>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</si>
  <si>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</si>
  <si>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</si>
  <si>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</si>
  <si>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</si>
  <si>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</si>
  <si>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</si>
  <si>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</si>
  <si>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</si>
  <si>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</si>
  <si>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</si>
  <si>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</si>
  <si>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</si>
  <si>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</si>
  <si>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</si>
  <si>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</si>
  <si>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</si>
  <si>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</si>
  <si>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</si>
  <si>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</si>
  <si>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</si>
  <si>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</si>
  <si>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</si>
  <si>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</si>
  <si>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</si>
  <si>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</si>
  <si>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</si>
  <si>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</si>
  <si>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</si>
  <si>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</si>
  <si>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</si>
  <si>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</si>
  <si>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</si>
  <si>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</si>
  <si>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</si>
  <si>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</si>
  <si>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</si>
  <si>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</si>
  <si>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</si>
  <si>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</si>
  <si>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</si>
  <si>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</si>
  <si>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</si>
  <si>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</si>
  <si>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</si>
  <si>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</si>
  <si>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</si>
  <si>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</si>
  <si>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</si>
  <si>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</si>
  <si>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</si>
  <si>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</si>
  <si>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</si>
  <si>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</si>
  <si>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</si>
  <si>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</si>
  <si>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</si>
  <si>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</si>
  <si>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</si>
  <si>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</si>
  <si>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</si>
  <si>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</si>
  <si>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</si>
  <si>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</si>
  <si>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</si>
  <si>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</si>
  <si>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</si>
  <si>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</si>
  <si>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</si>
  <si>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</si>
  <si>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</si>
  <si>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</si>
  <si>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</si>
  <si>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</si>
  <si>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</si>
  <si>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</si>
  <si>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</si>
  <si>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</si>
  <si>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</si>
  <si>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</si>
  <si>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</si>
  <si>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</si>
  <si>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</si>
  <si>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</si>
  <si>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</si>
  <si>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</si>
  <si>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</si>
  <si>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</si>
  <si>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</si>
  <si>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</si>
  <si>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</si>
  <si>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</si>
  <si>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</si>
  <si>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</si>
  <si>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</si>
  <si>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</si>
  <si>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</si>
  <si>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</si>
  <si>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</si>
  <si>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</si>
  <si>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</si>
  <si>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</si>
  <si>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</si>
  <si>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</si>
  <si>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</si>
  <si>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</si>
  <si>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</si>
  <si>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</si>
  <si>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</si>
  <si>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</si>
  <si>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</si>
  <si>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</si>
  <si>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</si>
  <si>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</si>
  <si>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</si>
  <si>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</si>
  <si>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</si>
  <si>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</si>
  <si>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</si>
  <si>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</si>
  <si>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</si>
  <si>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</si>
  <si>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</si>
  <si>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</si>
  <si>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</si>
  <si>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</si>
  <si>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</si>
  <si>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</si>
  <si>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</si>
  <si>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</si>
  <si>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</si>
  <si>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</si>
  <si>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</si>
  <si>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</si>
  <si>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</si>
  <si>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</si>
  <si>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</si>
  <si>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</si>
  <si>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</si>
  <si>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</si>
  <si>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</si>
  <si>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</si>
  <si>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</si>
  <si>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</si>
  <si>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</si>
  <si>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</si>
  <si>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</si>
  <si>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</si>
  <si>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</si>
  <si>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</si>
  <si>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</si>
  <si>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</si>
  <si>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</si>
  <si>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</si>
  <si>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</si>
  <si>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</si>
  <si>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</si>
  <si>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</si>
  <si>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</si>
  <si>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</si>
  <si>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</si>
  <si>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</si>
  <si>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</si>
  <si>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</si>
  <si>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</si>
  <si>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</si>
  <si>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</si>
  <si>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</si>
  <si>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</si>
  <si>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</si>
  <si>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</si>
  <si>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</si>
  <si>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</si>
  <si>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</si>
  <si>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</si>
  <si>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</si>
  <si>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</si>
  <si>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</si>
  <si>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</si>
  <si>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</si>
  <si>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</si>
  <si>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</si>
  <si>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</si>
  <si>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</si>
  <si>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</si>
  <si>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</si>
  <si>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</si>
  <si>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</si>
  <si>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</si>
  <si>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</si>
  <si>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</si>
  <si>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</si>
  <si>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</si>
  <si>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</si>
  <si>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</si>
  <si>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</si>
  <si>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</si>
  <si>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</si>
  <si>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</si>
  <si>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</si>
  <si>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</si>
  <si>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</si>
  <si>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</si>
  <si>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</si>
  <si>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</si>
  <si>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</si>
  <si>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</si>
  <si>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</si>
  <si>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</si>
  <si>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</si>
  <si>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</si>
  <si>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</si>
  <si>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</si>
  <si>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</si>
  <si>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</si>
  <si>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</si>
  <si>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</si>
  <si>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</si>
  <si>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</si>
  <si>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</si>
  <si>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</si>
  <si>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</si>
  <si>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</si>
  <si>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</si>
  <si>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</si>
  <si>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</si>
  <si>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</si>
  <si>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</si>
  <si>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</si>
  <si>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</si>
  <si>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</si>
  <si>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</si>
  <si>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</si>
  <si>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</si>
  <si>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</si>
  <si>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</si>
  <si>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</si>
  <si>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</si>
  <si>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</si>
  <si>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</si>
  <si>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</si>
  <si>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</si>
  <si>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</si>
  <si>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</si>
  <si>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</si>
  <si>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</si>
  <si>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</si>
  <si>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</si>
  <si>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</si>
  <si>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</si>
  <si>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</si>
  <si>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</si>
  <si>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</si>
  <si>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</si>
  <si>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</si>
  <si>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</si>
  <si>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</si>
  <si>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</si>
  <si>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</si>
  <si>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</si>
  <si>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</si>
  <si>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</si>
  <si>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</si>
  <si>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</si>
  <si>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</si>
  <si>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</si>
  <si>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</si>
  <si>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</si>
  <si>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</si>
  <si>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</si>
  <si>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</si>
  <si>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</si>
  <si>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</si>
  <si>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</si>
  <si>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</si>
  <si>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</si>
  <si>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</si>
  <si>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</si>
  <si>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</si>
  <si>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</si>
  <si>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</si>
  <si>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</si>
  <si>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</si>
  <si>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</si>
  <si>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</si>
  <si>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</si>
  <si>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</si>
  <si>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</si>
  <si>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</si>
  <si>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</si>
  <si>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</si>
  <si>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</si>
  <si>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</si>
  <si>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</si>
  <si>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</si>
  <si>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</si>
  <si>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</si>
  <si>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</si>
  <si>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</si>
  <si>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</si>
  <si>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</si>
  <si>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</si>
  <si>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</si>
  <si>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</si>
  <si>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</si>
  <si>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</si>
  <si>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</si>
  <si>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</si>
  <si>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</si>
  <si>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</si>
  <si>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</si>
  <si>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</si>
  <si>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</si>
  <si>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</si>
  <si>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</si>
  <si>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</si>
  <si>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</si>
  <si>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</si>
  <si>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</si>
  <si>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</si>
  <si>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</si>
  <si>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</si>
  <si>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</si>
  <si>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</si>
  <si>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</si>
  <si>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</si>
  <si>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</si>
  <si>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</si>
  <si>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</si>
  <si>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</si>
  <si>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</si>
  <si>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</si>
  <si>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</si>
  <si>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</si>
  <si>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</si>
  <si>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</si>
  <si>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</si>
  <si>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</si>
  <si>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</si>
  <si>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</si>
  <si>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</si>
  <si>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</si>
  <si>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</si>
  <si>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</si>
  <si>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</si>
  <si>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</si>
  <si>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</si>
  <si>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</si>
  <si>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</si>
  <si>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</si>
  <si>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</si>
  <si>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</si>
  <si>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</si>
  <si>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</si>
  <si>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</si>
  <si>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</si>
  <si>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</si>
  <si>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</si>
  <si>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</si>
  <si>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</si>
  <si>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</si>
  <si>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</si>
  <si>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</si>
  <si>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</si>
  <si>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</si>
  <si>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</si>
  <si>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</si>
  <si>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</si>
  <si>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</si>
  <si>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</si>
  <si>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</si>
  <si>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</si>
  <si>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</si>
  <si>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</si>
  <si>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</si>
  <si>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</si>
  <si>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</si>
  <si>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</si>
  <si>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</si>
  <si>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</si>
  <si>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</si>
  <si>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</si>
  <si>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</si>
  <si>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</si>
  <si>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</si>
  <si>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</si>
  <si>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</si>
  <si>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</si>
  <si>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</si>
  <si>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</si>
  <si>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</si>
  <si>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</si>
  <si>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</si>
  <si>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</si>
  <si>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</si>
  <si>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</si>
  <si>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</si>
  <si>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</si>
  <si>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</si>
  <si>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</si>
  <si>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</si>
  <si>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</si>
  <si>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</si>
  <si>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</si>
  <si>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</si>
  <si>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</si>
  <si>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</si>
  <si>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</si>
  <si>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</si>
  <si>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</si>
  <si>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</si>
  <si>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</si>
  <si>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</si>
  <si>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</si>
  <si>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</si>
  <si>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</si>
  <si>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</si>
  <si>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</si>
  <si>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</si>
  <si>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</si>
  <si>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</si>
  <si>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</si>
  <si>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</si>
  <si>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</si>
  <si>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</si>
  <si>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</si>
  <si>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</si>
  <si>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</si>
  <si>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</si>
  <si>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</si>
  <si>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</si>
  <si>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</si>
  <si>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</si>
  <si>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</si>
  <si>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</si>
  <si>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</si>
  <si>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</si>
  <si>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</si>
  <si>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</si>
  <si>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</si>
  <si>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</si>
  <si>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</si>
  <si>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</si>
  <si>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</si>
  <si>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</si>
  <si>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</si>
  <si>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</si>
  <si>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</si>
  <si>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</si>
  <si>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</si>
  <si>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</si>
  <si>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</si>
  <si>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</si>
  <si>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</si>
  <si>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</si>
  <si>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</si>
  <si>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</si>
  <si>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</si>
  <si>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</si>
  <si>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</si>
  <si>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</si>
  <si>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</si>
  <si>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</si>
  <si>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</si>
  <si>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</si>
  <si>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</si>
  <si>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</si>
  <si>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</si>
  <si>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</si>
  <si>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</si>
  <si>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</si>
  <si>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</si>
  <si>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</si>
  <si>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</si>
  <si>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</si>
  <si>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</si>
  <si>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</si>
  <si>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</si>
  <si>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</si>
  <si>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</si>
  <si>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</si>
  <si>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</si>
  <si>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</si>
  <si>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</si>
  <si>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</si>
  <si>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</si>
  <si>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</si>
  <si>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</si>
  <si>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</si>
  <si>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</si>
  <si>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</si>
  <si>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</si>
  <si>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</si>
  <si>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</si>
  <si>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</si>
  <si>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</si>
  <si>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</si>
  <si>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</si>
  <si>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</si>
  <si>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</si>
  <si>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</si>
  <si>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</si>
  <si>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</si>
  <si>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</si>
  <si>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</si>
  <si>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</si>
  <si>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</si>
  <si>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</si>
  <si>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</si>
  <si>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</si>
  <si>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</si>
  <si>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</si>
  <si>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</si>
  <si>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</si>
  <si>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</si>
  <si>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</si>
  <si>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</si>
  <si>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</si>
  <si>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</si>
  <si>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</si>
  <si>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</si>
  <si>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</si>
  <si>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</si>
  <si>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</si>
  <si>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</si>
  <si>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</si>
  <si>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</si>
  <si>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</si>
  <si>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</si>
  <si>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</si>
  <si>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</si>
  <si>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</si>
  <si>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</si>
  <si>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</si>
  <si>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</si>
  <si>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</si>
  <si>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</si>
  <si>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</si>
  <si>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</si>
  <si>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</si>
  <si>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</si>
  <si>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</si>
  <si>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</si>
  <si>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</si>
  <si>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</si>
  <si>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</si>
  <si>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</si>
  <si>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</si>
  <si>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</si>
  <si>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</si>
  <si>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</si>
  <si>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</si>
  <si>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</si>
  <si>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</si>
  <si>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</si>
  <si>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</si>
  <si>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</si>
  <si>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</si>
  <si>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</si>
  <si>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</si>
  <si>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</si>
  <si>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</si>
  <si>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</si>
  <si>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</si>
  <si>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</si>
  <si>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</si>
  <si>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</si>
  <si>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</si>
  <si>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</si>
  <si>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</si>
  <si>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</si>
  <si>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</si>
  <si>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</si>
  <si>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</si>
  <si>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</si>
  <si>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</si>
  <si>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</si>
  <si>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</si>
  <si>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</si>
  <si>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</si>
  <si>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</si>
  <si>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</si>
  <si>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</si>
  <si>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</si>
  <si>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</si>
  <si>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</si>
  <si>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</si>
  <si>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</si>
  <si>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</si>
  <si>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</si>
  <si>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</si>
  <si>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</si>
  <si>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</si>
  <si>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</si>
  <si>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</si>
  <si>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</si>
  <si>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</si>
  <si>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</si>
  <si>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</si>
  <si>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</si>
  <si>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</si>
  <si>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</si>
  <si>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</si>
  <si>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</si>
  <si>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</si>
  <si>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</si>
  <si>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</si>
  <si>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</si>
  <si>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</si>
  <si>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</si>
  <si>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</si>
  <si>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</si>
  <si>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</si>
  <si>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</si>
  <si>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</si>
  <si>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</si>
  <si>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</si>
  <si>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</si>
  <si>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</si>
  <si>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</si>
  <si>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</si>
  <si>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</si>
  <si>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</si>
  <si>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</si>
  <si>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</si>
  <si>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</si>
  <si>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</si>
  <si>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</si>
  <si>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</si>
  <si>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</si>
  <si>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</si>
  <si>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</si>
  <si>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</si>
  <si>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</si>
  <si>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</si>
  <si>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</si>
  <si>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</si>
  <si>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</si>
  <si>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</si>
  <si>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</si>
  <si>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</si>
  <si>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</si>
  <si>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t>
  </si>
  <si>
    <t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t>
  </si>
  <si>
    <t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</si>
  <si>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exported from India to neighbouring countries.  It does not cause the construction or removal of transmission lines linking these countries. // </t>
  </si>
  <si>
    <t xml:space="preserve">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t>
  </si>
  <si>
    <t>In its updated Nationally Determined Contribution (NDC), India has committed to reducing the emissions intensity of its GDP by 45%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</si>
</sst>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392">
    <xf numFmtId="0" fontId="0" fillId="0" borderId="0" xfId="0"/>
    <xf numFmtId="0" fontId="0" fillId="0" borderId="0" xfId="0" applyAlignment="1">
      <alignment wrapText="1"/>
    </xf>
    <xf numFmtId="1" fontId="0" fillId="0" borderId="0" xfId="0" applyNumberFormat="1" applyAlignment="1">
      <alignment wrapText="1"/>
    </xf>
    <xf numFmtId="0" fontId="0" fillId="0" borderId="1" xfId="0" applyBorder="1"/>
    <xf numFmtId="0" fontId="9" fillId="0" borderId="0" xfId="3"/>
    <xf numFmtId="0" fontId="1" fillId="0" borderId="0" xfId="0" applyFont="1"/>
    <xf numFmtId="0" fontId="1"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5" fillId="0" borderId="0" xfId="2" applyAlignment="1"/>
    <xf numFmtId="0" fontId="1" fillId="2" borderId="0" xfId="0" applyFont="1" applyFill="1"/>
    <xf numFmtId="0" fontId="0" fillId="0" borderId="0" xfId="0" applyAlignment="1">
      <alignment horizontal="left" wrapText="1"/>
    </xf>
    <xf numFmtId="0" fontId="0" fillId="2" borderId="0" xfId="0" applyFill="1"/>
    <xf numFmtId="0" fontId="0" fillId="0" borderId="0" xfId="0" applyAlignment="1">
      <alignment horizontal="center"/>
    </xf>
    <xf numFmtId="10" fontId="0" fillId="0" borderId="0" xfId="0" applyNumberFormat="1"/>
    <xf numFmtId="0" fontId="8" fillId="2" borderId="20" xfId="0" applyFont="1" applyFill="1" applyBorder="1" applyAlignment="1">
      <alignment wrapText="1"/>
    </xf>
    <xf numFmtId="0" fontId="8" fillId="2" borderId="21" xfId="0" applyFont="1" applyFill="1" applyBorder="1" applyAlignment="1">
      <alignment wrapText="1"/>
    </xf>
    <xf numFmtId="0" fontId="8" fillId="2" borderId="22" xfId="0" applyFont="1" applyFill="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11" borderId="0" xfId="0" applyFill="1"/>
    <xf numFmtId="0" fontId="0" fillId="12" borderId="0" xfId="0" applyFill="1"/>
    <xf numFmtId="0" fontId="0" fillId="2" borderId="0" xfId="0" applyFill="1" applyAlignment="1">
      <alignment horizontal="left"/>
    </xf>
    <xf numFmtId="0" fontId="1"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2" fillId="0" borderId="0" xfId="0" quotePrefix="1" applyFont="1" applyAlignment="1">
      <alignment wrapText="1"/>
    </xf>
    <xf numFmtId="0" fontId="2" fillId="0" borderId="23" xfId="0" applyFont="1" applyBorder="1" applyAlignment="1">
      <alignment wrapText="1"/>
    </xf>
    <xf numFmtId="0" fontId="0" fillId="0" borderId="23" xfId="0" applyBorder="1" applyAlignment="1">
      <alignment wrapText="1"/>
    </xf>
    <xf numFmtId="0" fontId="2" fillId="0" borderId="23" xfId="0" quotePrefix="1"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10" borderId="0" xfId="0" applyFill="1" applyAlignment="1">
      <alignment wrapText="1"/>
    </xf>
    <xf numFmtId="0" fontId="1" fillId="2" borderId="0" xfId="0" applyFont="1" applyFill="1" applyAlignment="1">
      <alignment wrapText="1"/>
    </xf>
    <xf numFmtId="0" fontId="1" fillId="4" borderId="0" xfId="0" applyFont="1" applyFill="1"/>
    <xf numFmtId="0" fontId="1" fillId="10" borderId="0" xfId="0" applyFont="1" applyFill="1"/>
    <xf numFmtId="0" fontId="0" fillId="30" borderId="0" xfId="0" applyFill="1"/>
    <xf numFmtId="0" fontId="2" fillId="30" borderId="0" xfId="0" applyFont="1" applyFill="1"/>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Fill="1" applyBorder="1" applyAlignment="1">
      <alignment wrapText="1"/>
    </xf>
    <xf numFmtId="0" fontId="0" fillId="30" borderId="0" xfId="0" applyFill="1" applyAlignment="1">
      <alignment wrapText="1"/>
    </xf>
    <xf numFmtId="0" fontId="2" fillId="30" borderId="0" xfId="0" applyFont="1" applyFill="1" applyAlignment="1">
      <alignment wrapText="1"/>
    </xf>
    <xf numFmtId="0" fontId="0" fillId="30" borderId="0" xfId="0" applyFill="1" applyAlignment="1">
      <alignment horizontal="left" wrapText="1"/>
    </xf>
    <xf numFmtId="0" fontId="2" fillId="30" borderId="23" xfId="0" applyFont="1" applyFill="1" applyBorder="1" applyAlignment="1">
      <alignment wrapText="1"/>
    </xf>
    <xf numFmtId="0" fontId="0" fillId="30" borderId="23" xfId="0" applyFill="1" applyBorder="1" applyAlignment="1">
      <alignment horizontal="left" wrapText="1"/>
    </xf>
    <xf numFmtId="4" fontId="0" fillId="0" borderId="0" xfId="0" applyNumberFormat="1"/>
    <xf numFmtId="0" fontId="8" fillId="3" borderId="26" xfId="0" applyFont="1" applyFill="1" applyBorder="1"/>
    <xf numFmtId="0" fontId="2" fillId="0" borderId="0" xfId="0" applyFont="1"/>
    <xf numFmtId="0" fontId="2" fillId="0" borderId="0" xfId="0" applyFont="1" applyAlignment="1">
      <alignment horizontal="left"/>
    </xf>
    <xf numFmtId="49" fontId="0" fillId="0" borderId="0" xfId="0" applyNumberFormat="1"/>
    <xf numFmtId="49" fontId="0" fillId="37" borderId="0" xfId="0" applyNumberFormat="1" applyFill="1"/>
    <xf numFmtId="49" fontId="2" fillId="0" borderId="0" xfId="1" applyNumberFormat="1" applyFont="1" applyFill="1" applyBorder="1" applyAlignment="1"/>
    <xf numFmtId="0" fontId="3" fillId="0" borderId="0" xfId="0" applyFont="1"/>
    <xf numFmtId="9" fontId="3" fillId="0" borderId="0" xfId="1" applyFont="1" applyAlignment="1"/>
    <xf numFmtId="0" fontId="2" fillId="30" borderId="0" xfId="0" applyFont="1" applyFill="1" applyAlignment="1">
      <alignment horizontal="left"/>
    </xf>
    <xf numFmtId="49" fontId="2" fillId="0" borderId="0" xfId="0" applyNumberFormat="1" applyFont="1"/>
    <xf numFmtId="49" fontId="0" fillId="30" borderId="0" xfId="0" applyNumberFormat="1" applyFill="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xf numFmtId="9" fontId="2" fillId="0" borderId="0" xfId="1" applyFont="1" applyFill="1" applyBorder="1" applyAlignment="1"/>
    <xf numFmtId="49" fontId="2" fillId="30" borderId="0" xfId="1" applyNumberFormat="1" applyFont="1" applyFill="1" applyBorder="1" applyAlignment="1"/>
    <xf numFmtId="49" fontId="5" fillId="30" borderId="0" xfId="2" applyNumberFormat="1" applyFill="1" applyAlignment="1"/>
    <xf numFmtId="9" fontId="3" fillId="0" borderId="0" xfId="0" applyNumberFormat="1" applyFont="1"/>
    <xf numFmtId="9" fontId="3" fillId="0" borderId="36" xfId="0" applyNumberFormat="1" applyFont="1" applyBorder="1"/>
    <xf numFmtId="49" fontId="3" fillId="30" borderId="0" xfId="0" applyNumberFormat="1" applyFont="1" applyFill="1"/>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xf numFmtId="0" fontId="0" fillId="30" borderId="0" xfId="0" applyFill="1" applyAlignment="1">
      <alignment horizontal="left"/>
    </xf>
    <xf numFmtId="49" fontId="3" fillId="0" borderId="0" xfId="0" applyNumberFormat="1" applyFont="1"/>
    <xf numFmtId="9" fontId="3" fillId="0" borderId="0" xfId="1" applyFont="1" applyFill="1" applyBorder="1" applyAlignment="1"/>
    <xf numFmtId="49" fontId="3" fillId="0" borderId="0" xfId="1" applyNumberFormat="1" applyFont="1" applyFill="1" applyBorder="1" applyAlignment="1"/>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Font="1" applyFill="1" applyBorder="1" applyAlignment="1"/>
    <xf numFmtId="49" fontId="0" fillId="0" borderId="26" xfId="0" applyNumberFormat="1" applyBorder="1"/>
    <xf numFmtId="0" fontId="3" fillId="0" borderId="0" xfId="0" applyFont="1" applyAlignment="1">
      <alignment horizontal="left"/>
    </xf>
    <xf numFmtId="0" fontId="0" fillId="37" borderId="0" xfId="0" applyFill="1"/>
    <xf numFmtId="9" fontId="2" fillId="0" borderId="0" xfId="0" applyNumberFormat="1" applyFont="1"/>
    <xf numFmtId="0" fontId="5" fillId="30" borderId="0" xfId="2" applyFill="1" applyBorder="1" applyAlignment="1"/>
    <xf numFmtId="49" fontId="2" fillId="30" borderId="0" xfId="0" applyNumberFormat="1" applyFont="1" applyFill="1"/>
    <xf numFmtId="9" fontId="0" fillId="38" borderId="0" xfId="0" applyNumberFormat="1" applyFill="1"/>
    <xf numFmtId="49" fontId="0" fillId="38" borderId="0" xfId="0" applyNumberFormat="1" applyFill="1"/>
    <xf numFmtId="49" fontId="6" fillId="38" borderId="26" xfId="0" applyNumberFormat="1" applyFont="1" applyFill="1" applyBorder="1"/>
    <xf numFmtId="49" fontId="3" fillId="0" borderId="26" xfId="1" applyNumberFormat="1" applyFont="1" applyFill="1" applyBorder="1" applyAlignment="1"/>
    <xf numFmtId="49" fontId="3" fillId="38" borderId="26" xfId="1" applyNumberFormat="1" applyFont="1" applyFill="1" applyBorder="1" applyAlignment="1"/>
    <xf numFmtId="9" fontId="3" fillId="30" borderId="0" xfId="1" applyFont="1" applyFill="1" applyBorder="1" applyAlignment="1"/>
    <xf numFmtId="9" fontId="2" fillId="30" borderId="0" xfId="0" applyNumberFormat="1" applyFont="1" applyFill="1"/>
    <xf numFmtId="49" fontId="3" fillId="0" borderId="26" xfId="0" applyNumberFormat="1" applyFont="1" applyBorder="1"/>
    <xf numFmtId="9" fontId="3" fillId="30" borderId="0" xfId="0" applyNumberFormat="1" applyFont="1" applyFill="1"/>
    <xf numFmtId="49" fontId="2" fillId="0" borderId="26" xfId="0" applyNumberFormat="1" applyFont="1" applyBorder="1"/>
    <xf numFmtId="9" fontId="0" fillId="30" borderId="0" xfId="0" applyNumberFormat="1" applyFill="1"/>
    <xf numFmtId="164" fontId="0" fillId="0" borderId="0" xfId="0" applyNumberFormat="1"/>
    <xf numFmtId="0" fontId="3" fillId="0" borderId="26" xfId="0" applyFont="1" applyBorder="1"/>
    <xf numFmtId="1" fontId="3" fillId="0" borderId="0" xfId="0" applyNumberFormat="1" applyFont="1"/>
    <xf numFmtId="0" fontId="3" fillId="30" borderId="0" xfId="0" applyFont="1" applyFill="1"/>
    <xf numFmtId="164" fontId="0" fillId="0" borderId="0" xfId="1" applyNumberFormat="1" applyFont="1" applyFill="1" applyBorder="1" applyAlignment="1"/>
    <xf numFmtId="9" fontId="0" fillId="30" borderId="0" xfId="1" applyFont="1" applyFill="1" applyBorder="1" applyAlignment="1"/>
    <xf numFmtId="49" fontId="2" fillId="30" borderId="26" xfId="0" applyNumberFormat="1" applyFont="1" applyFill="1" applyBorder="1"/>
    <xf numFmtId="49" fontId="3" fillId="0" borderId="0" xfId="0" applyNumberFormat="1" applyFont="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10" borderId="0" xfId="0" applyFont="1" applyFill="1"/>
    <xf numFmtId="49" fontId="3" fillId="30" borderId="26" xfId="0" applyNumberFormat="1" applyFont="1" applyFill="1" applyBorder="1"/>
    <xf numFmtId="164" fontId="2" fillId="0" borderId="0" xfId="0" applyNumberFormat="1" applyFont="1"/>
    <xf numFmtId="164" fontId="3" fillId="0" borderId="0" xfId="1" applyNumberFormat="1" applyFont="1" applyFill="1" applyBorder="1" applyAlignment="1"/>
    <xf numFmtId="164" fontId="0" fillId="38" borderId="0" xfId="0" applyNumberFormat="1" applyFill="1"/>
    <xf numFmtId="10" fontId="0" fillId="38" borderId="0" xfId="0" applyNumberFormat="1" applyFill="1"/>
    <xf numFmtId="0" fontId="0" fillId="38" borderId="0" xfId="0" applyFill="1"/>
    <xf numFmtId="0" fontId="7" fillId="0" borderId="26" xfId="0" applyFont="1" applyBorder="1"/>
    <xf numFmtId="0" fontId="5" fillId="38" borderId="0" xfId="2" applyFill="1" applyAlignment="1"/>
    <xf numFmtId="0" fontId="8" fillId="2" borderId="0" xfId="0" applyFont="1" applyFill="1" applyAlignment="1">
      <alignment wrapText="1"/>
    </xf>
    <xf numFmtId="0" fontId="8" fillId="2" borderId="0" xfId="0" applyFont="1" applyFill="1"/>
    <xf numFmtId="0" fontId="8" fillId="2" borderId="0" xfId="0" applyFont="1" applyFill="1" applyAlignment="1">
      <alignment horizontal="left"/>
    </xf>
    <xf numFmtId="0" fontId="8" fillId="3" borderId="0" xfId="0" applyFont="1" applyFill="1"/>
    <xf numFmtId="0" fontId="4" fillId="0" borderId="26" xfId="0" applyFont="1" applyBorder="1"/>
    <xf numFmtId="0" fontId="8" fillId="39" borderId="0" xfId="0" applyFont="1" applyFill="1"/>
    <xf numFmtId="0" fontId="8" fillId="30" borderId="0" xfId="0" applyFont="1" applyFill="1"/>
    <xf numFmtId="0" fontId="8" fillId="30" borderId="0" xfId="0" applyFont="1" applyFill="1" applyAlignment="1">
      <alignment horizontal="left"/>
    </xf>
    <xf numFmtId="0" fontId="8" fillId="39" borderId="0" xfId="0" applyFont="1" applyFill="1" applyAlignment="1">
      <alignment horizontal="left"/>
    </xf>
    <xf numFmtId="0" fontId="8" fillId="39" borderId="26" xfId="0" applyFont="1" applyFill="1" applyBorder="1"/>
    <xf numFmtId="0" fontId="0" fillId="41" borderId="0" xfId="0" applyFill="1"/>
    <xf numFmtId="0" fontId="0" fillId="40" borderId="24" xfId="0" applyFill="1" applyBorder="1" applyAlignment="1">
      <alignment wrapText="1"/>
    </xf>
    <xf numFmtId="0" fontId="0" fillId="46" borderId="24" xfId="0"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49" fontId="0" fillId="10" borderId="0" xfId="0" applyNumberFormat="1" applyFill="1"/>
    <xf numFmtId="49" fontId="2" fillId="10" borderId="0" xfId="0" applyNumberFormat="1" applyFont="1" applyFill="1"/>
    <xf numFmtId="0" fontId="0" fillId="10" borderId="0" xfId="0" applyFill="1" applyAlignment="1">
      <alignment horizontal="left"/>
    </xf>
    <xf numFmtId="9" fontId="0" fillId="10" borderId="0" xfId="1" applyFont="1" applyFill="1" applyBorder="1" applyAlignment="1"/>
    <xf numFmtId="9" fontId="0" fillId="10" borderId="0" xfId="0" applyNumberFormat="1" applyFill="1"/>
    <xf numFmtId="0" fontId="3" fillId="10" borderId="0" xfId="0" applyFont="1" applyFill="1"/>
    <xf numFmtId="9" fontId="3" fillId="10" borderId="0" xfId="0" applyNumberFormat="1" applyFont="1" applyFill="1"/>
    <xf numFmtId="49" fontId="3" fillId="10" borderId="26" xfId="0" applyNumberFormat="1" applyFont="1" applyFill="1" applyBorder="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Alignment="1">
      <alignment vertical="top"/>
    </xf>
    <xf numFmtId="0" fontId="53" fillId="44" borderId="0" xfId="0" applyFont="1" applyFill="1" applyAlignment="1">
      <alignment vertical="top"/>
    </xf>
    <xf numFmtId="0" fontId="8" fillId="0" borderId="0" xfId="0" applyFont="1" applyAlignment="1">
      <alignment vertical="top"/>
    </xf>
    <xf numFmtId="0" fontId="3" fillId="10"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xf numFmtId="0" fontId="0" fillId="41" borderId="0" xfId="0" applyFill="1" applyAlignment="1">
      <alignment wrapText="1"/>
    </xf>
    <xf numFmtId="0" fontId="3" fillId="44" borderId="0" xfId="0" applyFont="1" applyFill="1" applyAlignment="1">
      <alignment vertical="top" wrapText="1"/>
    </xf>
    <xf numFmtId="49" fontId="0" fillId="30" borderId="0" xfId="0" applyNumberFormat="1" applyFill="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1640625" defaultRowHeight="14.5"/>
  <cols>
    <col min="1" max="1" width="28.7265625" customWidth="1"/>
    <col min="2" max="2" width="24.453125" customWidth="1"/>
  </cols>
  <sheetData>
    <row r="1" spans="1:2">
      <c r="A1" s="5" t="s">
        <v>108</v>
      </c>
    </row>
    <row r="3" spans="1:2">
      <c r="A3" t="s">
        <v>109</v>
      </c>
    </row>
    <row r="4" spans="1:2">
      <c r="A4" t="s">
        <v>154</v>
      </c>
    </row>
    <row r="5" spans="1:2">
      <c r="A5" t="s">
        <v>113</v>
      </c>
    </row>
    <row r="6" spans="1:2">
      <c r="A6" t="s">
        <v>110</v>
      </c>
    </row>
    <row r="8" spans="1:2">
      <c r="A8" t="s">
        <v>111</v>
      </c>
    </row>
    <row r="9" spans="1:2">
      <c r="A9" t="s">
        <v>112</v>
      </c>
    </row>
    <row r="10" spans="1:2">
      <c r="A10" s="37" t="s">
        <v>1134</v>
      </c>
    </row>
    <row r="11" spans="1:2">
      <c r="A11" s="37"/>
    </row>
    <row r="12" spans="1:2">
      <c r="A12" t="s">
        <v>114</v>
      </c>
    </row>
    <row r="13" spans="1:2">
      <c r="A13" t="s">
        <v>115</v>
      </c>
    </row>
    <row r="14" spans="1:2">
      <c r="A14" t="s">
        <v>116</v>
      </c>
    </row>
    <row r="16" spans="1:2">
      <c r="A16" s="38" t="s">
        <v>1228</v>
      </c>
      <c r="B16" s="40"/>
    </row>
    <row r="17" spans="1:2">
      <c r="A17" t="s">
        <v>1209</v>
      </c>
      <c r="B17" s="16">
        <f>MAX(PolicyLevers!H:H)</f>
        <v>907</v>
      </c>
    </row>
    <row r="18" spans="1:2">
      <c r="A18" t="s">
        <v>1227</v>
      </c>
      <c r="B18" s="16" t="str">
        <f t="array" ref="B18">IF(MIN(IF(COUNTIF(PolicyLevers!$H$2:$H$1669,PolicyLevers!$H$2:$H$1669)&gt;1,PolicyLevers!$H$2:$H$1669, ""))=0,"No duplicate ID numbers",MIN(IF(COUNTIF(PolicyLevers!$H$2:$H$1669,PolicyLevers!$H$2:$H$1669)&gt;1,PolicyLevers!$H$2:$H$1669, "")))</f>
        <v>No duplicate ID numbers</v>
      </c>
    </row>
    <row r="19" spans="1:2" ht="29">
      <c r="A19" s="1" t="s">
        <v>1387</v>
      </c>
      <c r="B19" s="16" t="str">
        <f t="array" ref="B19">IF(MIN(IF((NOT(ISNUMBER(PolicyLevers!$H$2:$H$1669)))*(ISTEXT(PolicyLevers!$I$2:$I$1669)),ROW(PolicyLevers!$H$2:$H$1669)))=0,"No missing ID numbers",MIN(IF((NOT(ISNUMBER(PolicyLevers!$H$2:$H$1669)))*(ISTEXT(PolicyLevers!$I$2:$I$1669)),ROW(PolicyLevers!$H$2:$H$1669))))</f>
        <v>No missing ID numbers</v>
      </c>
    </row>
    <row r="21" spans="1:2">
      <c r="A21" s="38" t="s">
        <v>1220</v>
      </c>
      <c r="B21" s="40"/>
    </row>
    <row r="22" spans="1:2">
      <c r="A22" t="s">
        <v>1221</v>
      </c>
    </row>
    <row r="23" spans="1:2">
      <c r="A23" t="s">
        <v>1205</v>
      </c>
    </row>
    <row r="24" spans="1:2">
      <c r="A24" t="s">
        <v>1206</v>
      </c>
    </row>
    <row r="25" spans="1:2">
      <c r="A25" t="s">
        <v>1207</v>
      </c>
    </row>
    <row r="26" spans="1:2">
      <c r="A26" t="s">
        <v>1208</v>
      </c>
    </row>
    <row r="28" spans="1:2">
      <c r="A28" t="s">
        <v>1222</v>
      </c>
    </row>
    <row r="29" spans="1:2">
      <c r="A29" t="s">
        <v>1203</v>
      </c>
    </row>
    <row r="30" spans="1:2">
      <c r="A30" t="s">
        <v>1204</v>
      </c>
    </row>
    <row r="32" spans="1:2">
      <c r="A32" t="s">
        <v>1223</v>
      </c>
    </row>
    <row r="33" spans="1:2">
      <c r="A33" t="s">
        <v>1210</v>
      </c>
    </row>
    <row r="34" spans="1:2">
      <c r="A34" t="s">
        <v>1211</v>
      </c>
    </row>
    <row r="36" spans="1:2">
      <c r="A36" t="s">
        <v>1224</v>
      </c>
    </row>
    <row r="37" spans="1:2">
      <c r="A37" t="s">
        <v>1212</v>
      </c>
    </row>
    <row r="38" spans="1:2">
      <c r="A38" t="s">
        <v>1213</v>
      </c>
    </row>
    <row r="40" spans="1:2">
      <c r="A40" s="38" t="s">
        <v>1214</v>
      </c>
      <c r="B40" s="40"/>
    </row>
    <row r="41" spans="1:2">
      <c r="A41" t="s">
        <v>1215</v>
      </c>
    </row>
    <row r="42" spans="1:2">
      <c r="A42" t="s">
        <v>1216</v>
      </c>
    </row>
    <row r="44" spans="1:2">
      <c r="A44" t="s">
        <v>1217</v>
      </c>
    </row>
    <row r="45" spans="1:2">
      <c r="A45" t="s">
        <v>1225</v>
      </c>
    </row>
    <row r="46" spans="1:2">
      <c r="A46" t="s">
        <v>1218</v>
      </c>
    </row>
    <row r="47" spans="1:2">
      <c r="A47"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56" activePane="bottomLeft" state="frozen"/>
      <selection pane="bottomLeft" activeCell="A72" sqref="A72:XFD72"/>
    </sheetView>
  </sheetViews>
  <sheetFormatPr defaultColWidth="9.1796875" defaultRowHeight="14.5"/>
  <cols>
    <col min="1" max="1" width="42.54296875" customWidth="1"/>
    <col min="2" max="2" width="28.453125" customWidth="1"/>
    <col min="3" max="3" width="36.54296875" customWidth="1"/>
    <col min="4" max="5" width="18.81640625" customWidth="1"/>
    <col min="6" max="7" width="23.1796875" customWidth="1"/>
    <col min="8" max="8" width="19.453125" style="16" customWidth="1"/>
    <col min="9" max="9" width="21.26953125" customWidth="1"/>
    <col min="10" max="10" width="21.26953125" style="16" customWidth="1"/>
    <col min="11" max="11" width="16.81640625" customWidth="1"/>
    <col min="12" max="12" width="19" customWidth="1"/>
    <col min="13" max="14" width="19.1796875" customWidth="1"/>
    <col min="15" max="15" width="28.453125" customWidth="1"/>
    <col min="16" max="16" width="117.26953125" customWidth="1"/>
    <col min="17" max="17" width="52.453125" customWidth="1"/>
    <col min="18" max="18" width="43.453125" style="142" customWidth="1"/>
    <col min="19" max="19" width="47.81640625" style="163" customWidth="1"/>
    <col min="20" max="20" width="37.26953125" customWidth="1"/>
  </cols>
  <sheetData>
    <row r="1" spans="1:20">
      <c r="A1" s="213" t="s">
        <v>3</v>
      </c>
      <c r="B1" s="213" t="s">
        <v>0</v>
      </c>
      <c r="C1" s="214" t="s">
        <v>1</v>
      </c>
      <c r="D1" s="214" t="s">
        <v>38</v>
      </c>
      <c r="E1" s="214" t="s">
        <v>39</v>
      </c>
      <c r="F1" s="214" t="s">
        <v>86</v>
      </c>
      <c r="G1" s="214" t="s">
        <v>87</v>
      </c>
      <c r="H1" s="215" t="s">
        <v>480</v>
      </c>
      <c r="I1" s="214" t="s">
        <v>71</v>
      </c>
      <c r="J1" s="216" t="s">
        <v>366</v>
      </c>
      <c r="K1" s="213" t="s">
        <v>561</v>
      </c>
      <c r="L1" s="213" t="s">
        <v>72</v>
      </c>
      <c r="M1" s="213" t="s">
        <v>73</v>
      </c>
      <c r="N1" s="213" t="s">
        <v>85</v>
      </c>
      <c r="O1" s="213" t="s">
        <v>31</v>
      </c>
      <c r="P1" s="213" t="s">
        <v>2</v>
      </c>
      <c r="Q1" s="213" t="s">
        <v>464</v>
      </c>
      <c r="R1" s="213" t="s">
        <v>200</v>
      </c>
      <c r="S1" s="217" t="s">
        <v>160</v>
      </c>
      <c r="T1" s="213" t="s">
        <v>161</v>
      </c>
    </row>
    <row r="2" spans="1:20" s="142" customFormat="1">
      <c r="A2" s="142" t="str">
        <f>INDEX('Policy Characteristics'!A:A,MATCH($C2,'Policy Characteristics'!$C:$C,0))</f>
        <v>Transportation</v>
      </c>
      <c r="B2" s="142" t="str">
        <f>INDEX('Policy Characteristics'!B:B,MATCH($C2,'Policy Characteristics'!$C:$C,0))</f>
        <v>Conventional Pollutant Standards</v>
      </c>
      <c r="C2" s="142" t="s">
        <v>703</v>
      </c>
      <c r="D2" s="142" t="s">
        <v>40</v>
      </c>
      <c r="E2" s="142" t="s">
        <v>530</v>
      </c>
      <c r="F2" s="142" t="s">
        <v>40</v>
      </c>
      <c r="G2" s="142" t="s">
        <v>753</v>
      </c>
      <c r="H2" s="143">
        <v>300</v>
      </c>
      <c r="I2" s="144" t="s">
        <v>46</v>
      </c>
      <c r="J2" s="142" t="str">
        <f>INDEX('Policy Characteristics'!D:D,MATCH(PolicyLevers!$C2,'Policy Characteristics'!$C:$C,0))</f>
        <v>Conventional Pollutant Standard</v>
      </c>
      <c r="K2" s="142" t="str">
        <f>INDEX('Policy Characteristics'!E:E,MATCH(PolicyLevers!$C2,'Policy Characteristics'!$C:$C,0))</f>
        <v>trans reduce regulated pollutants</v>
      </c>
      <c r="L2" s="142">
        <f>INDEX('Policy Characteristics'!F:F,MATCH(PolicyLevers!$C2,'Policy Characteristics'!$C:$C,0))</f>
        <v>0</v>
      </c>
      <c r="M2" s="142">
        <f>INDEX('Policy Characteristics'!G:G,MATCH(PolicyLevers!$C2,'Policy Characteristics'!$C:$C,0))</f>
        <v>1</v>
      </c>
      <c r="N2" s="142">
        <f>INDEX('Policy Characteristics'!H:H,MATCH(PolicyLevers!$C2,'Policy Characteristics'!$C:$C,0))</f>
        <v>0.02</v>
      </c>
      <c r="O2" s="142" t="str">
        <f>INDEX('Policy Characteristics'!I:I,MATCH(PolicyLevers!$C2,'Policy Characteristics'!$C:$C,0))</f>
        <v>% reduction in emissions</v>
      </c>
      <c r="P2" s="14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46" t="str">
        <f>INDEX('Policy Characteristics'!K:K,MATCH(PolicyLevers!$C2,'Policy Characteristics'!$C:$C,0))</f>
        <v>transportation-sector-main.html#conv-pol-stds</v>
      </c>
      <c r="R2" s="142" t="str">
        <f>INDEX('Policy Characteristics'!L:L,MATCH(PolicyLevers!$C2,'Policy Characteristics'!$C:$C,0))</f>
        <v>conventional-pollutant-standards.html</v>
      </c>
      <c r="S2" s="87" t="str">
        <f>INDEX('Policy Characteristics'!M:M,MATCH(PolicyLevers!$C2,'Policy Characteristics'!$C:$C,0))</f>
        <v>Evolution of Bharat Stage emission norms in India: https://www.cars24.com/blog/bsi-bsii-bsiii-bsiv-bsvi-emission-norms/;
India BS-VI rollout: https://pib.gov.in/Pressreleaseshare.aspx?PRID=1603492</v>
      </c>
      <c r="T2" s="142">
        <f>INDEX('Policy Characteristics'!N:N,MATCH(PolicyLevers!$C2,'Policy Characteristics'!$C:$C,0))</f>
        <v>0</v>
      </c>
    </row>
    <row r="3" spans="1:20" s="142" customFormat="1">
      <c r="A3" s="142" t="str">
        <f>INDEX('Policy Characteristics'!A:A,MATCH($C3,'Policy Characteristics'!$C:$C,0))</f>
        <v>Transportation</v>
      </c>
      <c r="B3" s="147" t="str">
        <f>INDEX('Policy Characteristics'!B:B,MATCH($C3,'Policy Characteristics'!$C:$C,0))</f>
        <v>Conventional Pollutant Standards</v>
      </c>
      <c r="C3" s="147" t="str">
        <f t="shared" ref="C3:C22" si="0">C$2</f>
        <v>Percentage Reduction of Separately Regulated Pollutants</v>
      </c>
      <c r="D3" s="142" t="s">
        <v>40</v>
      </c>
      <c r="E3" s="142" t="s">
        <v>505</v>
      </c>
      <c r="F3" s="142" t="s">
        <v>40</v>
      </c>
      <c r="G3" s="142" t="s">
        <v>505</v>
      </c>
      <c r="H3" s="143">
        <v>301</v>
      </c>
      <c r="I3" s="144" t="s">
        <v>46</v>
      </c>
      <c r="J3" s="142" t="str">
        <f>INDEX('Policy Characteristics'!D:D,MATCH(PolicyLevers!$C3,'Policy Characteristics'!$C:$C,0))</f>
        <v>Conventional Pollutant Standard</v>
      </c>
      <c r="K3" s="142" t="str">
        <f>INDEX('Policy Characteristics'!E:E,MATCH(PolicyLevers!$C3,'Policy Characteristics'!$C:$C,0))</f>
        <v>trans reduce regulated pollutants</v>
      </c>
      <c r="L3" s="148">
        <f>INDEX('Policy Characteristics'!F:F,MATCH(PolicyLevers!$C3,'Policy Characteristics'!$C:$C,0))</f>
        <v>0</v>
      </c>
      <c r="M3" s="148">
        <f>INDEX('Policy Characteristics'!G:G,MATCH(PolicyLevers!$C3,'Policy Characteristics'!$C:$C,0))</f>
        <v>1</v>
      </c>
      <c r="N3" s="148">
        <f>INDEX('Policy Characteristics'!H:H,MATCH(PolicyLevers!$C3,'Policy Characteristics'!$C:$C,0))</f>
        <v>0.02</v>
      </c>
      <c r="O3" s="147" t="str">
        <f>INDEX('Policy Characteristics'!I:I,MATCH(PolicyLevers!$C3,'Policy Characteristics'!$C:$C,0))</f>
        <v>% reduction in emissions</v>
      </c>
      <c r="P3" s="14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47" t="str">
        <f>INDEX('Policy Characteristics'!K:K,MATCH(PolicyLevers!$C3,'Policy Characteristics'!$C:$C,0))</f>
        <v>transportation-sector-main.html#conv-pol-stds</v>
      </c>
      <c r="R3" s="147" t="str">
        <f>INDEX('Policy Characteristics'!L:L,MATCH(PolicyLevers!$C3,'Policy Characteristics'!$C:$C,0))</f>
        <v>conventional-pollutant-standards.html</v>
      </c>
      <c r="S3" s="87" t="str">
        <f>INDEX('Policy Characteristics'!M:M,MATCH(PolicyLevers!$C3,'Policy Characteristics'!$C:$C,0))</f>
        <v>Evolution of Bharat Stage emission norms in India: https://www.cars24.com/blog/bsi-bsii-bsiii-bsiv-bsvi-emission-norms/;
India BS-VI rollout: https://pib.gov.in/Pressreleaseshare.aspx?PRID=1603492</v>
      </c>
      <c r="T3" s="142">
        <f>INDEX('Policy Characteristics'!N:N,MATCH(PolicyLevers!$C3,'Policy Characteristics'!$C:$C,0))</f>
        <v>0</v>
      </c>
    </row>
    <row r="4" spans="1:20" s="142" customFormat="1">
      <c r="A4" s="142" t="str">
        <f>INDEX('Policy Characteristics'!A:A,MATCH($C4,'Policy Characteristics'!$C:$C,0))</f>
        <v>Transportation</v>
      </c>
      <c r="B4" s="147" t="str">
        <f>INDEX('Policy Characteristics'!B:B,MATCH($C4,'Policy Characteristics'!$C:$C,0))</f>
        <v>Conventional Pollutant Standards</v>
      </c>
      <c r="C4" s="147" t="str">
        <f t="shared" si="0"/>
        <v>Percentage Reduction of Separately Regulated Pollutants</v>
      </c>
      <c r="D4" s="142" t="s">
        <v>40</v>
      </c>
      <c r="E4" s="142" t="s">
        <v>531</v>
      </c>
      <c r="F4" s="142" t="s">
        <v>40</v>
      </c>
      <c r="G4" s="142" t="s">
        <v>531</v>
      </c>
      <c r="H4" s="143">
        <v>302</v>
      </c>
      <c r="I4" s="144" t="s">
        <v>46</v>
      </c>
      <c r="J4" s="142" t="str">
        <f>INDEX('Policy Characteristics'!D:D,MATCH(PolicyLevers!$C4,'Policy Characteristics'!$C:$C,0))</f>
        <v>Conventional Pollutant Standard</v>
      </c>
      <c r="K4" s="142" t="str">
        <f>INDEX('Policy Characteristics'!E:E,MATCH(PolicyLevers!$C4,'Policy Characteristics'!$C:$C,0))</f>
        <v>trans reduce regulated pollutants</v>
      </c>
      <c r="L4" s="148">
        <f>INDEX('Policy Characteristics'!F:F,MATCH(PolicyLevers!$C4,'Policy Characteristics'!$C:$C,0))</f>
        <v>0</v>
      </c>
      <c r="M4" s="148">
        <f>INDEX('Policy Characteristics'!G:G,MATCH(PolicyLevers!$C4,'Policy Characteristics'!$C:$C,0))</f>
        <v>1</v>
      </c>
      <c r="N4" s="148">
        <f>INDEX('Policy Characteristics'!H:H,MATCH(PolicyLevers!$C4,'Policy Characteristics'!$C:$C,0))</f>
        <v>0.02</v>
      </c>
      <c r="O4" s="147" t="str">
        <f>INDEX('Policy Characteristics'!I:I,MATCH(PolicyLevers!$C4,'Policy Characteristics'!$C:$C,0))</f>
        <v>% reduction in emissions</v>
      </c>
      <c r="P4" s="14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47" t="str">
        <f>INDEX('Policy Characteristics'!K:K,MATCH(PolicyLevers!$C4,'Policy Characteristics'!$C:$C,0))</f>
        <v>transportation-sector-main.html#conv-pol-stds</v>
      </c>
      <c r="R4" s="147" t="str">
        <f>INDEX('Policy Characteristics'!L:L,MATCH(PolicyLevers!$C4,'Policy Characteristics'!$C:$C,0))</f>
        <v>conventional-pollutant-standards.html</v>
      </c>
      <c r="S4" s="87" t="str">
        <f>INDEX('Policy Characteristics'!M:M,MATCH(PolicyLevers!$C4,'Policy Characteristics'!$C:$C,0))</f>
        <v>Evolution of Bharat Stage emission norms in India: https://www.cars24.com/blog/bsi-bsii-bsiii-bsiv-bsvi-emission-norms/;
India BS-VI rollout: https://pib.gov.in/Pressreleaseshare.aspx?PRID=1603492</v>
      </c>
      <c r="T4" s="142">
        <f>INDEX('Policy Characteristics'!N:N,MATCH(PolicyLevers!$C4,'Policy Characteristics'!$C:$C,0))</f>
        <v>0</v>
      </c>
    </row>
    <row r="5" spans="1:20" s="142" customFormat="1">
      <c r="A5" s="142" t="str">
        <f>INDEX('Policy Characteristics'!A:A,MATCH($C5,'Policy Characteristics'!$C:$C,0))</f>
        <v>Transportation</v>
      </c>
      <c r="B5" s="147" t="str">
        <f>INDEX('Policy Characteristics'!B:B,MATCH($C5,'Policy Characteristics'!$C:$C,0))</f>
        <v>Conventional Pollutant Standards</v>
      </c>
      <c r="C5" s="147" t="str">
        <f t="shared" si="0"/>
        <v>Percentage Reduction of Separately Regulated Pollutants</v>
      </c>
      <c r="D5" s="142" t="s">
        <v>40</v>
      </c>
      <c r="E5" s="142" t="s">
        <v>532</v>
      </c>
      <c r="F5" s="142" t="s">
        <v>40</v>
      </c>
      <c r="G5" s="142" t="s">
        <v>532</v>
      </c>
      <c r="H5" s="143">
        <v>303</v>
      </c>
      <c r="I5" s="144" t="s">
        <v>46</v>
      </c>
      <c r="J5" s="142" t="str">
        <f>INDEX('Policy Characteristics'!D:D,MATCH(PolicyLevers!$C5,'Policy Characteristics'!$C:$C,0))</f>
        <v>Conventional Pollutant Standard</v>
      </c>
      <c r="K5" s="142" t="str">
        <f>INDEX('Policy Characteristics'!E:E,MATCH(PolicyLevers!$C5,'Policy Characteristics'!$C:$C,0))</f>
        <v>trans reduce regulated pollutants</v>
      </c>
      <c r="L5" s="148">
        <f>INDEX('Policy Characteristics'!F:F,MATCH(PolicyLevers!$C5,'Policy Characteristics'!$C:$C,0))</f>
        <v>0</v>
      </c>
      <c r="M5" s="148">
        <f>INDEX('Policy Characteristics'!G:G,MATCH(PolicyLevers!$C5,'Policy Characteristics'!$C:$C,0))</f>
        <v>1</v>
      </c>
      <c r="N5" s="148">
        <f>INDEX('Policy Characteristics'!H:H,MATCH(PolicyLevers!$C5,'Policy Characteristics'!$C:$C,0))</f>
        <v>0.02</v>
      </c>
      <c r="O5" s="147" t="str">
        <f>INDEX('Policy Characteristics'!I:I,MATCH(PolicyLevers!$C5,'Policy Characteristics'!$C:$C,0))</f>
        <v>% reduction in emissions</v>
      </c>
      <c r="P5" s="14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47" t="str">
        <f>INDEX('Policy Characteristics'!K:K,MATCH(PolicyLevers!$C5,'Policy Characteristics'!$C:$C,0))</f>
        <v>transportation-sector-main.html#conv-pol-stds</v>
      </c>
      <c r="R5" s="147" t="str">
        <f>INDEX('Policy Characteristics'!L:L,MATCH(PolicyLevers!$C5,'Policy Characteristics'!$C:$C,0))</f>
        <v>conventional-pollutant-standards.html</v>
      </c>
      <c r="S5" s="87" t="str">
        <f>INDEX('Policy Characteristics'!M:M,MATCH(PolicyLevers!$C5,'Policy Characteristics'!$C:$C,0))</f>
        <v>Evolution of Bharat Stage emission norms in India: https://www.cars24.com/blog/bsi-bsii-bsiii-bsiv-bsvi-emission-norms/;
India BS-VI rollout: https://pib.gov.in/Pressreleaseshare.aspx?PRID=1603492</v>
      </c>
      <c r="T5" s="142">
        <f>INDEX('Policy Characteristics'!N:N,MATCH(PolicyLevers!$C5,'Policy Characteristics'!$C:$C,0))</f>
        <v>0</v>
      </c>
    </row>
    <row r="6" spans="1:20" s="142" customFormat="1">
      <c r="A6" s="142" t="str">
        <f>INDEX('Policy Characteristics'!A:A,MATCH($C6,'Policy Characteristics'!$C:$C,0))</f>
        <v>Transportation</v>
      </c>
      <c r="B6" s="147" t="str">
        <f>INDEX('Policy Characteristics'!B:B,MATCH($C6,'Policy Characteristics'!$C:$C,0))</f>
        <v>Conventional Pollutant Standards</v>
      </c>
      <c r="C6" s="147" t="str">
        <f t="shared" si="0"/>
        <v>Percentage Reduction of Separately Regulated Pollutants</v>
      </c>
      <c r="D6" s="142" t="s">
        <v>40</v>
      </c>
      <c r="E6" s="142" t="s">
        <v>533</v>
      </c>
      <c r="F6" s="142" t="s">
        <v>40</v>
      </c>
      <c r="G6" s="142" t="s">
        <v>622</v>
      </c>
      <c r="H6" s="143">
        <v>304</v>
      </c>
      <c r="I6" s="144" t="s">
        <v>46</v>
      </c>
      <c r="J6" s="142" t="str">
        <f>INDEX('Policy Characteristics'!D:D,MATCH(PolicyLevers!$C6,'Policy Characteristics'!$C:$C,0))</f>
        <v>Conventional Pollutant Standard</v>
      </c>
      <c r="K6" s="142" t="str">
        <f>INDEX('Policy Characteristics'!E:E,MATCH(PolicyLevers!$C6,'Policy Characteristics'!$C:$C,0))</f>
        <v>trans reduce regulated pollutants</v>
      </c>
      <c r="L6" s="148">
        <f>INDEX('Policy Characteristics'!F:F,MATCH(PolicyLevers!$C6,'Policy Characteristics'!$C:$C,0))</f>
        <v>0</v>
      </c>
      <c r="M6" s="148">
        <f>INDEX('Policy Characteristics'!G:G,MATCH(PolicyLevers!$C6,'Policy Characteristics'!$C:$C,0))</f>
        <v>1</v>
      </c>
      <c r="N6" s="148">
        <f>INDEX('Policy Characteristics'!H:H,MATCH(PolicyLevers!$C6,'Policy Characteristics'!$C:$C,0))</f>
        <v>0.02</v>
      </c>
      <c r="O6" s="147" t="str">
        <f>INDEX('Policy Characteristics'!I:I,MATCH(PolicyLevers!$C6,'Policy Characteristics'!$C:$C,0))</f>
        <v>% reduction in emissions</v>
      </c>
      <c r="P6" s="14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47" t="str">
        <f>INDEX('Policy Characteristics'!K:K,MATCH(PolicyLevers!$C6,'Policy Characteristics'!$C:$C,0))</f>
        <v>transportation-sector-main.html#conv-pol-stds</v>
      </c>
      <c r="R6" s="147" t="str">
        <f>INDEX('Policy Characteristics'!L:L,MATCH(PolicyLevers!$C6,'Policy Characteristics'!$C:$C,0))</f>
        <v>conventional-pollutant-standards.html</v>
      </c>
      <c r="S6" s="87" t="str">
        <f>INDEX('Policy Characteristics'!M:M,MATCH(PolicyLevers!$C6,'Policy Characteristics'!$C:$C,0))</f>
        <v>Evolution of Bharat Stage emission norms in India: https://www.cars24.com/blog/bsi-bsii-bsiii-bsiv-bsvi-emission-norms/;
India BS-VI rollout: https://pib.gov.in/Pressreleaseshare.aspx?PRID=1603492</v>
      </c>
      <c r="T6" s="142">
        <f>INDEX('Policy Characteristics'!N:N,MATCH(PolicyLevers!$C6,'Policy Characteristics'!$C:$C,0))</f>
        <v>0</v>
      </c>
    </row>
    <row r="7" spans="1:20" s="142" customFormat="1">
      <c r="A7" s="142" t="str">
        <f>INDEX('Policy Characteristics'!A:A,MATCH($C7,'Policy Characteristics'!$C:$C,0))</f>
        <v>Transportation</v>
      </c>
      <c r="B7" s="147" t="str">
        <f>INDEX('Policy Characteristics'!B:B,MATCH($C7,'Policy Characteristics'!$C:$C,0))</f>
        <v>Conventional Pollutant Standards</v>
      </c>
      <c r="C7" s="147" t="str">
        <f t="shared" si="0"/>
        <v>Percentage Reduction of Separately Regulated Pollutants</v>
      </c>
      <c r="D7" s="142" t="s">
        <v>40</v>
      </c>
      <c r="E7" s="142" t="s">
        <v>534</v>
      </c>
      <c r="F7" s="142" t="s">
        <v>40</v>
      </c>
      <c r="G7" s="142" t="s">
        <v>534</v>
      </c>
      <c r="H7" s="149">
        <v>305</v>
      </c>
      <c r="I7" s="144" t="s">
        <v>47</v>
      </c>
      <c r="J7" s="142" t="str">
        <f>INDEX('Policy Characteristics'!D:D,MATCH(PolicyLevers!$C7,'Policy Characteristics'!$C:$C,0))</f>
        <v>Conventional Pollutant Standard</v>
      </c>
      <c r="K7" s="142" t="str">
        <f>INDEX('Policy Characteristics'!E:E,MATCH(PolicyLevers!$C7,'Policy Characteristics'!$C:$C,0))</f>
        <v>trans reduce regulated pollutants</v>
      </c>
      <c r="L7" s="148">
        <f>INDEX('Policy Characteristics'!F:F,MATCH(PolicyLevers!$C7,'Policy Characteristics'!$C:$C,0))</f>
        <v>0</v>
      </c>
      <c r="M7" s="148">
        <f>INDEX('Policy Characteristics'!G:G,MATCH(PolicyLevers!$C7,'Policy Characteristics'!$C:$C,0))</f>
        <v>1</v>
      </c>
      <c r="N7" s="148">
        <f>INDEX('Policy Characteristics'!H:H,MATCH(PolicyLevers!$C7,'Policy Characteristics'!$C:$C,0))</f>
        <v>0.02</v>
      </c>
      <c r="O7" s="147" t="str">
        <f>INDEX('Policy Characteristics'!I:I,MATCH(PolicyLevers!$C7,'Policy Characteristics'!$C:$C,0))</f>
        <v>% reduction in emissions</v>
      </c>
      <c r="P7" s="14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47" t="str">
        <f>INDEX('Policy Characteristics'!K:K,MATCH(PolicyLevers!$C7,'Policy Characteristics'!$C:$C,0))</f>
        <v>transportation-sector-main.html#conv-pol-stds</v>
      </c>
      <c r="R7" s="147" t="str">
        <f>INDEX('Policy Characteristics'!L:L,MATCH(PolicyLevers!$C7,'Policy Characteristics'!$C:$C,0))</f>
        <v>conventional-pollutant-standards.html</v>
      </c>
      <c r="S7" s="87" t="str">
        <f>INDEX('Policy Characteristics'!M:M,MATCH(PolicyLevers!$C7,'Policy Characteristics'!$C:$C,0))</f>
        <v>Evolution of Bharat Stage emission norms in India: https://www.cars24.com/blog/bsi-bsii-bsiii-bsiv-bsvi-emission-norms/;
India BS-VI rollout: https://pib.gov.in/Pressreleaseshare.aspx?PRID=1603492</v>
      </c>
      <c r="T7" s="142">
        <f>INDEX('Policy Characteristics'!N:N,MATCH(PolicyLevers!$C7,'Policy Characteristics'!$C:$C,0))</f>
        <v>0</v>
      </c>
    </row>
    <row r="8" spans="1:20" s="142" customFormat="1">
      <c r="A8" s="142" t="str">
        <f>INDEX('Policy Characteristics'!A:A,MATCH($C8,'Policy Characteristics'!$C:$C,0))</f>
        <v>Transportation</v>
      </c>
      <c r="B8" s="147" t="str">
        <f>INDEX('Policy Characteristics'!B:B,MATCH($C8,'Policy Characteristics'!$C:$C,0))</f>
        <v>Conventional Pollutant Standards</v>
      </c>
      <c r="C8" s="147" t="str">
        <f t="shared" si="0"/>
        <v>Percentage Reduction of Separately Regulated Pollutants</v>
      </c>
      <c r="D8" s="142" t="s">
        <v>40</v>
      </c>
      <c r="E8" s="142" t="s">
        <v>535</v>
      </c>
      <c r="F8" s="142" t="s">
        <v>40</v>
      </c>
      <c r="G8" s="142" t="s">
        <v>535</v>
      </c>
      <c r="H8" s="143">
        <v>306</v>
      </c>
      <c r="I8" s="144" t="s">
        <v>46</v>
      </c>
      <c r="J8" s="142" t="str">
        <f>INDEX('Policy Characteristics'!D:D,MATCH(PolicyLevers!$C8,'Policy Characteristics'!$C:$C,0))</f>
        <v>Conventional Pollutant Standard</v>
      </c>
      <c r="K8" s="142" t="str">
        <f>INDEX('Policy Characteristics'!E:E,MATCH(PolicyLevers!$C8,'Policy Characteristics'!$C:$C,0))</f>
        <v>trans reduce regulated pollutants</v>
      </c>
      <c r="L8" s="148">
        <f>INDEX('Policy Characteristics'!F:F,MATCH(PolicyLevers!$C8,'Policy Characteristics'!$C:$C,0))</f>
        <v>0</v>
      </c>
      <c r="M8" s="148">
        <f>INDEX('Policy Characteristics'!G:G,MATCH(PolicyLevers!$C8,'Policy Characteristics'!$C:$C,0))</f>
        <v>1</v>
      </c>
      <c r="N8" s="148">
        <f>INDEX('Policy Characteristics'!H:H,MATCH(PolicyLevers!$C8,'Policy Characteristics'!$C:$C,0))</f>
        <v>0.02</v>
      </c>
      <c r="O8" s="147" t="str">
        <f>INDEX('Policy Characteristics'!I:I,MATCH(PolicyLevers!$C8,'Policy Characteristics'!$C:$C,0))</f>
        <v>% reduction in emissions</v>
      </c>
      <c r="P8" s="14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47" t="str">
        <f>INDEX('Policy Characteristics'!K:K,MATCH(PolicyLevers!$C8,'Policy Characteristics'!$C:$C,0))</f>
        <v>transportation-sector-main.html#conv-pol-stds</v>
      </c>
      <c r="R8" s="147" t="str">
        <f>INDEX('Policy Characteristics'!L:L,MATCH(PolicyLevers!$C8,'Policy Characteristics'!$C:$C,0))</f>
        <v>conventional-pollutant-standards.html</v>
      </c>
      <c r="S8" s="87" t="str">
        <f>INDEX('Policy Characteristics'!M:M,MATCH(PolicyLevers!$C8,'Policy Characteristics'!$C:$C,0))</f>
        <v>Evolution of Bharat Stage emission norms in India: https://www.cars24.com/blog/bsi-bsii-bsiii-bsiv-bsvi-emission-norms/;
India BS-VI rollout: https://pib.gov.in/Pressreleaseshare.aspx?PRID=1603492</v>
      </c>
      <c r="T8" s="142">
        <f>INDEX('Policy Characteristics'!N:N,MATCH(PolicyLevers!$C8,'Policy Characteristics'!$C:$C,0))</f>
        <v>0</v>
      </c>
    </row>
    <row r="9" spans="1:20" s="142" customFormat="1">
      <c r="A9" s="142" t="str">
        <f>INDEX('Policy Characteristics'!A:A,MATCH($C9,'Policy Characteristics'!$C:$C,0))</f>
        <v>Transportation</v>
      </c>
      <c r="B9" s="147" t="str">
        <f>INDEX('Policy Characteristics'!B:B,MATCH($C9,'Policy Characteristics'!$C:$C,0))</f>
        <v>Conventional Pollutant Standards</v>
      </c>
      <c r="C9" s="147" t="str">
        <f t="shared" si="0"/>
        <v>Percentage Reduction of Separately Regulated Pollutants</v>
      </c>
      <c r="D9" s="142" t="s">
        <v>40</v>
      </c>
      <c r="E9" s="142" t="s">
        <v>536</v>
      </c>
      <c r="F9" s="142" t="s">
        <v>40</v>
      </c>
      <c r="G9" s="142" t="s">
        <v>536</v>
      </c>
      <c r="H9" s="143">
        <v>307</v>
      </c>
      <c r="I9" s="144" t="s">
        <v>46</v>
      </c>
      <c r="J9" s="142" t="str">
        <f>INDEX('Policy Characteristics'!D:D,MATCH(PolicyLevers!$C9,'Policy Characteristics'!$C:$C,0))</f>
        <v>Conventional Pollutant Standard</v>
      </c>
      <c r="K9" s="142" t="str">
        <f>INDEX('Policy Characteristics'!E:E,MATCH(PolicyLevers!$C9,'Policy Characteristics'!$C:$C,0))</f>
        <v>trans reduce regulated pollutants</v>
      </c>
      <c r="L9" s="148">
        <f>INDEX('Policy Characteristics'!F:F,MATCH(PolicyLevers!$C9,'Policy Characteristics'!$C:$C,0))</f>
        <v>0</v>
      </c>
      <c r="M9" s="148">
        <f>INDEX('Policy Characteristics'!G:G,MATCH(PolicyLevers!$C9,'Policy Characteristics'!$C:$C,0))</f>
        <v>1</v>
      </c>
      <c r="N9" s="148">
        <f>INDEX('Policy Characteristics'!H:H,MATCH(PolicyLevers!$C9,'Policy Characteristics'!$C:$C,0))</f>
        <v>0.02</v>
      </c>
      <c r="O9" s="147" t="str">
        <f>INDEX('Policy Characteristics'!I:I,MATCH(PolicyLevers!$C9,'Policy Characteristics'!$C:$C,0))</f>
        <v>% reduction in emissions</v>
      </c>
      <c r="P9" s="14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47" t="str">
        <f>INDEX('Policy Characteristics'!K:K,MATCH(PolicyLevers!$C9,'Policy Characteristics'!$C:$C,0))</f>
        <v>transportation-sector-main.html#conv-pol-stds</v>
      </c>
      <c r="R9" s="147" t="str">
        <f>INDEX('Policy Characteristics'!L:L,MATCH(PolicyLevers!$C9,'Policy Characteristics'!$C:$C,0))</f>
        <v>conventional-pollutant-standards.html</v>
      </c>
      <c r="S9" s="87" t="str">
        <f>INDEX('Policy Characteristics'!M:M,MATCH(PolicyLevers!$C9,'Policy Characteristics'!$C:$C,0))</f>
        <v>Evolution of Bharat Stage emission norms in India: https://www.cars24.com/blog/bsi-bsii-bsiii-bsiv-bsvi-emission-norms/;
India BS-VI rollout: https://pib.gov.in/Pressreleaseshare.aspx?PRID=1603492</v>
      </c>
      <c r="T9" s="142">
        <f>INDEX('Policy Characteristics'!N:N,MATCH(PolicyLevers!$C9,'Policy Characteristics'!$C:$C,0))</f>
        <v>0</v>
      </c>
    </row>
    <row r="10" spans="1:20" s="142" customFormat="1">
      <c r="A10" s="142" t="str">
        <f>INDEX('Policy Characteristics'!A:A,MATCH($C10,'Policy Characteristics'!$C:$C,0))</f>
        <v>Transportation</v>
      </c>
      <c r="B10" s="147" t="str">
        <f>INDEX('Policy Characteristics'!B:B,MATCH($C10,'Policy Characteristics'!$C:$C,0))</f>
        <v>Conventional Pollutant Standards</v>
      </c>
      <c r="C10" s="147" t="str">
        <f t="shared" si="0"/>
        <v>Percentage Reduction of Separately Regulated Pollutants</v>
      </c>
      <c r="D10" s="142" t="s">
        <v>40</v>
      </c>
      <c r="E10" s="142" t="s">
        <v>537</v>
      </c>
      <c r="F10" s="142" t="s">
        <v>40</v>
      </c>
      <c r="G10" s="142" t="s">
        <v>537</v>
      </c>
      <c r="H10" s="143">
        <v>308</v>
      </c>
      <c r="I10" s="150" t="s">
        <v>47</v>
      </c>
      <c r="J10" s="142" t="str">
        <f>INDEX('Policy Characteristics'!D:D,MATCH(PolicyLevers!$C10,'Policy Characteristics'!$C:$C,0))</f>
        <v>Conventional Pollutant Standard</v>
      </c>
      <c r="K10" s="142" t="str">
        <f>INDEX('Policy Characteristics'!E:E,MATCH(PolicyLevers!$C10,'Policy Characteristics'!$C:$C,0))</f>
        <v>trans reduce regulated pollutants</v>
      </c>
      <c r="L10" s="148">
        <f>INDEX('Policy Characteristics'!F:F,MATCH(PolicyLevers!$C10,'Policy Characteristics'!$C:$C,0))</f>
        <v>0</v>
      </c>
      <c r="M10" s="148">
        <f>INDEX('Policy Characteristics'!G:G,MATCH(PolicyLevers!$C10,'Policy Characteristics'!$C:$C,0))</f>
        <v>1</v>
      </c>
      <c r="N10" s="148">
        <f>INDEX('Policy Characteristics'!H:H,MATCH(PolicyLevers!$C10,'Policy Characteristics'!$C:$C,0))</f>
        <v>0.02</v>
      </c>
      <c r="O10" s="147" t="str">
        <f>INDEX('Policy Characteristics'!I:I,MATCH(PolicyLevers!$C10,'Policy Characteristics'!$C:$C,0))</f>
        <v>% reduction in emissions</v>
      </c>
      <c r="P10" s="14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47" t="str">
        <f>INDEX('Policy Characteristics'!K:K,MATCH(PolicyLevers!$C10,'Policy Characteristics'!$C:$C,0))</f>
        <v>transportation-sector-main.html#conv-pol-stds</v>
      </c>
      <c r="R10" s="147" t="str">
        <f>INDEX('Policy Characteristics'!L:L,MATCH(PolicyLevers!$C10,'Policy Characteristics'!$C:$C,0))</f>
        <v>conventional-pollutant-standards.html</v>
      </c>
      <c r="S10" s="87" t="str">
        <f>INDEX('Policy Characteristics'!M:M,MATCH(PolicyLevers!$C10,'Policy Characteristics'!$C:$C,0))</f>
        <v>Evolution of Bharat Stage emission norms in India: https://www.cars24.com/blog/bsi-bsii-bsiii-bsiv-bsvi-emission-norms/;
India BS-VI rollout: https://pib.gov.in/Pressreleaseshare.aspx?PRID=1603492</v>
      </c>
      <c r="T10" s="142">
        <f>INDEX('Policy Characteristics'!N:N,MATCH(PolicyLevers!$C10,'Policy Characteristics'!$C:$C,0))</f>
        <v>0</v>
      </c>
    </row>
    <row r="11" spans="1:20" s="142" customFormat="1">
      <c r="A11" s="142" t="str">
        <f>INDEX('Policy Characteristics'!A:A,MATCH($C11,'Policy Characteristics'!$C:$C,0))</f>
        <v>Transportation</v>
      </c>
      <c r="B11" s="147" t="str">
        <f>INDEX('Policy Characteristics'!B:B,MATCH($C11,'Policy Characteristics'!$C:$C,0))</f>
        <v>Conventional Pollutant Standards</v>
      </c>
      <c r="C11" s="147" t="str">
        <f t="shared" si="0"/>
        <v>Percentage Reduction of Separately Regulated Pollutants</v>
      </c>
      <c r="D11" s="142" t="s">
        <v>40</v>
      </c>
      <c r="E11" s="142" t="s">
        <v>538</v>
      </c>
      <c r="F11" s="142" t="s">
        <v>40</v>
      </c>
      <c r="G11" s="142" t="s">
        <v>538</v>
      </c>
      <c r="H11" s="143">
        <v>309</v>
      </c>
      <c r="I11" s="150" t="s">
        <v>47</v>
      </c>
      <c r="J11" s="142" t="str">
        <f>INDEX('Policy Characteristics'!D:D,MATCH(PolicyLevers!$C11,'Policy Characteristics'!$C:$C,0))</f>
        <v>Conventional Pollutant Standard</v>
      </c>
      <c r="K11" s="142" t="str">
        <f>INDEX('Policy Characteristics'!E:E,MATCH(PolicyLevers!$C11,'Policy Characteristics'!$C:$C,0))</f>
        <v>trans reduce regulated pollutants</v>
      </c>
      <c r="L11" s="148">
        <f>INDEX('Policy Characteristics'!F:F,MATCH(PolicyLevers!$C11,'Policy Characteristics'!$C:$C,0))</f>
        <v>0</v>
      </c>
      <c r="M11" s="148">
        <f>INDEX('Policy Characteristics'!G:G,MATCH(PolicyLevers!$C11,'Policy Characteristics'!$C:$C,0))</f>
        <v>1</v>
      </c>
      <c r="N11" s="148">
        <f>INDEX('Policy Characteristics'!H:H,MATCH(PolicyLevers!$C11,'Policy Characteristics'!$C:$C,0))</f>
        <v>0.02</v>
      </c>
      <c r="O11" s="147" t="str">
        <f>INDEX('Policy Characteristics'!I:I,MATCH(PolicyLevers!$C11,'Policy Characteristics'!$C:$C,0))</f>
        <v>% reduction in emissions</v>
      </c>
      <c r="P11" s="14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47" t="str">
        <f>INDEX('Policy Characteristics'!K:K,MATCH(PolicyLevers!$C11,'Policy Characteristics'!$C:$C,0))</f>
        <v>transportation-sector-main.html#conv-pol-stds</v>
      </c>
      <c r="R11" s="147" t="str">
        <f>INDEX('Policy Characteristics'!L:L,MATCH(PolicyLevers!$C11,'Policy Characteristics'!$C:$C,0))</f>
        <v>conventional-pollutant-standards.html</v>
      </c>
      <c r="S11" s="87" t="str">
        <f>INDEX('Policy Characteristics'!M:M,MATCH(PolicyLevers!$C11,'Policy Characteristics'!$C:$C,0))</f>
        <v>Evolution of Bharat Stage emission norms in India: https://www.cars24.com/blog/bsi-bsii-bsiii-bsiv-bsvi-emission-norms/;
India BS-VI rollout: https://pib.gov.in/Pressreleaseshare.aspx?PRID=1603492</v>
      </c>
      <c r="T11" s="142">
        <f>INDEX('Policy Characteristics'!N:N,MATCH(PolicyLevers!$C11,'Policy Characteristics'!$C:$C,0))</f>
        <v>0</v>
      </c>
    </row>
    <row r="12" spans="1:20" s="142" customFormat="1">
      <c r="A12" s="142" t="str">
        <f>INDEX('Policy Characteristics'!A:A,MATCH($C12,'Policy Characteristics'!$C:$C,0))</f>
        <v>Transportation</v>
      </c>
      <c r="B12" s="147" t="str">
        <f>INDEX('Policy Characteristics'!B:B,MATCH($C12,'Policy Characteristics'!$C:$C,0))</f>
        <v>Conventional Pollutant Standards</v>
      </c>
      <c r="C12" s="147" t="str">
        <f t="shared" si="0"/>
        <v>Percentage Reduction of Separately Regulated Pollutants</v>
      </c>
      <c r="D12" s="142" t="s">
        <v>41</v>
      </c>
      <c r="E12" s="142" t="s">
        <v>530</v>
      </c>
      <c r="F12" s="142" t="s">
        <v>41</v>
      </c>
      <c r="G12" s="142" t="s">
        <v>753</v>
      </c>
      <c r="H12" s="143">
        <v>310</v>
      </c>
      <c r="I12" s="144" t="s">
        <v>46</v>
      </c>
      <c r="J12" s="142" t="str">
        <f>INDEX('Policy Characteristics'!D:D,MATCH(PolicyLevers!$C12,'Policy Characteristics'!$C:$C,0))</f>
        <v>Conventional Pollutant Standard</v>
      </c>
      <c r="K12" s="142" t="str">
        <f>INDEX('Policy Characteristics'!E:E,MATCH(PolicyLevers!$C12,'Policy Characteristics'!$C:$C,0))</f>
        <v>trans reduce regulated pollutants</v>
      </c>
      <c r="L12" s="148">
        <f>INDEX('Policy Characteristics'!F:F,MATCH(PolicyLevers!$C12,'Policy Characteristics'!$C:$C,0))</f>
        <v>0</v>
      </c>
      <c r="M12" s="148">
        <f>INDEX('Policy Characteristics'!G:G,MATCH(PolicyLevers!$C12,'Policy Characteristics'!$C:$C,0))</f>
        <v>1</v>
      </c>
      <c r="N12" s="148">
        <f>INDEX('Policy Characteristics'!H:H,MATCH(PolicyLevers!$C12,'Policy Characteristics'!$C:$C,0))</f>
        <v>0.02</v>
      </c>
      <c r="O12" s="147" t="str">
        <f>INDEX('Policy Characteristics'!I:I,MATCH(PolicyLevers!$C12,'Policy Characteristics'!$C:$C,0))</f>
        <v>% reduction in emissions</v>
      </c>
      <c r="P12" s="14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47" t="str">
        <f>INDEX('Policy Characteristics'!K:K,MATCH(PolicyLevers!$C12,'Policy Characteristics'!$C:$C,0))</f>
        <v>transportation-sector-main.html#conv-pol-stds</v>
      </c>
      <c r="R12" s="147" t="str">
        <f>INDEX('Policy Characteristics'!L:L,MATCH(PolicyLevers!$C12,'Policy Characteristics'!$C:$C,0))</f>
        <v>conventional-pollutant-standards.html</v>
      </c>
      <c r="S12" s="87" t="str">
        <f>INDEX('Policy Characteristics'!M:M,MATCH(PolicyLevers!$C12,'Policy Characteristics'!$C:$C,0))</f>
        <v>Evolution of Bharat Stage emission norms in India: https://www.cars24.com/blog/bsi-bsii-bsiii-bsiv-bsvi-emission-norms/;
India BS-VI rollout: https://pib.gov.in/Pressreleaseshare.aspx?PRID=1603492</v>
      </c>
      <c r="T12" s="142">
        <f>INDEX('Policy Characteristics'!N:N,MATCH(PolicyLevers!$C12,'Policy Characteristics'!$C:$C,0))</f>
        <v>0</v>
      </c>
    </row>
    <row r="13" spans="1:20" s="142" customFormat="1">
      <c r="A13" s="142" t="str">
        <f>INDEX('Policy Characteristics'!A:A,MATCH($C13,'Policy Characteristics'!$C:$C,0))</f>
        <v>Transportation</v>
      </c>
      <c r="B13" s="147" t="str">
        <f>INDEX('Policy Characteristics'!B:B,MATCH($C13,'Policy Characteristics'!$C:$C,0))</f>
        <v>Conventional Pollutant Standards</v>
      </c>
      <c r="C13" s="147" t="str">
        <f t="shared" si="0"/>
        <v>Percentage Reduction of Separately Regulated Pollutants</v>
      </c>
      <c r="D13" s="142" t="s">
        <v>41</v>
      </c>
      <c r="E13" s="142" t="s">
        <v>505</v>
      </c>
      <c r="F13" s="142" t="s">
        <v>41</v>
      </c>
      <c r="G13" s="142" t="s">
        <v>505</v>
      </c>
      <c r="H13" s="143">
        <v>311</v>
      </c>
      <c r="I13" s="144" t="s">
        <v>46</v>
      </c>
      <c r="J13" s="142" t="str">
        <f>INDEX('Policy Characteristics'!D:D,MATCH(PolicyLevers!$C13,'Policy Characteristics'!$C:$C,0))</f>
        <v>Conventional Pollutant Standard</v>
      </c>
      <c r="K13" s="142" t="str">
        <f>INDEX('Policy Characteristics'!E:E,MATCH(PolicyLevers!$C13,'Policy Characteristics'!$C:$C,0))</f>
        <v>trans reduce regulated pollutants</v>
      </c>
      <c r="L13" s="148">
        <f>INDEX('Policy Characteristics'!F:F,MATCH(PolicyLevers!$C13,'Policy Characteristics'!$C:$C,0))</f>
        <v>0</v>
      </c>
      <c r="M13" s="148">
        <f>INDEX('Policy Characteristics'!G:G,MATCH(PolicyLevers!$C13,'Policy Characteristics'!$C:$C,0))</f>
        <v>1</v>
      </c>
      <c r="N13" s="148">
        <f>INDEX('Policy Characteristics'!H:H,MATCH(PolicyLevers!$C13,'Policy Characteristics'!$C:$C,0))</f>
        <v>0.02</v>
      </c>
      <c r="O13" s="147" t="str">
        <f>INDEX('Policy Characteristics'!I:I,MATCH(PolicyLevers!$C13,'Policy Characteristics'!$C:$C,0))</f>
        <v>% reduction in emissions</v>
      </c>
      <c r="P13" s="14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47" t="str">
        <f>INDEX('Policy Characteristics'!K:K,MATCH(PolicyLevers!$C13,'Policy Characteristics'!$C:$C,0))</f>
        <v>transportation-sector-main.html#conv-pol-stds</v>
      </c>
      <c r="R13" s="147" t="str">
        <f>INDEX('Policy Characteristics'!L:L,MATCH(PolicyLevers!$C13,'Policy Characteristics'!$C:$C,0))</f>
        <v>conventional-pollutant-standards.html</v>
      </c>
      <c r="S13" s="87" t="str">
        <f>INDEX('Policy Characteristics'!M:M,MATCH(PolicyLevers!$C13,'Policy Characteristics'!$C:$C,0))</f>
        <v>Evolution of Bharat Stage emission norms in India: https://www.cars24.com/blog/bsi-bsii-bsiii-bsiv-bsvi-emission-norms/;
India BS-VI rollout: https://pib.gov.in/Pressreleaseshare.aspx?PRID=1603492</v>
      </c>
      <c r="T13" s="142">
        <f>INDEX('Policy Characteristics'!N:N,MATCH(PolicyLevers!$C13,'Policy Characteristics'!$C:$C,0))</f>
        <v>0</v>
      </c>
    </row>
    <row r="14" spans="1:20" s="142" customFormat="1">
      <c r="A14" s="142" t="str">
        <f>INDEX('Policy Characteristics'!A:A,MATCH($C14,'Policy Characteristics'!$C:$C,0))</f>
        <v>Transportation</v>
      </c>
      <c r="B14" s="147" t="str">
        <f>INDEX('Policy Characteristics'!B:B,MATCH($C14,'Policy Characteristics'!$C:$C,0))</f>
        <v>Conventional Pollutant Standards</v>
      </c>
      <c r="C14" s="147" t="str">
        <f t="shared" si="0"/>
        <v>Percentage Reduction of Separately Regulated Pollutants</v>
      </c>
      <c r="D14" s="142" t="s">
        <v>41</v>
      </c>
      <c r="E14" s="142" t="s">
        <v>531</v>
      </c>
      <c r="F14" s="142" t="s">
        <v>41</v>
      </c>
      <c r="G14" s="142" t="s">
        <v>531</v>
      </c>
      <c r="H14" s="143">
        <v>312</v>
      </c>
      <c r="I14" s="144" t="s">
        <v>46</v>
      </c>
      <c r="J14" s="142" t="str">
        <f>INDEX('Policy Characteristics'!D:D,MATCH(PolicyLevers!$C14,'Policy Characteristics'!$C:$C,0))</f>
        <v>Conventional Pollutant Standard</v>
      </c>
      <c r="K14" s="142" t="str">
        <f>INDEX('Policy Characteristics'!E:E,MATCH(PolicyLevers!$C14,'Policy Characteristics'!$C:$C,0))</f>
        <v>trans reduce regulated pollutants</v>
      </c>
      <c r="L14" s="148">
        <f>INDEX('Policy Characteristics'!F:F,MATCH(PolicyLevers!$C14,'Policy Characteristics'!$C:$C,0))</f>
        <v>0</v>
      </c>
      <c r="M14" s="148">
        <f>INDEX('Policy Characteristics'!G:G,MATCH(PolicyLevers!$C14,'Policy Characteristics'!$C:$C,0))</f>
        <v>1</v>
      </c>
      <c r="N14" s="148">
        <f>INDEX('Policy Characteristics'!H:H,MATCH(PolicyLevers!$C14,'Policy Characteristics'!$C:$C,0))</f>
        <v>0.02</v>
      </c>
      <c r="O14" s="147" t="str">
        <f>INDEX('Policy Characteristics'!I:I,MATCH(PolicyLevers!$C14,'Policy Characteristics'!$C:$C,0))</f>
        <v>% reduction in emissions</v>
      </c>
      <c r="P14" s="14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47" t="str">
        <f>INDEX('Policy Characteristics'!K:K,MATCH(PolicyLevers!$C14,'Policy Characteristics'!$C:$C,0))</f>
        <v>transportation-sector-main.html#conv-pol-stds</v>
      </c>
      <c r="R14" s="147" t="str">
        <f>INDEX('Policy Characteristics'!L:L,MATCH(PolicyLevers!$C14,'Policy Characteristics'!$C:$C,0))</f>
        <v>conventional-pollutant-standards.html</v>
      </c>
      <c r="S14" s="87" t="str">
        <f>INDEX('Policy Characteristics'!M:M,MATCH(PolicyLevers!$C14,'Policy Characteristics'!$C:$C,0))</f>
        <v>Evolution of Bharat Stage emission norms in India: https://www.cars24.com/blog/bsi-bsii-bsiii-bsiv-bsvi-emission-norms/;
India BS-VI rollout: https://pib.gov.in/Pressreleaseshare.aspx?PRID=1603492</v>
      </c>
      <c r="T14" s="142">
        <f>INDEX('Policy Characteristics'!N:N,MATCH(PolicyLevers!$C14,'Policy Characteristics'!$C:$C,0))</f>
        <v>0</v>
      </c>
    </row>
    <row r="15" spans="1:20" s="142" customFormat="1">
      <c r="A15" s="142" t="str">
        <f>INDEX('Policy Characteristics'!A:A,MATCH($C15,'Policy Characteristics'!$C:$C,0))</f>
        <v>Transportation</v>
      </c>
      <c r="B15" s="147" t="str">
        <f>INDEX('Policy Characteristics'!B:B,MATCH($C15,'Policy Characteristics'!$C:$C,0))</f>
        <v>Conventional Pollutant Standards</v>
      </c>
      <c r="C15" s="147" t="str">
        <f t="shared" si="0"/>
        <v>Percentage Reduction of Separately Regulated Pollutants</v>
      </c>
      <c r="D15" s="142" t="s">
        <v>41</v>
      </c>
      <c r="E15" s="142" t="s">
        <v>532</v>
      </c>
      <c r="F15" s="142" t="s">
        <v>41</v>
      </c>
      <c r="G15" s="142" t="s">
        <v>532</v>
      </c>
      <c r="H15" s="143">
        <v>313</v>
      </c>
      <c r="I15" s="144" t="s">
        <v>46</v>
      </c>
      <c r="J15" s="142" t="str">
        <f>INDEX('Policy Characteristics'!D:D,MATCH(PolicyLevers!$C15,'Policy Characteristics'!$C:$C,0))</f>
        <v>Conventional Pollutant Standard</v>
      </c>
      <c r="K15" s="142" t="str">
        <f>INDEX('Policy Characteristics'!E:E,MATCH(PolicyLevers!$C15,'Policy Characteristics'!$C:$C,0))</f>
        <v>trans reduce regulated pollutants</v>
      </c>
      <c r="L15" s="148">
        <f>INDEX('Policy Characteristics'!F:F,MATCH(PolicyLevers!$C15,'Policy Characteristics'!$C:$C,0))</f>
        <v>0</v>
      </c>
      <c r="M15" s="148">
        <f>INDEX('Policy Characteristics'!G:G,MATCH(PolicyLevers!$C15,'Policy Characteristics'!$C:$C,0))</f>
        <v>1</v>
      </c>
      <c r="N15" s="148">
        <f>INDEX('Policy Characteristics'!H:H,MATCH(PolicyLevers!$C15,'Policy Characteristics'!$C:$C,0))</f>
        <v>0.02</v>
      </c>
      <c r="O15" s="147" t="str">
        <f>INDEX('Policy Characteristics'!I:I,MATCH(PolicyLevers!$C15,'Policy Characteristics'!$C:$C,0))</f>
        <v>% reduction in emissions</v>
      </c>
      <c r="P15" s="14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47" t="str">
        <f>INDEX('Policy Characteristics'!K:K,MATCH(PolicyLevers!$C15,'Policy Characteristics'!$C:$C,0))</f>
        <v>transportation-sector-main.html#conv-pol-stds</v>
      </c>
      <c r="R15" s="147" t="str">
        <f>INDEX('Policy Characteristics'!L:L,MATCH(PolicyLevers!$C15,'Policy Characteristics'!$C:$C,0))</f>
        <v>conventional-pollutant-standards.html</v>
      </c>
      <c r="S15" s="87" t="str">
        <f>INDEX('Policy Characteristics'!M:M,MATCH(PolicyLevers!$C15,'Policy Characteristics'!$C:$C,0))</f>
        <v>Evolution of Bharat Stage emission norms in India: https://www.cars24.com/blog/bsi-bsii-bsiii-bsiv-bsvi-emission-norms/;
India BS-VI rollout: https://pib.gov.in/Pressreleaseshare.aspx?PRID=1603492</v>
      </c>
      <c r="T15" s="142">
        <f>INDEX('Policy Characteristics'!N:N,MATCH(PolicyLevers!$C15,'Policy Characteristics'!$C:$C,0))</f>
        <v>0</v>
      </c>
    </row>
    <row r="16" spans="1:20" s="142" customFormat="1">
      <c r="A16" s="142" t="str">
        <f>INDEX('Policy Characteristics'!A:A,MATCH($C16,'Policy Characteristics'!$C:$C,0))</f>
        <v>Transportation</v>
      </c>
      <c r="B16" s="147" t="str">
        <f>INDEX('Policy Characteristics'!B:B,MATCH($C16,'Policy Characteristics'!$C:$C,0))</f>
        <v>Conventional Pollutant Standards</v>
      </c>
      <c r="C16" s="147" t="str">
        <f t="shared" si="0"/>
        <v>Percentage Reduction of Separately Regulated Pollutants</v>
      </c>
      <c r="D16" s="142" t="s">
        <v>41</v>
      </c>
      <c r="E16" s="142" t="s">
        <v>533</v>
      </c>
      <c r="F16" s="142" t="s">
        <v>41</v>
      </c>
      <c r="G16" s="142" t="s">
        <v>622</v>
      </c>
      <c r="H16" s="143">
        <v>314</v>
      </c>
      <c r="I16" s="144" t="s">
        <v>46</v>
      </c>
      <c r="J16" s="142" t="str">
        <f>INDEX('Policy Characteristics'!D:D,MATCH(PolicyLevers!$C16,'Policy Characteristics'!$C:$C,0))</f>
        <v>Conventional Pollutant Standard</v>
      </c>
      <c r="K16" s="142" t="str">
        <f>INDEX('Policy Characteristics'!E:E,MATCH(PolicyLevers!$C16,'Policy Characteristics'!$C:$C,0))</f>
        <v>trans reduce regulated pollutants</v>
      </c>
      <c r="L16" s="148">
        <f>INDEX('Policy Characteristics'!F:F,MATCH(PolicyLevers!$C16,'Policy Characteristics'!$C:$C,0))</f>
        <v>0</v>
      </c>
      <c r="M16" s="148">
        <f>INDEX('Policy Characteristics'!G:G,MATCH(PolicyLevers!$C16,'Policy Characteristics'!$C:$C,0))</f>
        <v>1</v>
      </c>
      <c r="N16" s="148">
        <f>INDEX('Policy Characteristics'!H:H,MATCH(PolicyLevers!$C16,'Policy Characteristics'!$C:$C,0))</f>
        <v>0.02</v>
      </c>
      <c r="O16" s="147" t="str">
        <f>INDEX('Policy Characteristics'!I:I,MATCH(PolicyLevers!$C16,'Policy Characteristics'!$C:$C,0))</f>
        <v>% reduction in emissions</v>
      </c>
      <c r="P16" s="14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47" t="str">
        <f>INDEX('Policy Characteristics'!K:K,MATCH(PolicyLevers!$C16,'Policy Characteristics'!$C:$C,0))</f>
        <v>transportation-sector-main.html#conv-pol-stds</v>
      </c>
      <c r="R16" s="147" t="str">
        <f>INDEX('Policy Characteristics'!L:L,MATCH(PolicyLevers!$C16,'Policy Characteristics'!$C:$C,0))</f>
        <v>conventional-pollutant-standards.html</v>
      </c>
      <c r="S16" s="87" t="str">
        <f>INDEX('Policy Characteristics'!M:M,MATCH(PolicyLevers!$C16,'Policy Characteristics'!$C:$C,0))</f>
        <v>Evolution of Bharat Stage emission norms in India: https://www.cars24.com/blog/bsi-bsii-bsiii-bsiv-bsvi-emission-norms/;
India BS-VI rollout: https://pib.gov.in/Pressreleaseshare.aspx?PRID=1603492</v>
      </c>
      <c r="T16" s="142">
        <f>INDEX('Policy Characteristics'!N:N,MATCH(PolicyLevers!$C16,'Policy Characteristics'!$C:$C,0))</f>
        <v>0</v>
      </c>
    </row>
    <row r="17" spans="1:20" s="142" customFormat="1">
      <c r="A17" s="142" t="str">
        <f>INDEX('Policy Characteristics'!A:A,MATCH($C17,'Policy Characteristics'!$C:$C,0))</f>
        <v>Transportation</v>
      </c>
      <c r="B17" s="147" t="str">
        <f>INDEX('Policy Characteristics'!B:B,MATCH($C17,'Policy Characteristics'!$C:$C,0))</f>
        <v>Conventional Pollutant Standards</v>
      </c>
      <c r="C17" s="147" t="str">
        <f t="shared" si="0"/>
        <v>Percentage Reduction of Separately Regulated Pollutants</v>
      </c>
      <c r="D17" s="142" t="s">
        <v>41</v>
      </c>
      <c r="E17" s="142" t="s">
        <v>534</v>
      </c>
      <c r="F17" s="142" t="s">
        <v>41</v>
      </c>
      <c r="G17" s="142" t="s">
        <v>534</v>
      </c>
      <c r="H17" s="149">
        <v>315</v>
      </c>
      <c r="I17" s="144" t="s">
        <v>47</v>
      </c>
      <c r="J17" s="142" t="str">
        <f>INDEX('Policy Characteristics'!D:D,MATCH(PolicyLevers!$C17,'Policy Characteristics'!$C:$C,0))</f>
        <v>Conventional Pollutant Standard</v>
      </c>
      <c r="K17" s="142" t="str">
        <f>INDEX('Policy Characteristics'!E:E,MATCH(PolicyLevers!$C17,'Policy Characteristics'!$C:$C,0))</f>
        <v>trans reduce regulated pollutants</v>
      </c>
      <c r="L17" s="148">
        <f>INDEX('Policy Characteristics'!F:F,MATCH(PolicyLevers!$C17,'Policy Characteristics'!$C:$C,0))</f>
        <v>0</v>
      </c>
      <c r="M17" s="148">
        <f>INDEX('Policy Characteristics'!G:G,MATCH(PolicyLevers!$C17,'Policy Characteristics'!$C:$C,0))</f>
        <v>1</v>
      </c>
      <c r="N17" s="148">
        <f>INDEX('Policy Characteristics'!H:H,MATCH(PolicyLevers!$C17,'Policy Characteristics'!$C:$C,0))</f>
        <v>0.02</v>
      </c>
      <c r="O17" s="147" t="str">
        <f>INDEX('Policy Characteristics'!I:I,MATCH(PolicyLevers!$C17,'Policy Characteristics'!$C:$C,0))</f>
        <v>% reduction in emissions</v>
      </c>
      <c r="P17" s="14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47" t="str">
        <f>INDEX('Policy Characteristics'!K:K,MATCH(PolicyLevers!$C17,'Policy Characteristics'!$C:$C,0))</f>
        <v>transportation-sector-main.html#conv-pol-stds</v>
      </c>
      <c r="R17" s="147" t="str">
        <f>INDEX('Policy Characteristics'!L:L,MATCH(PolicyLevers!$C17,'Policy Characteristics'!$C:$C,0))</f>
        <v>conventional-pollutant-standards.html</v>
      </c>
      <c r="S17" s="87" t="str">
        <f>INDEX('Policy Characteristics'!M:M,MATCH(PolicyLevers!$C17,'Policy Characteristics'!$C:$C,0))</f>
        <v>Evolution of Bharat Stage emission norms in India: https://www.cars24.com/blog/bsi-bsii-bsiii-bsiv-bsvi-emission-norms/;
India BS-VI rollout: https://pib.gov.in/Pressreleaseshare.aspx?PRID=1603492</v>
      </c>
      <c r="T17" s="142">
        <f>INDEX('Policy Characteristics'!N:N,MATCH(PolicyLevers!$C17,'Policy Characteristics'!$C:$C,0))</f>
        <v>0</v>
      </c>
    </row>
    <row r="18" spans="1:20" s="142" customFormat="1">
      <c r="A18" s="142" t="str">
        <f>INDEX('Policy Characteristics'!A:A,MATCH($C18,'Policy Characteristics'!$C:$C,0))</f>
        <v>Transportation</v>
      </c>
      <c r="B18" s="147" t="str">
        <f>INDEX('Policy Characteristics'!B:B,MATCH($C18,'Policy Characteristics'!$C:$C,0))</f>
        <v>Conventional Pollutant Standards</v>
      </c>
      <c r="C18" s="147" t="str">
        <f t="shared" si="0"/>
        <v>Percentage Reduction of Separately Regulated Pollutants</v>
      </c>
      <c r="D18" s="142" t="s">
        <v>41</v>
      </c>
      <c r="E18" s="142" t="s">
        <v>535</v>
      </c>
      <c r="F18" s="142" t="s">
        <v>41</v>
      </c>
      <c r="G18" s="142" t="s">
        <v>535</v>
      </c>
      <c r="H18" s="143">
        <v>316</v>
      </c>
      <c r="I18" s="144" t="s">
        <v>46</v>
      </c>
      <c r="J18" s="142" t="str">
        <f>INDEX('Policy Characteristics'!D:D,MATCH(PolicyLevers!$C18,'Policy Characteristics'!$C:$C,0))</f>
        <v>Conventional Pollutant Standard</v>
      </c>
      <c r="K18" s="142" t="str">
        <f>INDEX('Policy Characteristics'!E:E,MATCH(PolicyLevers!$C18,'Policy Characteristics'!$C:$C,0))</f>
        <v>trans reduce regulated pollutants</v>
      </c>
      <c r="L18" s="148">
        <f>INDEX('Policy Characteristics'!F:F,MATCH(PolicyLevers!$C18,'Policy Characteristics'!$C:$C,0))</f>
        <v>0</v>
      </c>
      <c r="M18" s="148">
        <f>INDEX('Policy Characteristics'!G:G,MATCH(PolicyLevers!$C18,'Policy Characteristics'!$C:$C,0))</f>
        <v>1</v>
      </c>
      <c r="N18" s="148">
        <f>INDEX('Policy Characteristics'!H:H,MATCH(PolicyLevers!$C18,'Policy Characteristics'!$C:$C,0))</f>
        <v>0.02</v>
      </c>
      <c r="O18" s="147" t="str">
        <f>INDEX('Policy Characteristics'!I:I,MATCH(PolicyLevers!$C18,'Policy Characteristics'!$C:$C,0))</f>
        <v>% reduction in emissions</v>
      </c>
      <c r="P18" s="14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47" t="str">
        <f>INDEX('Policy Characteristics'!K:K,MATCH(PolicyLevers!$C18,'Policy Characteristics'!$C:$C,0))</f>
        <v>transportation-sector-main.html#conv-pol-stds</v>
      </c>
      <c r="R18" s="147" t="str">
        <f>INDEX('Policy Characteristics'!L:L,MATCH(PolicyLevers!$C18,'Policy Characteristics'!$C:$C,0))</f>
        <v>conventional-pollutant-standards.html</v>
      </c>
      <c r="S18" s="87" t="str">
        <f>INDEX('Policy Characteristics'!M:M,MATCH(PolicyLevers!$C18,'Policy Characteristics'!$C:$C,0))</f>
        <v>Evolution of Bharat Stage emission norms in India: https://www.cars24.com/blog/bsi-bsii-bsiii-bsiv-bsvi-emission-norms/;
India BS-VI rollout: https://pib.gov.in/Pressreleaseshare.aspx?PRID=1603492</v>
      </c>
      <c r="T18" s="142">
        <f>INDEX('Policy Characteristics'!N:N,MATCH(PolicyLevers!$C18,'Policy Characteristics'!$C:$C,0))</f>
        <v>0</v>
      </c>
    </row>
    <row r="19" spans="1:20" s="142" customFormat="1">
      <c r="A19" s="142" t="str">
        <f>INDEX('Policy Characteristics'!A:A,MATCH($C19,'Policy Characteristics'!$C:$C,0))</f>
        <v>Transportation</v>
      </c>
      <c r="B19" s="147" t="str">
        <f>INDEX('Policy Characteristics'!B:B,MATCH($C19,'Policy Characteristics'!$C:$C,0))</f>
        <v>Conventional Pollutant Standards</v>
      </c>
      <c r="C19" s="147" t="str">
        <f t="shared" si="0"/>
        <v>Percentage Reduction of Separately Regulated Pollutants</v>
      </c>
      <c r="D19" s="142" t="s">
        <v>41</v>
      </c>
      <c r="E19" s="142" t="s">
        <v>536</v>
      </c>
      <c r="F19" s="142" t="s">
        <v>41</v>
      </c>
      <c r="G19" s="142" t="s">
        <v>536</v>
      </c>
      <c r="H19" s="143">
        <v>317</v>
      </c>
      <c r="I19" s="144" t="s">
        <v>46</v>
      </c>
      <c r="J19" s="142" t="str">
        <f>INDEX('Policy Characteristics'!D:D,MATCH(PolicyLevers!$C19,'Policy Characteristics'!$C:$C,0))</f>
        <v>Conventional Pollutant Standard</v>
      </c>
      <c r="K19" s="142" t="str">
        <f>INDEX('Policy Characteristics'!E:E,MATCH(PolicyLevers!$C19,'Policy Characteristics'!$C:$C,0))</f>
        <v>trans reduce regulated pollutants</v>
      </c>
      <c r="L19" s="148">
        <f>INDEX('Policy Characteristics'!F:F,MATCH(PolicyLevers!$C19,'Policy Characteristics'!$C:$C,0))</f>
        <v>0</v>
      </c>
      <c r="M19" s="148">
        <f>INDEX('Policy Characteristics'!G:G,MATCH(PolicyLevers!$C19,'Policy Characteristics'!$C:$C,0))</f>
        <v>1</v>
      </c>
      <c r="N19" s="148">
        <f>INDEX('Policy Characteristics'!H:H,MATCH(PolicyLevers!$C19,'Policy Characteristics'!$C:$C,0))</f>
        <v>0.02</v>
      </c>
      <c r="O19" s="147" t="str">
        <f>INDEX('Policy Characteristics'!I:I,MATCH(PolicyLevers!$C19,'Policy Characteristics'!$C:$C,0))</f>
        <v>% reduction in emissions</v>
      </c>
      <c r="P19" s="14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47" t="str">
        <f>INDEX('Policy Characteristics'!K:K,MATCH(PolicyLevers!$C19,'Policy Characteristics'!$C:$C,0))</f>
        <v>transportation-sector-main.html#conv-pol-stds</v>
      </c>
      <c r="R19" s="147" t="str">
        <f>INDEX('Policy Characteristics'!L:L,MATCH(PolicyLevers!$C19,'Policy Characteristics'!$C:$C,0))</f>
        <v>conventional-pollutant-standards.html</v>
      </c>
      <c r="S19" s="87" t="str">
        <f>INDEX('Policy Characteristics'!M:M,MATCH(PolicyLevers!$C19,'Policy Characteristics'!$C:$C,0))</f>
        <v>Evolution of Bharat Stage emission norms in India: https://www.cars24.com/blog/bsi-bsii-bsiii-bsiv-bsvi-emission-norms/;
India BS-VI rollout: https://pib.gov.in/Pressreleaseshare.aspx?PRID=1603492</v>
      </c>
      <c r="T19" s="142">
        <f>INDEX('Policy Characteristics'!N:N,MATCH(PolicyLevers!$C19,'Policy Characteristics'!$C:$C,0))</f>
        <v>0</v>
      </c>
    </row>
    <row r="20" spans="1:20" s="142" customFormat="1">
      <c r="A20" s="142" t="str">
        <f>INDEX('Policy Characteristics'!A:A,MATCH($C20,'Policy Characteristics'!$C:$C,0))</f>
        <v>Transportation</v>
      </c>
      <c r="B20" s="147" t="str">
        <f>INDEX('Policy Characteristics'!B:B,MATCH($C20,'Policy Characteristics'!$C:$C,0))</f>
        <v>Conventional Pollutant Standards</v>
      </c>
      <c r="C20" s="147" t="str">
        <f t="shared" si="0"/>
        <v>Percentage Reduction of Separately Regulated Pollutants</v>
      </c>
      <c r="D20" s="142" t="s">
        <v>41</v>
      </c>
      <c r="E20" s="142" t="s">
        <v>537</v>
      </c>
      <c r="F20" s="142" t="s">
        <v>41</v>
      </c>
      <c r="G20" s="142" t="s">
        <v>537</v>
      </c>
      <c r="H20" s="143">
        <v>318</v>
      </c>
      <c r="I20" s="150" t="s">
        <v>47</v>
      </c>
      <c r="J20" s="142" t="str">
        <f>INDEX('Policy Characteristics'!D:D,MATCH(PolicyLevers!$C20,'Policy Characteristics'!$C:$C,0))</f>
        <v>Conventional Pollutant Standard</v>
      </c>
      <c r="K20" s="142" t="str">
        <f>INDEX('Policy Characteristics'!E:E,MATCH(PolicyLevers!$C20,'Policy Characteristics'!$C:$C,0))</f>
        <v>trans reduce regulated pollutants</v>
      </c>
      <c r="L20" s="148">
        <f>INDEX('Policy Characteristics'!F:F,MATCH(PolicyLevers!$C20,'Policy Characteristics'!$C:$C,0))</f>
        <v>0</v>
      </c>
      <c r="M20" s="148">
        <f>INDEX('Policy Characteristics'!G:G,MATCH(PolicyLevers!$C20,'Policy Characteristics'!$C:$C,0))</f>
        <v>1</v>
      </c>
      <c r="N20" s="148">
        <f>INDEX('Policy Characteristics'!H:H,MATCH(PolicyLevers!$C20,'Policy Characteristics'!$C:$C,0))</f>
        <v>0.02</v>
      </c>
      <c r="O20" s="147" t="str">
        <f>INDEX('Policy Characteristics'!I:I,MATCH(PolicyLevers!$C20,'Policy Characteristics'!$C:$C,0))</f>
        <v>% reduction in emissions</v>
      </c>
      <c r="P20" s="14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47" t="str">
        <f>INDEX('Policy Characteristics'!K:K,MATCH(PolicyLevers!$C20,'Policy Characteristics'!$C:$C,0))</f>
        <v>transportation-sector-main.html#conv-pol-stds</v>
      </c>
      <c r="R20" s="147" t="str">
        <f>INDEX('Policy Characteristics'!L:L,MATCH(PolicyLevers!$C20,'Policy Characteristics'!$C:$C,0))</f>
        <v>conventional-pollutant-standards.html</v>
      </c>
      <c r="S20" s="87" t="str">
        <f>INDEX('Policy Characteristics'!M:M,MATCH(PolicyLevers!$C20,'Policy Characteristics'!$C:$C,0))</f>
        <v>Evolution of Bharat Stage emission norms in India: https://www.cars24.com/blog/bsi-bsii-bsiii-bsiv-bsvi-emission-norms/;
India BS-VI rollout: https://pib.gov.in/Pressreleaseshare.aspx?PRID=1603492</v>
      </c>
      <c r="T20" s="142">
        <f>INDEX('Policy Characteristics'!N:N,MATCH(PolicyLevers!$C20,'Policy Characteristics'!$C:$C,0))</f>
        <v>0</v>
      </c>
    </row>
    <row r="21" spans="1:20" s="142" customFormat="1">
      <c r="A21" s="142" t="str">
        <f>INDEX('Policy Characteristics'!A:A,MATCH($C21,'Policy Characteristics'!$C:$C,0))</f>
        <v>Transportation</v>
      </c>
      <c r="B21" s="147" t="str">
        <f>INDEX('Policy Characteristics'!B:B,MATCH($C21,'Policy Characteristics'!$C:$C,0))</f>
        <v>Conventional Pollutant Standards</v>
      </c>
      <c r="C21" s="147" t="str">
        <f t="shared" si="0"/>
        <v>Percentage Reduction of Separately Regulated Pollutants</v>
      </c>
      <c r="D21" s="142" t="s">
        <v>41</v>
      </c>
      <c r="E21" s="142" t="s">
        <v>538</v>
      </c>
      <c r="F21" s="142" t="s">
        <v>41</v>
      </c>
      <c r="G21" s="142" t="s">
        <v>538</v>
      </c>
      <c r="H21" s="143">
        <v>319</v>
      </c>
      <c r="I21" s="150" t="s">
        <v>47</v>
      </c>
      <c r="J21" s="142" t="str">
        <f>INDEX('Policy Characteristics'!D:D,MATCH(PolicyLevers!$C21,'Policy Characteristics'!$C:$C,0))</f>
        <v>Conventional Pollutant Standard</v>
      </c>
      <c r="K21" s="142" t="str">
        <f>INDEX('Policy Characteristics'!E:E,MATCH(PolicyLevers!$C21,'Policy Characteristics'!$C:$C,0))</f>
        <v>trans reduce regulated pollutants</v>
      </c>
      <c r="L21" s="148">
        <f>INDEX('Policy Characteristics'!F:F,MATCH(PolicyLevers!$C21,'Policy Characteristics'!$C:$C,0))</f>
        <v>0</v>
      </c>
      <c r="M21" s="148">
        <f>INDEX('Policy Characteristics'!G:G,MATCH(PolicyLevers!$C21,'Policy Characteristics'!$C:$C,0))</f>
        <v>1</v>
      </c>
      <c r="N21" s="148">
        <f>INDEX('Policy Characteristics'!H:H,MATCH(PolicyLevers!$C21,'Policy Characteristics'!$C:$C,0))</f>
        <v>0.02</v>
      </c>
      <c r="O21" s="147" t="str">
        <f>INDEX('Policy Characteristics'!I:I,MATCH(PolicyLevers!$C21,'Policy Characteristics'!$C:$C,0))</f>
        <v>% reduction in emissions</v>
      </c>
      <c r="P21" s="14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47" t="str">
        <f>INDEX('Policy Characteristics'!K:K,MATCH(PolicyLevers!$C21,'Policy Characteristics'!$C:$C,0))</f>
        <v>transportation-sector-main.html#conv-pol-stds</v>
      </c>
      <c r="R21" s="147" t="str">
        <f>INDEX('Policy Characteristics'!L:L,MATCH(PolicyLevers!$C21,'Policy Characteristics'!$C:$C,0))</f>
        <v>conventional-pollutant-standards.html</v>
      </c>
      <c r="S21" s="87" t="str">
        <f>INDEX('Policy Characteristics'!M:M,MATCH(PolicyLevers!$C21,'Policy Characteristics'!$C:$C,0))</f>
        <v>Evolution of Bharat Stage emission norms in India: https://www.cars24.com/blog/bsi-bsii-bsiii-bsiv-bsvi-emission-norms/;
India BS-VI rollout: https://pib.gov.in/Pressreleaseshare.aspx?PRID=1603492</v>
      </c>
      <c r="T21" s="142">
        <f>INDEX('Policy Characteristics'!N:N,MATCH(PolicyLevers!$C21,'Policy Characteristics'!$C:$C,0))</f>
        <v>0</v>
      </c>
    </row>
    <row r="22" spans="1:20" s="142" customFormat="1">
      <c r="A22" s="142" t="str">
        <f>INDEX('Policy Characteristics'!A:A,MATCH($C22,'Policy Characteristics'!$C:$C,0))</f>
        <v>Transportation</v>
      </c>
      <c r="B22" s="147" t="str">
        <f>INDEX('Policy Characteristics'!B:B,MATCH($C22,'Policy Characteristics'!$C:$C,0))</f>
        <v>Conventional Pollutant Standards</v>
      </c>
      <c r="C22" s="147" t="str">
        <f t="shared" si="0"/>
        <v>Percentage Reduction of Separately Regulated Pollutants</v>
      </c>
      <c r="D22" s="142" t="s">
        <v>42</v>
      </c>
      <c r="E22" s="142" t="s">
        <v>530</v>
      </c>
      <c r="F22" s="142" t="s">
        <v>42</v>
      </c>
      <c r="G22" s="142" t="s">
        <v>753</v>
      </c>
      <c r="H22" s="143">
        <v>320</v>
      </c>
      <c r="I22" s="144" t="s">
        <v>46</v>
      </c>
      <c r="J22" s="142" t="str">
        <f>INDEX('Policy Characteristics'!D:D,MATCH(PolicyLevers!$C22,'Policy Characteristics'!$C:$C,0))</f>
        <v>Conventional Pollutant Standard</v>
      </c>
      <c r="K22" s="142" t="str">
        <f>INDEX('Policy Characteristics'!E:E,MATCH(PolicyLevers!$C22,'Policy Characteristics'!$C:$C,0))</f>
        <v>trans reduce regulated pollutants</v>
      </c>
      <c r="L22" s="148">
        <f>INDEX('Policy Characteristics'!F:F,MATCH(PolicyLevers!$C22,'Policy Characteristics'!$C:$C,0))</f>
        <v>0</v>
      </c>
      <c r="M22" s="148">
        <f>INDEX('Policy Characteristics'!G:G,MATCH(PolicyLevers!$C22,'Policy Characteristics'!$C:$C,0))</f>
        <v>1</v>
      </c>
      <c r="N22" s="148">
        <f>INDEX('Policy Characteristics'!H:H,MATCH(PolicyLevers!$C22,'Policy Characteristics'!$C:$C,0))</f>
        <v>0.02</v>
      </c>
      <c r="O22" s="147" t="str">
        <f>INDEX('Policy Characteristics'!I:I,MATCH(PolicyLevers!$C22,'Policy Characteristics'!$C:$C,0))</f>
        <v>% reduction in emissions</v>
      </c>
      <c r="P22" s="14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47" t="str">
        <f>INDEX('Policy Characteristics'!K:K,MATCH(PolicyLevers!$C22,'Policy Characteristics'!$C:$C,0))</f>
        <v>transportation-sector-main.html#conv-pol-stds</v>
      </c>
      <c r="R22" s="147" t="str">
        <f>INDEX('Policy Characteristics'!L:L,MATCH(PolicyLevers!$C22,'Policy Characteristics'!$C:$C,0))</f>
        <v>conventional-pollutant-standards.html</v>
      </c>
      <c r="S22" s="87" t="str">
        <f>INDEX('Policy Characteristics'!M:M,MATCH(PolicyLevers!$C22,'Policy Characteristics'!$C:$C,0))</f>
        <v>Evolution of Bharat Stage emission norms in India: https://www.cars24.com/blog/bsi-bsii-bsiii-bsiv-bsvi-emission-norms/;
India BS-VI rollout: https://pib.gov.in/Pressreleaseshare.aspx?PRID=1603492</v>
      </c>
      <c r="T22" s="142">
        <f>INDEX('Policy Characteristics'!N:N,MATCH(PolicyLevers!$C22,'Policy Characteristics'!$C:$C,0))</f>
        <v>0</v>
      </c>
    </row>
    <row r="23" spans="1:20" s="142" customFormat="1">
      <c r="A23" s="142" t="str">
        <f>INDEX('Policy Characteristics'!A:A,MATCH($C23,'Policy Characteristics'!$C:$C,0))</f>
        <v>Transportation</v>
      </c>
      <c r="B23" s="147" t="str">
        <f>INDEX('Policy Characteristics'!B:B,MATCH($C23,'Policy Characteristics'!$C:$C,0))</f>
        <v>Conventional Pollutant Standards</v>
      </c>
      <c r="C23" s="147" t="str">
        <f t="shared" ref="C23:C32" si="1">C$2</f>
        <v>Percentage Reduction of Separately Regulated Pollutants</v>
      </c>
      <c r="D23" s="142" t="s">
        <v>42</v>
      </c>
      <c r="E23" s="142" t="s">
        <v>505</v>
      </c>
      <c r="F23" s="142" t="s">
        <v>42</v>
      </c>
      <c r="G23" s="142" t="s">
        <v>505</v>
      </c>
      <c r="H23" s="143">
        <v>321</v>
      </c>
      <c r="I23" s="150" t="s">
        <v>47</v>
      </c>
      <c r="J23" s="142" t="str">
        <f>INDEX('Policy Characteristics'!D:D,MATCH(PolicyLevers!$C23,'Policy Characteristics'!$C:$C,0))</f>
        <v>Conventional Pollutant Standard</v>
      </c>
      <c r="K23" s="142" t="str">
        <f>INDEX('Policy Characteristics'!E:E,MATCH(PolicyLevers!$C23,'Policy Characteristics'!$C:$C,0))</f>
        <v>trans reduce regulated pollutants</v>
      </c>
      <c r="L23" s="148">
        <f>INDEX('Policy Characteristics'!F:F,MATCH(PolicyLevers!$C23,'Policy Characteristics'!$C:$C,0))</f>
        <v>0</v>
      </c>
      <c r="M23" s="148">
        <f>INDEX('Policy Characteristics'!G:G,MATCH(PolicyLevers!$C23,'Policy Characteristics'!$C:$C,0))</f>
        <v>1</v>
      </c>
      <c r="N23" s="148">
        <f>INDEX('Policy Characteristics'!H:H,MATCH(PolicyLevers!$C23,'Policy Characteristics'!$C:$C,0))</f>
        <v>0.02</v>
      </c>
      <c r="O23" s="147" t="str">
        <f>INDEX('Policy Characteristics'!I:I,MATCH(PolicyLevers!$C23,'Policy Characteristics'!$C:$C,0))</f>
        <v>% reduction in emissions</v>
      </c>
      <c r="P23" s="14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47" t="str">
        <f>INDEX('Policy Characteristics'!K:K,MATCH(PolicyLevers!$C23,'Policy Characteristics'!$C:$C,0))</f>
        <v>transportation-sector-main.html#conv-pol-stds</v>
      </c>
      <c r="R23" s="147" t="str">
        <f>INDEX('Policy Characteristics'!L:L,MATCH(PolicyLevers!$C23,'Policy Characteristics'!$C:$C,0))</f>
        <v>conventional-pollutant-standards.html</v>
      </c>
      <c r="S23" s="87" t="str">
        <f>INDEX('Policy Characteristics'!M:M,MATCH(PolicyLevers!$C23,'Policy Characteristics'!$C:$C,0))</f>
        <v>Evolution of Bharat Stage emission norms in India: https://www.cars24.com/blog/bsi-bsii-bsiii-bsiv-bsvi-emission-norms/;
India BS-VI rollout: https://pib.gov.in/Pressreleaseshare.aspx?PRID=1603492</v>
      </c>
      <c r="T23" s="142">
        <f>INDEX('Policy Characteristics'!N:N,MATCH(PolicyLevers!$C23,'Policy Characteristics'!$C:$C,0))</f>
        <v>0</v>
      </c>
    </row>
    <row r="24" spans="1:20" s="142" customFormat="1">
      <c r="A24" s="142" t="str">
        <f>INDEX('Policy Characteristics'!A:A,MATCH($C24,'Policy Characteristics'!$C:$C,0))</f>
        <v>Transportation</v>
      </c>
      <c r="B24" s="147" t="str">
        <f>INDEX('Policy Characteristics'!B:B,MATCH($C24,'Policy Characteristics'!$C:$C,0))</f>
        <v>Conventional Pollutant Standards</v>
      </c>
      <c r="C24" s="147" t="str">
        <f t="shared" si="1"/>
        <v>Percentage Reduction of Separately Regulated Pollutants</v>
      </c>
      <c r="D24" s="142" t="s">
        <v>42</v>
      </c>
      <c r="E24" s="142" t="s">
        <v>531</v>
      </c>
      <c r="F24" s="142" t="s">
        <v>42</v>
      </c>
      <c r="G24" s="142" t="s">
        <v>531</v>
      </c>
      <c r="H24" s="143">
        <v>322</v>
      </c>
      <c r="I24" s="144" t="s">
        <v>46</v>
      </c>
      <c r="J24" s="142" t="str">
        <f>INDEX('Policy Characteristics'!D:D,MATCH(PolicyLevers!$C24,'Policy Characteristics'!$C:$C,0))</f>
        <v>Conventional Pollutant Standard</v>
      </c>
      <c r="K24" s="142" t="str">
        <f>INDEX('Policy Characteristics'!E:E,MATCH(PolicyLevers!$C24,'Policy Characteristics'!$C:$C,0))</f>
        <v>trans reduce regulated pollutants</v>
      </c>
      <c r="L24" s="148">
        <f>INDEX('Policy Characteristics'!F:F,MATCH(PolicyLevers!$C24,'Policy Characteristics'!$C:$C,0))</f>
        <v>0</v>
      </c>
      <c r="M24" s="148">
        <f>INDEX('Policy Characteristics'!G:G,MATCH(PolicyLevers!$C24,'Policy Characteristics'!$C:$C,0))</f>
        <v>1</v>
      </c>
      <c r="N24" s="148">
        <f>INDEX('Policy Characteristics'!H:H,MATCH(PolicyLevers!$C24,'Policy Characteristics'!$C:$C,0))</f>
        <v>0.02</v>
      </c>
      <c r="O24" s="147" t="str">
        <f>INDEX('Policy Characteristics'!I:I,MATCH(PolicyLevers!$C24,'Policy Characteristics'!$C:$C,0))</f>
        <v>% reduction in emissions</v>
      </c>
      <c r="P24" s="14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47" t="str">
        <f>INDEX('Policy Characteristics'!K:K,MATCH(PolicyLevers!$C24,'Policy Characteristics'!$C:$C,0))</f>
        <v>transportation-sector-main.html#conv-pol-stds</v>
      </c>
      <c r="R24" s="147" t="str">
        <f>INDEX('Policy Characteristics'!L:L,MATCH(PolicyLevers!$C24,'Policy Characteristics'!$C:$C,0))</f>
        <v>conventional-pollutant-standards.html</v>
      </c>
      <c r="S24" s="87" t="str">
        <f>INDEX('Policy Characteristics'!M:M,MATCH(PolicyLevers!$C24,'Policy Characteristics'!$C:$C,0))</f>
        <v>Evolution of Bharat Stage emission norms in India: https://www.cars24.com/blog/bsi-bsii-bsiii-bsiv-bsvi-emission-norms/;
India BS-VI rollout: https://pib.gov.in/Pressreleaseshare.aspx?PRID=1603492</v>
      </c>
      <c r="T24" s="142">
        <f>INDEX('Policy Characteristics'!N:N,MATCH(PolicyLevers!$C24,'Policy Characteristics'!$C:$C,0))</f>
        <v>0</v>
      </c>
    </row>
    <row r="25" spans="1:20" s="142" customFormat="1">
      <c r="A25" s="142" t="str">
        <f>INDEX('Policy Characteristics'!A:A,MATCH($C25,'Policy Characteristics'!$C:$C,0))</f>
        <v>Transportation</v>
      </c>
      <c r="B25" s="147" t="str">
        <f>INDEX('Policy Characteristics'!B:B,MATCH($C25,'Policy Characteristics'!$C:$C,0))</f>
        <v>Conventional Pollutant Standards</v>
      </c>
      <c r="C25" s="147" t="str">
        <f t="shared" si="1"/>
        <v>Percentage Reduction of Separately Regulated Pollutants</v>
      </c>
      <c r="D25" s="142" t="s">
        <v>42</v>
      </c>
      <c r="E25" s="142" t="s">
        <v>532</v>
      </c>
      <c r="F25" s="142" t="s">
        <v>42</v>
      </c>
      <c r="G25" s="142" t="s">
        <v>532</v>
      </c>
      <c r="H25" s="143">
        <v>323</v>
      </c>
      <c r="I25" s="150" t="s">
        <v>47</v>
      </c>
      <c r="J25" s="142" t="str">
        <f>INDEX('Policy Characteristics'!D:D,MATCH(PolicyLevers!$C25,'Policy Characteristics'!$C:$C,0))</f>
        <v>Conventional Pollutant Standard</v>
      </c>
      <c r="K25" s="142" t="str">
        <f>INDEX('Policy Characteristics'!E:E,MATCH(PolicyLevers!$C25,'Policy Characteristics'!$C:$C,0))</f>
        <v>trans reduce regulated pollutants</v>
      </c>
      <c r="L25" s="148">
        <f>INDEX('Policy Characteristics'!F:F,MATCH(PolicyLevers!$C25,'Policy Characteristics'!$C:$C,0))</f>
        <v>0</v>
      </c>
      <c r="M25" s="148">
        <f>INDEX('Policy Characteristics'!G:G,MATCH(PolicyLevers!$C25,'Policy Characteristics'!$C:$C,0))</f>
        <v>1</v>
      </c>
      <c r="N25" s="148">
        <f>INDEX('Policy Characteristics'!H:H,MATCH(PolicyLevers!$C25,'Policy Characteristics'!$C:$C,0))</f>
        <v>0.02</v>
      </c>
      <c r="O25" s="147" t="str">
        <f>INDEX('Policy Characteristics'!I:I,MATCH(PolicyLevers!$C25,'Policy Characteristics'!$C:$C,0))</f>
        <v>% reduction in emissions</v>
      </c>
      <c r="P25" s="14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47" t="str">
        <f>INDEX('Policy Characteristics'!K:K,MATCH(PolicyLevers!$C25,'Policy Characteristics'!$C:$C,0))</f>
        <v>transportation-sector-main.html#conv-pol-stds</v>
      </c>
      <c r="R25" s="147" t="str">
        <f>INDEX('Policy Characteristics'!L:L,MATCH(PolicyLevers!$C25,'Policy Characteristics'!$C:$C,0))</f>
        <v>conventional-pollutant-standards.html</v>
      </c>
      <c r="S25" s="87" t="str">
        <f>INDEX('Policy Characteristics'!M:M,MATCH(PolicyLevers!$C25,'Policy Characteristics'!$C:$C,0))</f>
        <v>Evolution of Bharat Stage emission norms in India: https://www.cars24.com/blog/bsi-bsii-bsiii-bsiv-bsvi-emission-norms/;
India BS-VI rollout: https://pib.gov.in/Pressreleaseshare.aspx?PRID=1603492</v>
      </c>
      <c r="T25" s="142">
        <f>INDEX('Policy Characteristics'!N:N,MATCH(PolicyLevers!$C25,'Policy Characteristics'!$C:$C,0))</f>
        <v>0</v>
      </c>
    </row>
    <row r="26" spans="1:20" s="142" customFormat="1">
      <c r="A26" s="142" t="str">
        <f>INDEX('Policy Characteristics'!A:A,MATCH($C26,'Policy Characteristics'!$C:$C,0))</f>
        <v>Transportation</v>
      </c>
      <c r="B26" s="147" t="str">
        <f>INDEX('Policy Characteristics'!B:B,MATCH($C26,'Policy Characteristics'!$C:$C,0))</f>
        <v>Conventional Pollutant Standards</v>
      </c>
      <c r="C26" s="147" t="str">
        <f t="shared" si="1"/>
        <v>Percentage Reduction of Separately Regulated Pollutants</v>
      </c>
      <c r="D26" s="142" t="s">
        <v>42</v>
      </c>
      <c r="E26" s="142" t="s">
        <v>533</v>
      </c>
      <c r="F26" s="142" t="s">
        <v>42</v>
      </c>
      <c r="G26" s="142" t="s">
        <v>622</v>
      </c>
      <c r="H26" s="143">
        <v>324</v>
      </c>
      <c r="I26" s="150" t="s">
        <v>47</v>
      </c>
      <c r="J26" s="142" t="str">
        <f>INDEX('Policy Characteristics'!D:D,MATCH(PolicyLevers!$C26,'Policy Characteristics'!$C:$C,0))</f>
        <v>Conventional Pollutant Standard</v>
      </c>
      <c r="K26" s="142" t="str">
        <f>INDEX('Policy Characteristics'!E:E,MATCH(PolicyLevers!$C26,'Policy Characteristics'!$C:$C,0))</f>
        <v>trans reduce regulated pollutants</v>
      </c>
      <c r="L26" s="148">
        <f>INDEX('Policy Characteristics'!F:F,MATCH(PolicyLevers!$C26,'Policy Characteristics'!$C:$C,0))</f>
        <v>0</v>
      </c>
      <c r="M26" s="148">
        <f>INDEX('Policy Characteristics'!G:G,MATCH(PolicyLevers!$C26,'Policy Characteristics'!$C:$C,0))</f>
        <v>1</v>
      </c>
      <c r="N26" s="148">
        <f>INDEX('Policy Characteristics'!H:H,MATCH(PolicyLevers!$C26,'Policy Characteristics'!$C:$C,0))</f>
        <v>0.02</v>
      </c>
      <c r="O26" s="147" t="str">
        <f>INDEX('Policy Characteristics'!I:I,MATCH(PolicyLevers!$C26,'Policy Characteristics'!$C:$C,0))</f>
        <v>% reduction in emissions</v>
      </c>
      <c r="P26" s="14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47" t="str">
        <f>INDEX('Policy Characteristics'!K:K,MATCH(PolicyLevers!$C26,'Policy Characteristics'!$C:$C,0))</f>
        <v>transportation-sector-main.html#conv-pol-stds</v>
      </c>
      <c r="R26" s="147" t="str">
        <f>INDEX('Policy Characteristics'!L:L,MATCH(PolicyLevers!$C26,'Policy Characteristics'!$C:$C,0))</f>
        <v>conventional-pollutant-standards.html</v>
      </c>
      <c r="S26" s="87" t="str">
        <f>INDEX('Policy Characteristics'!M:M,MATCH(PolicyLevers!$C26,'Policy Characteristics'!$C:$C,0))</f>
        <v>Evolution of Bharat Stage emission norms in India: https://www.cars24.com/blog/bsi-bsii-bsiii-bsiv-bsvi-emission-norms/;
India BS-VI rollout: https://pib.gov.in/Pressreleaseshare.aspx?PRID=1603492</v>
      </c>
      <c r="T26" s="142">
        <f>INDEX('Policy Characteristics'!N:N,MATCH(PolicyLevers!$C26,'Policy Characteristics'!$C:$C,0))</f>
        <v>0</v>
      </c>
    </row>
    <row r="27" spans="1:20" s="142" customFormat="1">
      <c r="A27" s="142" t="str">
        <f>INDEX('Policy Characteristics'!A:A,MATCH($C27,'Policy Characteristics'!$C:$C,0))</f>
        <v>Transportation</v>
      </c>
      <c r="B27" s="147" t="str">
        <f>INDEX('Policy Characteristics'!B:B,MATCH($C27,'Policy Characteristics'!$C:$C,0))</f>
        <v>Conventional Pollutant Standards</v>
      </c>
      <c r="C27" s="147" t="str">
        <f t="shared" si="1"/>
        <v>Percentage Reduction of Separately Regulated Pollutants</v>
      </c>
      <c r="D27" s="142" t="s">
        <v>42</v>
      </c>
      <c r="E27" s="142" t="s">
        <v>534</v>
      </c>
      <c r="F27" s="142" t="s">
        <v>42</v>
      </c>
      <c r="G27" s="142" t="s">
        <v>534</v>
      </c>
      <c r="H27" s="143">
        <v>325</v>
      </c>
      <c r="I27" s="150" t="s">
        <v>47</v>
      </c>
      <c r="J27" s="142" t="str">
        <f>INDEX('Policy Characteristics'!D:D,MATCH(PolicyLevers!$C27,'Policy Characteristics'!$C:$C,0))</f>
        <v>Conventional Pollutant Standard</v>
      </c>
      <c r="K27" s="142" t="str">
        <f>INDEX('Policy Characteristics'!E:E,MATCH(PolicyLevers!$C27,'Policy Characteristics'!$C:$C,0))</f>
        <v>trans reduce regulated pollutants</v>
      </c>
      <c r="L27" s="148">
        <f>INDEX('Policy Characteristics'!F:F,MATCH(PolicyLevers!$C27,'Policy Characteristics'!$C:$C,0))</f>
        <v>0</v>
      </c>
      <c r="M27" s="148">
        <f>INDEX('Policy Characteristics'!G:G,MATCH(PolicyLevers!$C27,'Policy Characteristics'!$C:$C,0))</f>
        <v>1</v>
      </c>
      <c r="N27" s="148">
        <f>INDEX('Policy Characteristics'!H:H,MATCH(PolicyLevers!$C27,'Policy Characteristics'!$C:$C,0))</f>
        <v>0.02</v>
      </c>
      <c r="O27" s="147" t="str">
        <f>INDEX('Policy Characteristics'!I:I,MATCH(PolicyLevers!$C27,'Policy Characteristics'!$C:$C,0))</f>
        <v>% reduction in emissions</v>
      </c>
      <c r="P27" s="14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47" t="str">
        <f>INDEX('Policy Characteristics'!K:K,MATCH(PolicyLevers!$C27,'Policy Characteristics'!$C:$C,0))</f>
        <v>transportation-sector-main.html#conv-pol-stds</v>
      </c>
      <c r="R27" s="147" t="str">
        <f>INDEX('Policy Characteristics'!L:L,MATCH(PolicyLevers!$C27,'Policy Characteristics'!$C:$C,0))</f>
        <v>conventional-pollutant-standards.html</v>
      </c>
      <c r="S27" s="87" t="str">
        <f>INDEX('Policy Characteristics'!M:M,MATCH(PolicyLevers!$C27,'Policy Characteristics'!$C:$C,0))</f>
        <v>Evolution of Bharat Stage emission norms in India: https://www.cars24.com/blog/bsi-bsii-bsiii-bsiv-bsvi-emission-norms/;
India BS-VI rollout: https://pib.gov.in/Pressreleaseshare.aspx?PRID=1603492</v>
      </c>
      <c r="T27" s="142">
        <f>INDEX('Policy Characteristics'!N:N,MATCH(PolicyLevers!$C27,'Policy Characteristics'!$C:$C,0))</f>
        <v>0</v>
      </c>
    </row>
    <row r="28" spans="1:20" s="142" customFormat="1">
      <c r="A28" s="142" t="str">
        <f>INDEX('Policy Characteristics'!A:A,MATCH($C28,'Policy Characteristics'!$C:$C,0))</f>
        <v>Transportation</v>
      </c>
      <c r="B28" s="147" t="str">
        <f>INDEX('Policy Characteristics'!B:B,MATCH($C28,'Policy Characteristics'!$C:$C,0))</f>
        <v>Conventional Pollutant Standards</v>
      </c>
      <c r="C28" s="147" t="str">
        <f t="shared" si="1"/>
        <v>Percentage Reduction of Separately Regulated Pollutants</v>
      </c>
      <c r="D28" s="142" t="s">
        <v>42</v>
      </c>
      <c r="E28" s="142" t="s">
        <v>535</v>
      </c>
      <c r="F28" s="142" t="s">
        <v>42</v>
      </c>
      <c r="G28" s="142" t="s">
        <v>535</v>
      </c>
      <c r="H28" s="143">
        <v>326</v>
      </c>
      <c r="I28" s="150" t="s">
        <v>47</v>
      </c>
      <c r="J28" s="142" t="str">
        <f>INDEX('Policy Characteristics'!D:D,MATCH(PolicyLevers!$C28,'Policy Characteristics'!$C:$C,0))</f>
        <v>Conventional Pollutant Standard</v>
      </c>
      <c r="K28" s="142" t="str">
        <f>INDEX('Policy Characteristics'!E:E,MATCH(PolicyLevers!$C28,'Policy Characteristics'!$C:$C,0))</f>
        <v>trans reduce regulated pollutants</v>
      </c>
      <c r="L28" s="148">
        <f>INDEX('Policy Characteristics'!F:F,MATCH(PolicyLevers!$C28,'Policy Characteristics'!$C:$C,0))</f>
        <v>0</v>
      </c>
      <c r="M28" s="148">
        <f>INDEX('Policy Characteristics'!G:G,MATCH(PolicyLevers!$C28,'Policy Characteristics'!$C:$C,0))</f>
        <v>1</v>
      </c>
      <c r="N28" s="148">
        <f>INDEX('Policy Characteristics'!H:H,MATCH(PolicyLevers!$C28,'Policy Characteristics'!$C:$C,0))</f>
        <v>0.02</v>
      </c>
      <c r="O28" s="147" t="str">
        <f>INDEX('Policy Characteristics'!I:I,MATCH(PolicyLevers!$C28,'Policy Characteristics'!$C:$C,0))</f>
        <v>% reduction in emissions</v>
      </c>
      <c r="P28" s="14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47" t="str">
        <f>INDEX('Policy Characteristics'!K:K,MATCH(PolicyLevers!$C28,'Policy Characteristics'!$C:$C,0))</f>
        <v>transportation-sector-main.html#conv-pol-stds</v>
      </c>
      <c r="R28" s="147" t="str">
        <f>INDEX('Policy Characteristics'!L:L,MATCH(PolicyLevers!$C28,'Policy Characteristics'!$C:$C,0))</f>
        <v>conventional-pollutant-standards.html</v>
      </c>
      <c r="S28" s="87" t="str">
        <f>INDEX('Policy Characteristics'!M:M,MATCH(PolicyLevers!$C28,'Policy Characteristics'!$C:$C,0))</f>
        <v>Evolution of Bharat Stage emission norms in India: https://www.cars24.com/blog/bsi-bsii-bsiii-bsiv-bsvi-emission-norms/;
India BS-VI rollout: https://pib.gov.in/Pressreleaseshare.aspx?PRID=1603492</v>
      </c>
      <c r="T28" s="142">
        <f>INDEX('Policy Characteristics'!N:N,MATCH(PolicyLevers!$C28,'Policy Characteristics'!$C:$C,0))</f>
        <v>0</v>
      </c>
    </row>
    <row r="29" spans="1:20" s="142" customFormat="1">
      <c r="A29" s="142" t="str">
        <f>INDEX('Policy Characteristics'!A:A,MATCH($C29,'Policy Characteristics'!$C:$C,0))</f>
        <v>Transportation</v>
      </c>
      <c r="B29" s="147" t="str">
        <f>INDEX('Policy Characteristics'!B:B,MATCH($C29,'Policy Characteristics'!$C:$C,0))</f>
        <v>Conventional Pollutant Standards</v>
      </c>
      <c r="C29" s="147" t="str">
        <f t="shared" si="1"/>
        <v>Percentage Reduction of Separately Regulated Pollutants</v>
      </c>
      <c r="D29" s="142" t="s">
        <v>42</v>
      </c>
      <c r="E29" s="142" t="s">
        <v>536</v>
      </c>
      <c r="F29" s="142" t="s">
        <v>42</v>
      </c>
      <c r="G29" s="142" t="s">
        <v>536</v>
      </c>
      <c r="H29" s="143">
        <v>327</v>
      </c>
      <c r="I29" s="150" t="s">
        <v>47</v>
      </c>
      <c r="J29" s="142" t="str">
        <f>INDEX('Policy Characteristics'!D:D,MATCH(PolicyLevers!$C29,'Policy Characteristics'!$C:$C,0))</f>
        <v>Conventional Pollutant Standard</v>
      </c>
      <c r="K29" s="142" t="str">
        <f>INDEX('Policy Characteristics'!E:E,MATCH(PolicyLevers!$C29,'Policy Characteristics'!$C:$C,0))</f>
        <v>trans reduce regulated pollutants</v>
      </c>
      <c r="L29" s="148">
        <f>INDEX('Policy Characteristics'!F:F,MATCH(PolicyLevers!$C29,'Policy Characteristics'!$C:$C,0))</f>
        <v>0</v>
      </c>
      <c r="M29" s="148">
        <f>INDEX('Policy Characteristics'!G:G,MATCH(PolicyLevers!$C29,'Policy Characteristics'!$C:$C,0))</f>
        <v>1</v>
      </c>
      <c r="N29" s="148">
        <f>INDEX('Policy Characteristics'!H:H,MATCH(PolicyLevers!$C29,'Policy Characteristics'!$C:$C,0))</f>
        <v>0.02</v>
      </c>
      <c r="O29" s="147" t="str">
        <f>INDEX('Policy Characteristics'!I:I,MATCH(PolicyLevers!$C29,'Policy Characteristics'!$C:$C,0))</f>
        <v>% reduction in emissions</v>
      </c>
      <c r="P29" s="14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47" t="str">
        <f>INDEX('Policy Characteristics'!K:K,MATCH(PolicyLevers!$C29,'Policy Characteristics'!$C:$C,0))</f>
        <v>transportation-sector-main.html#conv-pol-stds</v>
      </c>
      <c r="R29" s="147" t="str">
        <f>INDEX('Policy Characteristics'!L:L,MATCH(PolicyLevers!$C29,'Policy Characteristics'!$C:$C,0))</f>
        <v>conventional-pollutant-standards.html</v>
      </c>
      <c r="S29" s="87" t="str">
        <f>INDEX('Policy Characteristics'!M:M,MATCH(PolicyLevers!$C29,'Policy Characteristics'!$C:$C,0))</f>
        <v>Evolution of Bharat Stage emission norms in India: https://www.cars24.com/blog/bsi-bsii-bsiii-bsiv-bsvi-emission-norms/;
India BS-VI rollout: https://pib.gov.in/Pressreleaseshare.aspx?PRID=1603492</v>
      </c>
      <c r="T29" s="142">
        <f>INDEX('Policy Characteristics'!N:N,MATCH(PolicyLevers!$C29,'Policy Characteristics'!$C:$C,0))</f>
        <v>0</v>
      </c>
    </row>
    <row r="30" spans="1:20" s="142" customFormat="1">
      <c r="A30" s="142" t="str">
        <f>INDEX('Policy Characteristics'!A:A,MATCH($C30,'Policy Characteristics'!$C:$C,0))</f>
        <v>Transportation</v>
      </c>
      <c r="B30" s="147" t="str">
        <f>INDEX('Policy Characteristics'!B:B,MATCH($C30,'Policy Characteristics'!$C:$C,0))</f>
        <v>Conventional Pollutant Standards</v>
      </c>
      <c r="C30" s="147" t="str">
        <f t="shared" si="1"/>
        <v>Percentage Reduction of Separately Regulated Pollutants</v>
      </c>
      <c r="D30" s="142" t="s">
        <v>42</v>
      </c>
      <c r="E30" s="142" t="s">
        <v>537</v>
      </c>
      <c r="F30" s="142" t="s">
        <v>42</v>
      </c>
      <c r="G30" s="142" t="s">
        <v>537</v>
      </c>
      <c r="H30" s="143">
        <v>328</v>
      </c>
      <c r="I30" s="150" t="s">
        <v>47</v>
      </c>
      <c r="J30" s="142" t="str">
        <f>INDEX('Policy Characteristics'!D:D,MATCH(PolicyLevers!$C30,'Policy Characteristics'!$C:$C,0))</f>
        <v>Conventional Pollutant Standard</v>
      </c>
      <c r="K30" s="142" t="str">
        <f>INDEX('Policy Characteristics'!E:E,MATCH(PolicyLevers!$C30,'Policy Characteristics'!$C:$C,0))</f>
        <v>trans reduce regulated pollutants</v>
      </c>
      <c r="L30" s="148">
        <f>INDEX('Policy Characteristics'!F:F,MATCH(PolicyLevers!$C30,'Policy Characteristics'!$C:$C,0))</f>
        <v>0</v>
      </c>
      <c r="M30" s="148">
        <f>INDEX('Policy Characteristics'!G:G,MATCH(PolicyLevers!$C30,'Policy Characteristics'!$C:$C,0))</f>
        <v>1</v>
      </c>
      <c r="N30" s="148">
        <f>INDEX('Policy Characteristics'!H:H,MATCH(PolicyLevers!$C30,'Policy Characteristics'!$C:$C,0))</f>
        <v>0.02</v>
      </c>
      <c r="O30" s="147" t="str">
        <f>INDEX('Policy Characteristics'!I:I,MATCH(PolicyLevers!$C30,'Policy Characteristics'!$C:$C,0))</f>
        <v>% reduction in emissions</v>
      </c>
      <c r="P30" s="14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47" t="str">
        <f>INDEX('Policy Characteristics'!K:K,MATCH(PolicyLevers!$C30,'Policy Characteristics'!$C:$C,0))</f>
        <v>transportation-sector-main.html#conv-pol-stds</v>
      </c>
      <c r="R30" s="147" t="str">
        <f>INDEX('Policy Characteristics'!L:L,MATCH(PolicyLevers!$C30,'Policy Characteristics'!$C:$C,0))</f>
        <v>conventional-pollutant-standards.html</v>
      </c>
      <c r="S30" s="87" t="str">
        <f>INDEX('Policy Characteristics'!M:M,MATCH(PolicyLevers!$C30,'Policy Characteristics'!$C:$C,0))</f>
        <v>Evolution of Bharat Stage emission norms in India: https://www.cars24.com/blog/bsi-bsii-bsiii-bsiv-bsvi-emission-norms/;
India BS-VI rollout: https://pib.gov.in/Pressreleaseshare.aspx?PRID=1603492</v>
      </c>
      <c r="T30" s="142">
        <f>INDEX('Policy Characteristics'!N:N,MATCH(PolicyLevers!$C30,'Policy Characteristics'!$C:$C,0))</f>
        <v>0</v>
      </c>
    </row>
    <row r="31" spans="1:20" s="142" customFormat="1">
      <c r="A31" s="142" t="str">
        <f>INDEX('Policy Characteristics'!A:A,MATCH($C31,'Policy Characteristics'!$C:$C,0))</f>
        <v>Transportation</v>
      </c>
      <c r="B31" s="147" t="str">
        <f>INDEX('Policy Characteristics'!B:B,MATCH($C31,'Policy Characteristics'!$C:$C,0))</f>
        <v>Conventional Pollutant Standards</v>
      </c>
      <c r="C31" s="147" t="str">
        <f t="shared" si="1"/>
        <v>Percentage Reduction of Separately Regulated Pollutants</v>
      </c>
      <c r="D31" s="142" t="s">
        <v>42</v>
      </c>
      <c r="E31" s="142" t="s">
        <v>538</v>
      </c>
      <c r="F31" s="142" t="s">
        <v>42</v>
      </c>
      <c r="G31" s="142" t="s">
        <v>538</v>
      </c>
      <c r="H31" s="143">
        <v>329</v>
      </c>
      <c r="I31" s="150" t="s">
        <v>47</v>
      </c>
      <c r="J31" s="142" t="str">
        <f>INDEX('Policy Characteristics'!D:D,MATCH(PolicyLevers!$C31,'Policy Characteristics'!$C:$C,0))</f>
        <v>Conventional Pollutant Standard</v>
      </c>
      <c r="K31" s="142" t="str">
        <f>INDEX('Policy Characteristics'!E:E,MATCH(PolicyLevers!$C31,'Policy Characteristics'!$C:$C,0))</f>
        <v>trans reduce regulated pollutants</v>
      </c>
      <c r="L31" s="148">
        <f>INDEX('Policy Characteristics'!F:F,MATCH(PolicyLevers!$C31,'Policy Characteristics'!$C:$C,0))</f>
        <v>0</v>
      </c>
      <c r="M31" s="148">
        <f>INDEX('Policy Characteristics'!G:G,MATCH(PolicyLevers!$C31,'Policy Characteristics'!$C:$C,0))</f>
        <v>1</v>
      </c>
      <c r="N31" s="148">
        <f>INDEX('Policy Characteristics'!H:H,MATCH(PolicyLevers!$C31,'Policy Characteristics'!$C:$C,0))</f>
        <v>0.02</v>
      </c>
      <c r="O31" s="147" t="str">
        <f>INDEX('Policy Characteristics'!I:I,MATCH(PolicyLevers!$C31,'Policy Characteristics'!$C:$C,0))</f>
        <v>% reduction in emissions</v>
      </c>
      <c r="P31" s="14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47" t="str">
        <f>INDEX('Policy Characteristics'!K:K,MATCH(PolicyLevers!$C31,'Policy Characteristics'!$C:$C,0))</f>
        <v>transportation-sector-main.html#conv-pol-stds</v>
      </c>
      <c r="R31" s="147" t="str">
        <f>INDEX('Policy Characteristics'!L:L,MATCH(PolicyLevers!$C31,'Policy Characteristics'!$C:$C,0))</f>
        <v>conventional-pollutant-standards.html</v>
      </c>
      <c r="S31" s="87" t="str">
        <f>INDEX('Policy Characteristics'!M:M,MATCH(PolicyLevers!$C31,'Policy Characteristics'!$C:$C,0))</f>
        <v>Evolution of Bharat Stage emission norms in India: https://www.cars24.com/blog/bsi-bsii-bsiii-bsiv-bsvi-emission-norms/;
India BS-VI rollout: https://pib.gov.in/Pressreleaseshare.aspx?PRID=1603492</v>
      </c>
      <c r="T31" s="142">
        <f>INDEX('Policy Characteristics'!N:N,MATCH(PolicyLevers!$C31,'Policy Characteristics'!$C:$C,0))</f>
        <v>0</v>
      </c>
    </row>
    <row r="32" spans="1:20" s="142" customFormat="1">
      <c r="A32" s="142" t="str">
        <f>INDEX('Policy Characteristics'!A:A,MATCH($C32,'Policy Characteristics'!$C:$C,0))</f>
        <v>Transportation</v>
      </c>
      <c r="B32" s="147" t="str">
        <f>INDEX('Policy Characteristics'!B:B,MATCH($C32,'Policy Characteristics'!$C:$C,0))</f>
        <v>Conventional Pollutant Standards</v>
      </c>
      <c r="C32" s="147" t="str">
        <f t="shared" si="1"/>
        <v>Percentage Reduction of Separately Regulated Pollutants</v>
      </c>
      <c r="D32" s="142" t="s">
        <v>43</v>
      </c>
      <c r="E32" s="142" t="s">
        <v>530</v>
      </c>
      <c r="F32" s="142" t="s">
        <v>43</v>
      </c>
      <c r="G32" s="142" t="s">
        <v>753</v>
      </c>
      <c r="H32" s="143">
        <v>330</v>
      </c>
      <c r="I32" s="144" t="s">
        <v>46</v>
      </c>
      <c r="J32" s="142" t="str">
        <f>INDEX('Policy Characteristics'!D:D,MATCH(PolicyLevers!$C32,'Policy Characteristics'!$C:$C,0))</f>
        <v>Conventional Pollutant Standard</v>
      </c>
      <c r="K32" s="142" t="str">
        <f>INDEX('Policy Characteristics'!E:E,MATCH(PolicyLevers!$C32,'Policy Characteristics'!$C:$C,0))</f>
        <v>trans reduce regulated pollutants</v>
      </c>
      <c r="L32" s="148">
        <f>INDEX('Policy Characteristics'!F:F,MATCH(PolicyLevers!$C32,'Policy Characteristics'!$C:$C,0))</f>
        <v>0</v>
      </c>
      <c r="M32" s="148">
        <f>INDEX('Policy Characteristics'!G:G,MATCH(PolicyLevers!$C32,'Policy Characteristics'!$C:$C,0))</f>
        <v>1</v>
      </c>
      <c r="N32" s="148">
        <f>INDEX('Policy Characteristics'!H:H,MATCH(PolicyLevers!$C32,'Policy Characteristics'!$C:$C,0))</f>
        <v>0.02</v>
      </c>
      <c r="O32" s="147" t="str">
        <f>INDEX('Policy Characteristics'!I:I,MATCH(PolicyLevers!$C32,'Policy Characteristics'!$C:$C,0))</f>
        <v>% reduction in emissions</v>
      </c>
      <c r="P32" s="14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47" t="str">
        <f>INDEX('Policy Characteristics'!K:K,MATCH(PolicyLevers!$C32,'Policy Characteristics'!$C:$C,0))</f>
        <v>transportation-sector-main.html#conv-pol-stds</v>
      </c>
      <c r="R32" s="147" t="str">
        <f>INDEX('Policy Characteristics'!L:L,MATCH(PolicyLevers!$C32,'Policy Characteristics'!$C:$C,0))</f>
        <v>conventional-pollutant-standards.html</v>
      </c>
      <c r="S32" s="87" t="str">
        <f>INDEX('Policy Characteristics'!M:M,MATCH(PolicyLevers!$C32,'Policy Characteristics'!$C:$C,0))</f>
        <v>Evolution of Bharat Stage emission norms in India: https://www.cars24.com/blog/bsi-bsii-bsiii-bsiv-bsvi-emission-norms/;
India BS-VI rollout: https://pib.gov.in/Pressreleaseshare.aspx?PRID=1603492</v>
      </c>
      <c r="T32" s="142">
        <f>INDEX('Policy Characteristics'!N:N,MATCH(PolicyLevers!$C32,'Policy Characteristics'!$C:$C,0))</f>
        <v>0</v>
      </c>
    </row>
    <row r="33" spans="1:20" s="142" customFormat="1">
      <c r="A33" s="142" t="str">
        <f>INDEX('Policy Characteristics'!A:A,MATCH($C33,'Policy Characteristics'!$C:$C,0))</f>
        <v>Transportation</v>
      </c>
      <c r="B33" s="147" t="str">
        <f>INDEX('Policy Characteristics'!B:B,MATCH($C33,'Policy Characteristics'!$C:$C,0))</f>
        <v>Conventional Pollutant Standards</v>
      </c>
      <c r="C33" s="147" t="str">
        <f t="shared" ref="C33:C61" si="2">C$2</f>
        <v>Percentage Reduction of Separately Regulated Pollutants</v>
      </c>
      <c r="D33" s="142" t="s">
        <v>43</v>
      </c>
      <c r="E33" s="142" t="s">
        <v>505</v>
      </c>
      <c r="F33" s="142" t="s">
        <v>43</v>
      </c>
      <c r="G33" s="142" t="s">
        <v>505</v>
      </c>
      <c r="H33" s="143">
        <v>331</v>
      </c>
      <c r="I33" s="144" t="s">
        <v>46</v>
      </c>
      <c r="J33" s="142" t="str">
        <f>INDEX('Policy Characteristics'!D:D,MATCH(PolicyLevers!$C33,'Policy Characteristics'!$C:$C,0))</f>
        <v>Conventional Pollutant Standard</v>
      </c>
      <c r="K33" s="142" t="str">
        <f>INDEX('Policy Characteristics'!E:E,MATCH(PolicyLevers!$C33,'Policy Characteristics'!$C:$C,0))</f>
        <v>trans reduce regulated pollutants</v>
      </c>
      <c r="L33" s="148">
        <f>INDEX('Policy Characteristics'!F:F,MATCH(PolicyLevers!$C33,'Policy Characteristics'!$C:$C,0))</f>
        <v>0</v>
      </c>
      <c r="M33" s="148">
        <f>INDEX('Policy Characteristics'!G:G,MATCH(PolicyLevers!$C33,'Policy Characteristics'!$C:$C,0))</f>
        <v>1</v>
      </c>
      <c r="N33" s="148">
        <f>INDEX('Policy Characteristics'!H:H,MATCH(PolicyLevers!$C33,'Policy Characteristics'!$C:$C,0))</f>
        <v>0.02</v>
      </c>
      <c r="O33" s="147" t="str">
        <f>INDEX('Policy Characteristics'!I:I,MATCH(PolicyLevers!$C33,'Policy Characteristics'!$C:$C,0))</f>
        <v>% reduction in emissions</v>
      </c>
      <c r="P33" s="14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47" t="str">
        <f>INDEX('Policy Characteristics'!K:K,MATCH(PolicyLevers!$C33,'Policy Characteristics'!$C:$C,0))</f>
        <v>transportation-sector-main.html#conv-pol-stds</v>
      </c>
      <c r="R33" s="147" t="str">
        <f>INDEX('Policy Characteristics'!L:L,MATCH(PolicyLevers!$C33,'Policy Characteristics'!$C:$C,0))</f>
        <v>conventional-pollutant-standards.html</v>
      </c>
      <c r="S33" s="87" t="str">
        <f>INDEX('Policy Characteristics'!M:M,MATCH(PolicyLevers!$C33,'Policy Characteristics'!$C:$C,0))</f>
        <v>Evolution of Bharat Stage emission norms in India: https://www.cars24.com/blog/bsi-bsii-bsiii-bsiv-bsvi-emission-norms/;
India BS-VI rollout: https://pib.gov.in/Pressreleaseshare.aspx?PRID=1603492</v>
      </c>
      <c r="T33" s="142">
        <f>INDEX('Policy Characteristics'!N:N,MATCH(PolicyLevers!$C33,'Policy Characteristics'!$C:$C,0))</f>
        <v>0</v>
      </c>
    </row>
    <row r="34" spans="1:20" s="142" customFormat="1">
      <c r="A34" s="142" t="str">
        <f>INDEX('Policy Characteristics'!A:A,MATCH($C34,'Policy Characteristics'!$C:$C,0))</f>
        <v>Transportation</v>
      </c>
      <c r="B34" s="147" t="str">
        <f>INDEX('Policy Characteristics'!B:B,MATCH($C34,'Policy Characteristics'!$C:$C,0))</f>
        <v>Conventional Pollutant Standards</v>
      </c>
      <c r="C34" s="147" t="str">
        <f t="shared" si="2"/>
        <v>Percentage Reduction of Separately Regulated Pollutants</v>
      </c>
      <c r="D34" s="142" t="s">
        <v>43</v>
      </c>
      <c r="E34" s="142" t="s">
        <v>531</v>
      </c>
      <c r="F34" s="142" t="s">
        <v>43</v>
      </c>
      <c r="G34" s="142" t="s">
        <v>531</v>
      </c>
      <c r="H34" s="143">
        <v>332</v>
      </c>
      <c r="I34" s="144" t="s">
        <v>46</v>
      </c>
      <c r="J34" s="142" t="str">
        <f>INDEX('Policy Characteristics'!D:D,MATCH(PolicyLevers!$C34,'Policy Characteristics'!$C:$C,0))</f>
        <v>Conventional Pollutant Standard</v>
      </c>
      <c r="K34" s="142" t="str">
        <f>INDEX('Policy Characteristics'!E:E,MATCH(PolicyLevers!$C34,'Policy Characteristics'!$C:$C,0))</f>
        <v>trans reduce regulated pollutants</v>
      </c>
      <c r="L34" s="148">
        <f>INDEX('Policy Characteristics'!F:F,MATCH(PolicyLevers!$C34,'Policy Characteristics'!$C:$C,0))</f>
        <v>0</v>
      </c>
      <c r="M34" s="148">
        <f>INDEX('Policy Characteristics'!G:G,MATCH(PolicyLevers!$C34,'Policy Characteristics'!$C:$C,0))</f>
        <v>1</v>
      </c>
      <c r="N34" s="148">
        <f>INDEX('Policy Characteristics'!H:H,MATCH(PolicyLevers!$C34,'Policy Characteristics'!$C:$C,0))</f>
        <v>0.02</v>
      </c>
      <c r="O34" s="147" t="str">
        <f>INDEX('Policy Characteristics'!I:I,MATCH(PolicyLevers!$C34,'Policy Characteristics'!$C:$C,0))</f>
        <v>% reduction in emissions</v>
      </c>
      <c r="P34" s="14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47" t="str">
        <f>INDEX('Policy Characteristics'!K:K,MATCH(PolicyLevers!$C34,'Policy Characteristics'!$C:$C,0))</f>
        <v>transportation-sector-main.html#conv-pol-stds</v>
      </c>
      <c r="R34" s="147" t="str">
        <f>INDEX('Policy Characteristics'!L:L,MATCH(PolicyLevers!$C34,'Policy Characteristics'!$C:$C,0))</f>
        <v>conventional-pollutant-standards.html</v>
      </c>
      <c r="S34" s="87" t="str">
        <f>INDEX('Policy Characteristics'!M:M,MATCH(PolicyLevers!$C34,'Policy Characteristics'!$C:$C,0))</f>
        <v>Evolution of Bharat Stage emission norms in India: https://www.cars24.com/blog/bsi-bsii-bsiii-bsiv-bsvi-emission-norms/;
India BS-VI rollout: https://pib.gov.in/Pressreleaseshare.aspx?PRID=1603492</v>
      </c>
      <c r="T34" s="142">
        <f>INDEX('Policy Characteristics'!N:N,MATCH(PolicyLevers!$C34,'Policy Characteristics'!$C:$C,0))</f>
        <v>0</v>
      </c>
    </row>
    <row r="35" spans="1:20" s="142" customFormat="1">
      <c r="A35" s="142" t="str">
        <f>INDEX('Policy Characteristics'!A:A,MATCH($C35,'Policy Characteristics'!$C:$C,0))</f>
        <v>Transportation</v>
      </c>
      <c r="B35" s="147" t="str">
        <f>INDEX('Policy Characteristics'!B:B,MATCH($C35,'Policy Characteristics'!$C:$C,0))</f>
        <v>Conventional Pollutant Standards</v>
      </c>
      <c r="C35" s="147" t="str">
        <f t="shared" si="2"/>
        <v>Percentage Reduction of Separately Regulated Pollutants</v>
      </c>
      <c r="D35" s="142" t="s">
        <v>43</v>
      </c>
      <c r="E35" s="142" t="s">
        <v>532</v>
      </c>
      <c r="F35" s="142" t="s">
        <v>43</v>
      </c>
      <c r="G35" s="142" t="s">
        <v>532</v>
      </c>
      <c r="H35" s="143">
        <v>333</v>
      </c>
      <c r="I35" s="144" t="s">
        <v>46</v>
      </c>
      <c r="J35" s="142" t="str">
        <f>INDEX('Policy Characteristics'!D:D,MATCH(PolicyLevers!$C35,'Policy Characteristics'!$C:$C,0))</f>
        <v>Conventional Pollutant Standard</v>
      </c>
      <c r="K35" s="142" t="str">
        <f>INDEX('Policy Characteristics'!E:E,MATCH(PolicyLevers!$C35,'Policy Characteristics'!$C:$C,0))</f>
        <v>trans reduce regulated pollutants</v>
      </c>
      <c r="L35" s="148">
        <f>INDEX('Policy Characteristics'!F:F,MATCH(PolicyLevers!$C35,'Policy Characteristics'!$C:$C,0))</f>
        <v>0</v>
      </c>
      <c r="M35" s="148">
        <f>INDEX('Policy Characteristics'!G:G,MATCH(PolicyLevers!$C35,'Policy Characteristics'!$C:$C,0))</f>
        <v>1</v>
      </c>
      <c r="N35" s="148">
        <f>INDEX('Policy Characteristics'!H:H,MATCH(PolicyLevers!$C35,'Policy Characteristics'!$C:$C,0))</f>
        <v>0.02</v>
      </c>
      <c r="O35" s="147" t="str">
        <f>INDEX('Policy Characteristics'!I:I,MATCH(PolicyLevers!$C35,'Policy Characteristics'!$C:$C,0))</f>
        <v>% reduction in emissions</v>
      </c>
      <c r="P35" s="14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47" t="str">
        <f>INDEX('Policy Characteristics'!K:K,MATCH(PolicyLevers!$C35,'Policy Characteristics'!$C:$C,0))</f>
        <v>transportation-sector-main.html#conv-pol-stds</v>
      </c>
      <c r="R35" s="147" t="str">
        <f>INDEX('Policy Characteristics'!L:L,MATCH(PolicyLevers!$C35,'Policy Characteristics'!$C:$C,0))</f>
        <v>conventional-pollutant-standards.html</v>
      </c>
      <c r="S35" s="87" t="str">
        <f>INDEX('Policy Characteristics'!M:M,MATCH(PolicyLevers!$C35,'Policy Characteristics'!$C:$C,0))</f>
        <v>Evolution of Bharat Stage emission norms in India: https://www.cars24.com/blog/bsi-bsii-bsiii-bsiv-bsvi-emission-norms/;
India BS-VI rollout: https://pib.gov.in/Pressreleaseshare.aspx?PRID=1603492</v>
      </c>
      <c r="T35" s="142">
        <f>INDEX('Policy Characteristics'!N:N,MATCH(PolicyLevers!$C35,'Policy Characteristics'!$C:$C,0))</f>
        <v>0</v>
      </c>
    </row>
    <row r="36" spans="1:20" s="142" customFormat="1">
      <c r="A36" s="142" t="str">
        <f>INDEX('Policy Characteristics'!A:A,MATCH($C36,'Policy Characteristics'!$C:$C,0))</f>
        <v>Transportation</v>
      </c>
      <c r="B36" s="147" t="str">
        <f>INDEX('Policy Characteristics'!B:B,MATCH($C36,'Policy Characteristics'!$C:$C,0))</f>
        <v>Conventional Pollutant Standards</v>
      </c>
      <c r="C36" s="147" t="str">
        <f t="shared" si="2"/>
        <v>Percentage Reduction of Separately Regulated Pollutants</v>
      </c>
      <c r="D36" s="142" t="s">
        <v>43</v>
      </c>
      <c r="E36" s="142" t="s">
        <v>533</v>
      </c>
      <c r="F36" s="142" t="s">
        <v>43</v>
      </c>
      <c r="G36" s="142" t="s">
        <v>622</v>
      </c>
      <c r="H36" s="143">
        <v>334</v>
      </c>
      <c r="I36" s="144" t="s">
        <v>46</v>
      </c>
      <c r="J36" s="142" t="str">
        <f>INDEX('Policy Characteristics'!D:D,MATCH(PolicyLevers!$C36,'Policy Characteristics'!$C:$C,0))</f>
        <v>Conventional Pollutant Standard</v>
      </c>
      <c r="K36" s="142" t="str">
        <f>INDEX('Policy Characteristics'!E:E,MATCH(PolicyLevers!$C36,'Policy Characteristics'!$C:$C,0))</f>
        <v>trans reduce regulated pollutants</v>
      </c>
      <c r="L36" s="148">
        <f>INDEX('Policy Characteristics'!F:F,MATCH(PolicyLevers!$C36,'Policy Characteristics'!$C:$C,0))</f>
        <v>0</v>
      </c>
      <c r="M36" s="148">
        <f>INDEX('Policy Characteristics'!G:G,MATCH(PolicyLevers!$C36,'Policy Characteristics'!$C:$C,0))</f>
        <v>1</v>
      </c>
      <c r="N36" s="148">
        <f>INDEX('Policy Characteristics'!H:H,MATCH(PolicyLevers!$C36,'Policy Characteristics'!$C:$C,0))</f>
        <v>0.02</v>
      </c>
      <c r="O36" s="147" t="str">
        <f>INDEX('Policy Characteristics'!I:I,MATCH(PolicyLevers!$C36,'Policy Characteristics'!$C:$C,0))</f>
        <v>% reduction in emissions</v>
      </c>
      <c r="P36" s="14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47" t="str">
        <f>INDEX('Policy Characteristics'!K:K,MATCH(PolicyLevers!$C36,'Policy Characteristics'!$C:$C,0))</f>
        <v>transportation-sector-main.html#conv-pol-stds</v>
      </c>
      <c r="R36" s="147" t="str">
        <f>INDEX('Policy Characteristics'!L:L,MATCH(PolicyLevers!$C36,'Policy Characteristics'!$C:$C,0))</f>
        <v>conventional-pollutant-standards.html</v>
      </c>
      <c r="S36" s="87" t="str">
        <f>INDEX('Policy Characteristics'!M:M,MATCH(PolicyLevers!$C36,'Policy Characteristics'!$C:$C,0))</f>
        <v>Evolution of Bharat Stage emission norms in India: https://www.cars24.com/blog/bsi-bsii-bsiii-bsiv-bsvi-emission-norms/;
India BS-VI rollout: https://pib.gov.in/Pressreleaseshare.aspx?PRID=1603492</v>
      </c>
      <c r="T36" s="142">
        <f>INDEX('Policy Characteristics'!N:N,MATCH(PolicyLevers!$C36,'Policy Characteristics'!$C:$C,0))</f>
        <v>0</v>
      </c>
    </row>
    <row r="37" spans="1:20" s="142" customFormat="1">
      <c r="A37" s="142" t="str">
        <f>INDEX('Policy Characteristics'!A:A,MATCH($C37,'Policy Characteristics'!$C:$C,0))</f>
        <v>Transportation</v>
      </c>
      <c r="B37" s="147" t="str">
        <f>INDEX('Policy Characteristics'!B:B,MATCH($C37,'Policy Characteristics'!$C:$C,0))</f>
        <v>Conventional Pollutant Standards</v>
      </c>
      <c r="C37" s="147" t="str">
        <f t="shared" si="2"/>
        <v>Percentage Reduction of Separately Regulated Pollutants</v>
      </c>
      <c r="D37" s="142" t="s">
        <v>43</v>
      </c>
      <c r="E37" s="142" t="s">
        <v>534</v>
      </c>
      <c r="F37" s="142" t="s">
        <v>43</v>
      </c>
      <c r="G37" s="142" t="s">
        <v>534</v>
      </c>
      <c r="H37" s="143">
        <v>335</v>
      </c>
      <c r="I37" s="150" t="s">
        <v>47</v>
      </c>
      <c r="J37" s="142" t="str">
        <f>INDEX('Policy Characteristics'!D:D,MATCH(PolicyLevers!$C37,'Policy Characteristics'!$C:$C,0))</f>
        <v>Conventional Pollutant Standard</v>
      </c>
      <c r="K37" s="142" t="str">
        <f>INDEX('Policy Characteristics'!E:E,MATCH(PolicyLevers!$C37,'Policy Characteristics'!$C:$C,0))</f>
        <v>trans reduce regulated pollutants</v>
      </c>
      <c r="L37" s="148">
        <f>INDEX('Policy Characteristics'!F:F,MATCH(PolicyLevers!$C37,'Policy Characteristics'!$C:$C,0))</f>
        <v>0</v>
      </c>
      <c r="M37" s="148">
        <f>INDEX('Policy Characteristics'!G:G,MATCH(PolicyLevers!$C37,'Policy Characteristics'!$C:$C,0))</f>
        <v>1</v>
      </c>
      <c r="N37" s="148">
        <f>INDEX('Policy Characteristics'!H:H,MATCH(PolicyLevers!$C37,'Policy Characteristics'!$C:$C,0))</f>
        <v>0.02</v>
      </c>
      <c r="O37" s="147" t="str">
        <f>INDEX('Policy Characteristics'!I:I,MATCH(PolicyLevers!$C37,'Policy Characteristics'!$C:$C,0))</f>
        <v>% reduction in emissions</v>
      </c>
      <c r="P37" s="14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47" t="str">
        <f>INDEX('Policy Characteristics'!K:K,MATCH(PolicyLevers!$C37,'Policy Characteristics'!$C:$C,0))</f>
        <v>transportation-sector-main.html#conv-pol-stds</v>
      </c>
      <c r="R37" s="147" t="str">
        <f>INDEX('Policy Characteristics'!L:L,MATCH(PolicyLevers!$C37,'Policy Characteristics'!$C:$C,0))</f>
        <v>conventional-pollutant-standards.html</v>
      </c>
      <c r="S37" s="87" t="str">
        <f>INDEX('Policy Characteristics'!M:M,MATCH(PolicyLevers!$C37,'Policy Characteristics'!$C:$C,0))</f>
        <v>Evolution of Bharat Stage emission norms in India: https://www.cars24.com/blog/bsi-bsii-bsiii-bsiv-bsvi-emission-norms/;
India BS-VI rollout: https://pib.gov.in/Pressreleaseshare.aspx?PRID=1603492</v>
      </c>
      <c r="T37" s="142">
        <f>INDEX('Policy Characteristics'!N:N,MATCH(PolicyLevers!$C37,'Policy Characteristics'!$C:$C,0))</f>
        <v>0</v>
      </c>
    </row>
    <row r="38" spans="1:20" s="142" customFormat="1">
      <c r="A38" s="142" t="str">
        <f>INDEX('Policy Characteristics'!A:A,MATCH($C38,'Policy Characteristics'!$C:$C,0))</f>
        <v>Transportation</v>
      </c>
      <c r="B38" s="147" t="str">
        <f>INDEX('Policy Characteristics'!B:B,MATCH($C38,'Policy Characteristics'!$C:$C,0))</f>
        <v>Conventional Pollutant Standards</v>
      </c>
      <c r="C38" s="147" t="str">
        <f t="shared" si="2"/>
        <v>Percentage Reduction of Separately Regulated Pollutants</v>
      </c>
      <c r="D38" s="142" t="s">
        <v>43</v>
      </c>
      <c r="E38" s="142" t="s">
        <v>535</v>
      </c>
      <c r="F38" s="142" t="s">
        <v>43</v>
      </c>
      <c r="G38" s="142" t="s">
        <v>535</v>
      </c>
      <c r="H38" s="143">
        <v>336</v>
      </c>
      <c r="I38" s="144" t="s">
        <v>46</v>
      </c>
      <c r="J38" s="142" t="str">
        <f>INDEX('Policy Characteristics'!D:D,MATCH(PolicyLevers!$C38,'Policy Characteristics'!$C:$C,0))</f>
        <v>Conventional Pollutant Standard</v>
      </c>
      <c r="K38" s="142" t="str">
        <f>INDEX('Policy Characteristics'!E:E,MATCH(PolicyLevers!$C38,'Policy Characteristics'!$C:$C,0))</f>
        <v>trans reduce regulated pollutants</v>
      </c>
      <c r="L38" s="148">
        <f>INDEX('Policy Characteristics'!F:F,MATCH(PolicyLevers!$C38,'Policy Characteristics'!$C:$C,0))</f>
        <v>0</v>
      </c>
      <c r="M38" s="148">
        <f>INDEX('Policy Characteristics'!G:G,MATCH(PolicyLevers!$C38,'Policy Characteristics'!$C:$C,0))</f>
        <v>1</v>
      </c>
      <c r="N38" s="148">
        <f>INDEX('Policy Characteristics'!H:H,MATCH(PolicyLevers!$C38,'Policy Characteristics'!$C:$C,0))</f>
        <v>0.02</v>
      </c>
      <c r="O38" s="147" t="str">
        <f>INDEX('Policy Characteristics'!I:I,MATCH(PolicyLevers!$C38,'Policy Characteristics'!$C:$C,0))</f>
        <v>% reduction in emissions</v>
      </c>
      <c r="P38" s="14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47" t="str">
        <f>INDEX('Policy Characteristics'!K:K,MATCH(PolicyLevers!$C38,'Policy Characteristics'!$C:$C,0))</f>
        <v>transportation-sector-main.html#conv-pol-stds</v>
      </c>
      <c r="R38" s="147" t="str">
        <f>INDEX('Policy Characteristics'!L:L,MATCH(PolicyLevers!$C38,'Policy Characteristics'!$C:$C,0))</f>
        <v>conventional-pollutant-standards.html</v>
      </c>
      <c r="S38" s="87" t="str">
        <f>INDEX('Policy Characteristics'!M:M,MATCH(PolicyLevers!$C38,'Policy Characteristics'!$C:$C,0))</f>
        <v>Evolution of Bharat Stage emission norms in India: https://www.cars24.com/blog/bsi-bsii-bsiii-bsiv-bsvi-emission-norms/;
India BS-VI rollout: https://pib.gov.in/Pressreleaseshare.aspx?PRID=1603492</v>
      </c>
      <c r="T38" s="142">
        <f>INDEX('Policy Characteristics'!N:N,MATCH(PolicyLevers!$C38,'Policy Characteristics'!$C:$C,0))</f>
        <v>0</v>
      </c>
    </row>
    <row r="39" spans="1:20" s="142" customFormat="1">
      <c r="A39" s="142" t="str">
        <f>INDEX('Policy Characteristics'!A:A,MATCH($C39,'Policy Characteristics'!$C:$C,0))</f>
        <v>Transportation</v>
      </c>
      <c r="B39" s="147" t="str">
        <f>INDEX('Policy Characteristics'!B:B,MATCH($C39,'Policy Characteristics'!$C:$C,0))</f>
        <v>Conventional Pollutant Standards</v>
      </c>
      <c r="C39" s="147" t="str">
        <f t="shared" si="2"/>
        <v>Percentage Reduction of Separately Regulated Pollutants</v>
      </c>
      <c r="D39" s="142" t="s">
        <v>43</v>
      </c>
      <c r="E39" s="142" t="s">
        <v>536</v>
      </c>
      <c r="F39" s="142" t="s">
        <v>43</v>
      </c>
      <c r="G39" s="142" t="s">
        <v>536</v>
      </c>
      <c r="H39" s="143">
        <v>337</v>
      </c>
      <c r="I39" s="144" t="s">
        <v>46</v>
      </c>
      <c r="J39" s="142" t="str">
        <f>INDEX('Policy Characteristics'!D:D,MATCH(PolicyLevers!$C39,'Policy Characteristics'!$C:$C,0))</f>
        <v>Conventional Pollutant Standard</v>
      </c>
      <c r="K39" s="142" t="str">
        <f>INDEX('Policy Characteristics'!E:E,MATCH(PolicyLevers!$C39,'Policy Characteristics'!$C:$C,0))</f>
        <v>trans reduce regulated pollutants</v>
      </c>
      <c r="L39" s="148">
        <f>INDEX('Policy Characteristics'!F:F,MATCH(PolicyLevers!$C39,'Policy Characteristics'!$C:$C,0))</f>
        <v>0</v>
      </c>
      <c r="M39" s="148">
        <f>INDEX('Policy Characteristics'!G:G,MATCH(PolicyLevers!$C39,'Policy Characteristics'!$C:$C,0))</f>
        <v>1</v>
      </c>
      <c r="N39" s="148">
        <f>INDEX('Policy Characteristics'!H:H,MATCH(PolicyLevers!$C39,'Policy Characteristics'!$C:$C,0))</f>
        <v>0.02</v>
      </c>
      <c r="O39" s="147" t="str">
        <f>INDEX('Policy Characteristics'!I:I,MATCH(PolicyLevers!$C39,'Policy Characteristics'!$C:$C,0))</f>
        <v>% reduction in emissions</v>
      </c>
      <c r="P39" s="14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47" t="str">
        <f>INDEX('Policy Characteristics'!K:K,MATCH(PolicyLevers!$C39,'Policy Characteristics'!$C:$C,0))</f>
        <v>transportation-sector-main.html#conv-pol-stds</v>
      </c>
      <c r="R39" s="147" t="str">
        <f>INDEX('Policy Characteristics'!L:L,MATCH(PolicyLevers!$C39,'Policy Characteristics'!$C:$C,0))</f>
        <v>conventional-pollutant-standards.html</v>
      </c>
      <c r="S39" s="87" t="str">
        <f>INDEX('Policy Characteristics'!M:M,MATCH(PolicyLevers!$C39,'Policy Characteristics'!$C:$C,0))</f>
        <v>Evolution of Bharat Stage emission norms in India: https://www.cars24.com/blog/bsi-bsii-bsiii-bsiv-bsvi-emission-norms/;
India BS-VI rollout: https://pib.gov.in/Pressreleaseshare.aspx?PRID=1603492</v>
      </c>
      <c r="T39" s="142">
        <f>INDEX('Policy Characteristics'!N:N,MATCH(PolicyLevers!$C39,'Policy Characteristics'!$C:$C,0))</f>
        <v>0</v>
      </c>
    </row>
    <row r="40" spans="1:20" s="142" customFormat="1">
      <c r="A40" s="142" t="str">
        <f>INDEX('Policy Characteristics'!A:A,MATCH($C40,'Policy Characteristics'!$C:$C,0))</f>
        <v>Transportation</v>
      </c>
      <c r="B40" s="147" t="str">
        <f>INDEX('Policy Characteristics'!B:B,MATCH($C40,'Policy Characteristics'!$C:$C,0))</f>
        <v>Conventional Pollutant Standards</v>
      </c>
      <c r="C40" s="147" t="str">
        <f t="shared" si="2"/>
        <v>Percentage Reduction of Separately Regulated Pollutants</v>
      </c>
      <c r="D40" s="142" t="s">
        <v>43</v>
      </c>
      <c r="E40" s="142" t="s">
        <v>537</v>
      </c>
      <c r="F40" s="142" t="s">
        <v>43</v>
      </c>
      <c r="G40" s="142" t="s">
        <v>537</v>
      </c>
      <c r="H40" s="143">
        <v>338</v>
      </c>
      <c r="I40" s="150" t="s">
        <v>47</v>
      </c>
      <c r="J40" s="142" t="str">
        <f>INDEX('Policy Characteristics'!D:D,MATCH(PolicyLevers!$C40,'Policy Characteristics'!$C:$C,0))</f>
        <v>Conventional Pollutant Standard</v>
      </c>
      <c r="K40" s="142" t="str">
        <f>INDEX('Policy Characteristics'!E:E,MATCH(PolicyLevers!$C40,'Policy Characteristics'!$C:$C,0))</f>
        <v>trans reduce regulated pollutants</v>
      </c>
      <c r="L40" s="148">
        <f>INDEX('Policy Characteristics'!F:F,MATCH(PolicyLevers!$C40,'Policy Characteristics'!$C:$C,0))</f>
        <v>0</v>
      </c>
      <c r="M40" s="148">
        <f>INDEX('Policy Characteristics'!G:G,MATCH(PolicyLevers!$C40,'Policy Characteristics'!$C:$C,0))</f>
        <v>1</v>
      </c>
      <c r="N40" s="148">
        <f>INDEX('Policy Characteristics'!H:H,MATCH(PolicyLevers!$C40,'Policy Characteristics'!$C:$C,0))</f>
        <v>0.02</v>
      </c>
      <c r="O40" s="147" t="str">
        <f>INDEX('Policy Characteristics'!I:I,MATCH(PolicyLevers!$C40,'Policy Characteristics'!$C:$C,0))</f>
        <v>% reduction in emissions</v>
      </c>
      <c r="P40" s="14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47" t="str">
        <f>INDEX('Policy Characteristics'!K:K,MATCH(PolicyLevers!$C40,'Policy Characteristics'!$C:$C,0))</f>
        <v>transportation-sector-main.html#conv-pol-stds</v>
      </c>
      <c r="R40" s="147" t="str">
        <f>INDEX('Policy Characteristics'!L:L,MATCH(PolicyLevers!$C40,'Policy Characteristics'!$C:$C,0))</f>
        <v>conventional-pollutant-standards.html</v>
      </c>
      <c r="S40" s="87" t="str">
        <f>INDEX('Policy Characteristics'!M:M,MATCH(PolicyLevers!$C40,'Policy Characteristics'!$C:$C,0))</f>
        <v>Evolution of Bharat Stage emission norms in India: https://www.cars24.com/blog/bsi-bsii-bsiii-bsiv-bsvi-emission-norms/;
India BS-VI rollout: https://pib.gov.in/Pressreleaseshare.aspx?PRID=1603492</v>
      </c>
      <c r="T40" s="142">
        <f>INDEX('Policy Characteristics'!N:N,MATCH(PolicyLevers!$C40,'Policy Characteristics'!$C:$C,0))</f>
        <v>0</v>
      </c>
    </row>
    <row r="41" spans="1:20" s="142" customFormat="1">
      <c r="A41" s="142" t="str">
        <f>INDEX('Policy Characteristics'!A:A,MATCH($C41,'Policy Characteristics'!$C:$C,0))</f>
        <v>Transportation</v>
      </c>
      <c r="B41" s="147" t="str">
        <f>INDEX('Policy Characteristics'!B:B,MATCH($C41,'Policy Characteristics'!$C:$C,0))</f>
        <v>Conventional Pollutant Standards</v>
      </c>
      <c r="C41" s="147" t="str">
        <f t="shared" si="2"/>
        <v>Percentage Reduction of Separately Regulated Pollutants</v>
      </c>
      <c r="D41" s="142" t="s">
        <v>43</v>
      </c>
      <c r="E41" s="142" t="s">
        <v>538</v>
      </c>
      <c r="F41" s="142" t="s">
        <v>43</v>
      </c>
      <c r="G41" s="142" t="s">
        <v>538</v>
      </c>
      <c r="H41" s="143">
        <v>339</v>
      </c>
      <c r="I41" s="150" t="s">
        <v>47</v>
      </c>
      <c r="J41" s="142" t="str">
        <f>INDEX('Policy Characteristics'!D:D,MATCH(PolicyLevers!$C41,'Policy Characteristics'!$C:$C,0))</f>
        <v>Conventional Pollutant Standard</v>
      </c>
      <c r="K41" s="142" t="str">
        <f>INDEX('Policy Characteristics'!E:E,MATCH(PolicyLevers!$C41,'Policy Characteristics'!$C:$C,0))</f>
        <v>trans reduce regulated pollutants</v>
      </c>
      <c r="L41" s="148">
        <f>INDEX('Policy Characteristics'!F:F,MATCH(PolicyLevers!$C41,'Policy Characteristics'!$C:$C,0))</f>
        <v>0</v>
      </c>
      <c r="M41" s="148">
        <f>INDEX('Policy Characteristics'!G:G,MATCH(PolicyLevers!$C41,'Policy Characteristics'!$C:$C,0))</f>
        <v>1</v>
      </c>
      <c r="N41" s="148">
        <f>INDEX('Policy Characteristics'!H:H,MATCH(PolicyLevers!$C41,'Policy Characteristics'!$C:$C,0))</f>
        <v>0.02</v>
      </c>
      <c r="O41" s="147" t="str">
        <f>INDEX('Policy Characteristics'!I:I,MATCH(PolicyLevers!$C41,'Policy Characteristics'!$C:$C,0))</f>
        <v>% reduction in emissions</v>
      </c>
      <c r="P41" s="14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47" t="str">
        <f>INDEX('Policy Characteristics'!K:K,MATCH(PolicyLevers!$C41,'Policy Characteristics'!$C:$C,0))</f>
        <v>transportation-sector-main.html#conv-pol-stds</v>
      </c>
      <c r="R41" s="147" t="str">
        <f>INDEX('Policy Characteristics'!L:L,MATCH(PolicyLevers!$C41,'Policy Characteristics'!$C:$C,0))</f>
        <v>conventional-pollutant-standards.html</v>
      </c>
      <c r="S41" s="87" t="str">
        <f>INDEX('Policy Characteristics'!M:M,MATCH(PolicyLevers!$C41,'Policy Characteristics'!$C:$C,0))</f>
        <v>Evolution of Bharat Stage emission norms in India: https://www.cars24.com/blog/bsi-bsii-bsiii-bsiv-bsvi-emission-norms/;
India BS-VI rollout: https://pib.gov.in/Pressreleaseshare.aspx?PRID=1603492</v>
      </c>
      <c r="T41" s="142">
        <f>INDEX('Policy Characteristics'!N:N,MATCH(PolicyLevers!$C41,'Policy Characteristics'!$C:$C,0))</f>
        <v>0</v>
      </c>
    </row>
    <row r="42" spans="1:20" s="142" customFormat="1">
      <c r="A42" s="142" t="str">
        <f>INDEX('Policy Characteristics'!A:A,MATCH($C42,'Policy Characteristics'!$C:$C,0))</f>
        <v>Transportation</v>
      </c>
      <c r="B42" s="147" t="str">
        <f>INDEX('Policy Characteristics'!B:B,MATCH($C42,'Policy Characteristics'!$C:$C,0))</f>
        <v>Conventional Pollutant Standards</v>
      </c>
      <c r="C42" s="147" t="str">
        <f t="shared" si="2"/>
        <v>Percentage Reduction of Separately Regulated Pollutants</v>
      </c>
      <c r="D42" s="142" t="s">
        <v>44</v>
      </c>
      <c r="E42" s="142" t="s">
        <v>530</v>
      </c>
      <c r="F42" s="142" t="s">
        <v>44</v>
      </c>
      <c r="G42" s="142" t="s">
        <v>753</v>
      </c>
      <c r="H42" s="143">
        <v>340</v>
      </c>
      <c r="I42" s="144" t="s">
        <v>46</v>
      </c>
      <c r="J42" s="142" t="str">
        <f>INDEX('Policy Characteristics'!D:D,MATCH(PolicyLevers!$C42,'Policy Characteristics'!$C:$C,0))</f>
        <v>Conventional Pollutant Standard</v>
      </c>
      <c r="K42" s="142" t="str">
        <f>INDEX('Policy Characteristics'!E:E,MATCH(PolicyLevers!$C42,'Policy Characteristics'!$C:$C,0))</f>
        <v>trans reduce regulated pollutants</v>
      </c>
      <c r="L42" s="148">
        <f>INDEX('Policy Characteristics'!F:F,MATCH(PolicyLevers!$C42,'Policy Characteristics'!$C:$C,0))</f>
        <v>0</v>
      </c>
      <c r="M42" s="148">
        <f>INDEX('Policy Characteristics'!G:G,MATCH(PolicyLevers!$C42,'Policy Characteristics'!$C:$C,0))</f>
        <v>1</v>
      </c>
      <c r="N42" s="148">
        <f>INDEX('Policy Characteristics'!H:H,MATCH(PolicyLevers!$C42,'Policy Characteristics'!$C:$C,0))</f>
        <v>0.02</v>
      </c>
      <c r="O42" s="147" t="str">
        <f>INDEX('Policy Characteristics'!I:I,MATCH(PolicyLevers!$C42,'Policy Characteristics'!$C:$C,0))</f>
        <v>% reduction in emissions</v>
      </c>
      <c r="P42" s="14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47" t="str">
        <f>INDEX('Policy Characteristics'!K:K,MATCH(PolicyLevers!$C42,'Policy Characteristics'!$C:$C,0))</f>
        <v>transportation-sector-main.html#conv-pol-stds</v>
      </c>
      <c r="R42" s="147" t="str">
        <f>INDEX('Policy Characteristics'!L:L,MATCH(PolicyLevers!$C42,'Policy Characteristics'!$C:$C,0))</f>
        <v>conventional-pollutant-standards.html</v>
      </c>
      <c r="S42" s="87" t="str">
        <f>INDEX('Policy Characteristics'!M:M,MATCH(PolicyLevers!$C42,'Policy Characteristics'!$C:$C,0))</f>
        <v>Evolution of Bharat Stage emission norms in India: https://www.cars24.com/blog/bsi-bsii-bsiii-bsiv-bsvi-emission-norms/;
India BS-VI rollout: https://pib.gov.in/Pressreleaseshare.aspx?PRID=1603492</v>
      </c>
      <c r="T42" s="142">
        <f>INDEX('Policy Characteristics'!N:N,MATCH(PolicyLevers!$C42,'Policy Characteristics'!$C:$C,0))</f>
        <v>0</v>
      </c>
    </row>
    <row r="43" spans="1:20" s="142" customFormat="1">
      <c r="A43" s="142" t="str">
        <f>INDEX('Policy Characteristics'!A:A,MATCH($C43,'Policy Characteristics'!$C:$C,0))</f>
        <v>Transportation</v>
      </c>
      <c r="B43" s="147" t="str">
        <f>INDEX('Policy Characteristics'!B:B,MATCH($C43,'Policy Characteristics'!$C:$C,0))</f>
        <v>Conventional Pollutant Standards</v>
      </c>
      <c r="C43" s="147" t="str">
        <f t="shared" si="2"/>
        <v>Percentage Reduction of Separately Regulated Pollutants</v>
      </c>
      <c r="D43" s="142" t="s">
        <v>44</v>
      </c>
      <c r="E43" s="142" t="s">
        <v>505</v>
      </c>
      <c r="F43" s="142" t="s">
        <v>44</v>
      </c>
      <c r="G43" s="142" t="s">
        <v>505</v>
      </c>
      <c r="H43" s="143">
        <v>341</v>
      </c>
      <c r="I43" s="144" t="s">
        <v>46</v>
      </c>
      <c r="J43" s="142" t="str">
        <f>INDEX('Policy Characteristics'!D:D,MATCH(PolicyLevers!$C43,'Policy Characteristics'!$C:$C,0))</f>
        <v>Conventional Pollutant Standard</v>
      </c>
      <c r="K43" s="142" t="str">
        <f>INDEX('Policy Characteristics'!E:E,MATCH(PolicyLevers!$C43,'Policy Characteristics'!$C:$C,0))</f>
        <v>trans reduce regulated pollutants</v>
      </c>
      <c r="L43" s="148">
        <f>INDEX('Policy Characteristics'!F:F,MATCH(PolicyLevers!$C43,'Policy Characteristics'!$C:$C,0))</f>
        <v>0</v>
      </c>
      <c r="M43" s="148">
        <f>INDEX('Policy Characteristics'!G:G,MATCH(PolicyLevers!$C43,'Policy Characteristics'!$C:$C,0))</f>
        <v>1</v>
      </c>
      <c r="N43" s="148">
        <f>INDEX('Policy Characteristics'!H:H,MATCH(PolicyLevers!$C43,'Policy Characteristics'!$C:$C,0))</f>
        <v>0.02</v>
      </c>
      <c r="O43" s="147" t="str">
        <f>INDEX('Policy Characteristics'!I:I,MATCH(PolicyLevers!$C43,'Policy Characteristics'!$C:$C,0))</f>
        <v>% reduction in emissions</v>
      </c>
      <c r="P43" s="14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47" t="str">
        <f>INDEX('Policy Characteristics'!K:K,MATCH(PolicyLevers!$C43,'Policy Characteristics'!$C:$C,0))</f>
        <v>transportation-sector-main.html#conv-pol-stds</v>
      </c>
      <c r="R43" s="147" t="str">
        <f>INDEX('Policy Characteristics'!L:L,MATCH(PolicyLevers!$C43,'Policy Characteristics'!$C:$C,0))</f>
        <v>conventional-pollutant-standards.html</v>
      </c>
      <c r="S43" s="87" t="str">
        <f>INDEX('Policy Characteristics'!M:M,MATCH(PolicyLevers!$C43,'Policy Characteristics'!$C:$C,0))</f>
        <v>Evolution of Bharat Stage emission norms in India: https://www.cars24.com/blog/bsi-bsii-bsiii-bsiv-bsvi-emission-norms/;
India BS-VI rollout: https://pib.gov.in/Pressreleaseshare.aspx?PRID=1603492</v>
      </c>
      <c r="T43" s="142">
        <f>INDEX('Policy Characteristics'!N:N,MATCH(PolicyLevers!$C43,'Policy Characteristics'!$C:$C,0))</f>
        <v>0</v>
      </c>
    </row>
    <row r="44" spans="1:20" s="142" customFormat="1">
      <c r="A44" s="142" t="str">
        <f>INDEX('Policy Characteristics'!A:A,MATCH($C44,'Policy Characteristics'!$C:$C,0))</f>
        <v>Transportation</v>
      </c>
      <c r="B44" s="147" t="str">
        <f>INDEX('Policy Characteristics'!B:B,MATCH($C44,'Policy Characteristics'!$C:$C,0))</f>
        <v>Conventional Pollutant Standards</v>
      </c>
      <c r="C44" s="147" t="str">
        <f t="shared" si="2"/>
        <v>Percentage Reduction of Separately Regulated Pollutants</v>
      </c>
      <c r="D44" s="142" t="s">
        <v>44</v>
      </c>
      <c r="E44" s="142" t="s">
        <v>531</v>
      </c>
      <c r="F44" s="142" t="s">
        <v>44</v>
      </c>
      <c r="G44" s="142" t="s">
        <v>531</v>
      </c>
      <c r="H44" s="143">
        <v>342</v>
      </c>
      <c r="I44" s="144" t="s">
        <v>46</v>
      </c>
      <c r="J44" s="142" t="str">
        <f>INDEX('Policy Characteristics'!D:D,MATCH(PolicyLevers!$C44,'Policy Characteristics'!$C:$C,0))</f>
        <v>Conventional Pollutant Standard</v>
      </c>
      <c r="K44" s="142" t="str">
        <f>INDEX('Policy Characteristics'!E:E,MATCH(PolicyLevers!$C44,'Policy Characteristics'!$C:$C,0))</f>
        <v>trans reduce regulated pollutants</v>
      </c>
      <c r="L44" s="148">
        <f>INDEX('Policy Characteristics'!F:F,MATCH(PolicyLevers!$C44,'Policy Characteristics'!$C:$C,0))</f>
        <v>0</v>
      </c>
      <c r="M44" s="148">
        <f>INDEX('Policy Characteristics'!G:G,MATCH(PolicyLevers!$C44,'Policy Characteristics'!$C:$C,0))</f>
        <v>1</v>
      </c>
      <c r="N44" s="148">
        <f>INDEX('Policy Characteristics'!H:H,MATCH(PolicyLevers!$C44,'Policy Characteristics'!$C:$C,0))</f>
        <v>0.02</v>
      </c>
      <c r="O44" s="147" t="str">
        <f>INDEX('Policy Characteristics'!I:I,MATCH(PolicyLevers!$C44,'Policy Characteristics'!$C:$C,0))</f>
        <v>% reduction in emissions</v>
      </c>
      <c r="P44" s="14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47" t="str">
        <f>INDEX('Policy Characteristics'!K:K,MATCH(PolicyLevers!$C44,'Policy Characteristics'!$C:$C,0))</f>
        <v>transportation-sector-main.html#conv-pol-stds</v>
      </c>
      <c r="R44" s="147" t="str">
        <f>INDEX('Policy Characteristics'!L:L,MATCH(PolicyLevers!$C44,'Policy Characteristics'!$C:$C,0))</f>
        <v>conventional-pollutant-standards.html</v>
      </c>
      <c r="S44" s="87" t="str">
        <f>INDEX('Policy Characteristics'!M:M,MATCH(PolicyLevers!$C44,'Policy Characteristics'!$C:$C,0))</f>
        <v>Evolution of Bharat Stage emission norms in India: https://www.cars24.com/blog/bsi-bsii-bsiii-bsiv-bsvi-emission-norms/;
India BS-VI rollout: https://pib.gov.in/Pressreleaseshare.aspx?PRID=1603492</v>
      </c>
      <c r="T44" s="142">
        <f>INDEX('Policy Characteristics'!N:N,MATCH(PolicyLevers!$C44,'Policy Characteristics'!$C:$C,0))</f>
        <v>0</v>
      </c>
    </row>
    <row r="45" spans="1:20" s="142" customFormat="1">
      <c r="A45" s="142" t="str">
        <f>INDEX('Policy Characteristics'!A:A,MATCH($C45,'Policy Characteristics'!$C:$C,0))</f>
        <v>Transportation</v>
      </c>
      <c r="B45" s="147" t="str">
        <f>INDEX('Policy Characteristics'!B:B,MATCH($C45,'Policy Characteristics'!$C:$C,0))</f>
        <v>Conventional Pollutant Standards</v>
      </c>
      <c r="C45" s="147" t="str">
        <f t="shared" si="2"/>
        <v>Percentage Reduction of Separately Regulated Pollutants</v>
      </c>
      <c r="D45" s="142" t="s">
        <v>44</v>
      </c>
      <c r="E45" s="142" t="s">
        <v>532</v>
      </c>
      <c r="F45" s="142" t="s">
        <v>44</v>
      </c>
      <c r="G45" s="142" t="s">
        <v>532</v>
      </c>
      <c r="H45" s="143">
        <v>343</v>
      </c>
      <c r="I45" s="144" t="s">
        <v>46</v>
      </c>
      <c r="J45" s="142" t="str">
        <f>INDEX('Policy Characteristics'!D:D,MATCH(PolicyLevers!$C45,'Policy Characteristics'!$C:$C,0))</f>
        <v>Conventional Pollutant Standard</v>
      </c>
      <c r="K45" s="142" t="str">
        <f>INDEX('Policy Characteristics'!E:E,MATCH(PolicyLevers!$C45,'Policy Characteristics'!$C:$C,0))</f>
        <v>trans reduce regulated pollutants</v>
      </c>
      <c r="L45" s="148">
        <f>INDEX('Policy Characteristics'!F:F,MATCH(PolicyLevers!$C45,'Policy Characteristics'!$C:$C,0))</f>
        <v>0</v>
      </c>
      <c r="M45" s="148">
        <f>INDEX('Policy Characteristics'!G:G,MATCH(PolicyLevers!$C45,'Policy Characteristics'!$C:$C,0))</f>
        <v>1</v>
      </c>
      <c r="N45" s="148">
        <f>INDEX('Policy Characteristics'!H:H,MATCH(PolicyLevers!$C45,'Policy Characteristics'!$C:$C,0))</f>
        <v>0.02</v>
      </c>
      <c r="O45" s="147" t="str">
        <f>INDEX('Policy Characteristics'!I:I,MATCH(PolicyLevers!$C45,'Policy Characteristics'!$C:$C,0))</f>
        <v>% reduction in emissions</v>
      </c>
      <c r="P45" s="14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47" t="str">
        <f>INDEX('Policy Characteristics'!K:K,MATCH(PolicyLevers!$C45,'Policy Characteristics'!$C:$C,0))</f>
        <v>transportation-sector-main.html#conv-pol-stds</v>
      </c>
      <c r="R45" s="147" t="str">
        <f>INDEX('Policy Characteristics'!L:L,MATCH(PolicyLevers!$C45,'Policy Characteristics'!$C:$C,0))</f>
        <v>conventional-pollutant-standards.html</v>
      </c>
      <c r="S45" s="87" t="str">
        <f>INDEX('Policy Characteristics'!M:M,MATCH(PolicyLevers!$C45,'Policy Characteristics'!$C:$C,0))</f>
        <v>Evolution of Bharat Stage emission norms in India: https://www.cars24.com/blog/bsi-bsii-bsiii-bsiv-bsvi-emission-norms/;
India BS-VI rollout: https://pib.gov.in/Pressreleaseshare.aspx?PRID=1603492</v>
      </c>
      <c r="T45" s="142">
        <f>INDEX('Policy Characteristics'!N:N,MATCH(PolicyLevers!$C45,'Policy Characteristics'!$C:$C,0))</f>
        <v>0</v>
      </c>
    </row>
    <row r="46" spans="1:20" s="142" customFormat="1">
      <c r="A46" s="142" t="str">
        <f>INDEX('Policy Characteristics'!A:A,MATCH($C46,'Policy Characteristics'!$C:$C,0))</f>
        <v>Transportation</v>
      </c>
      <c r="B46" s="147" t="str">
        <f>INDEX('Policy Characteristics'!B:B,MATCH($C46,'Policy Characteristics'!$C:$C,0))</f>
        <v>Conventional Pollutant Standards</v>
      </c>
      <c r="C46" s="147" t="str">
        <f t="shared" si="2"/>
        <v>Percentage Reduction of Separately Regulated Pollutants</v>
      </c>
      <c r="D46" s="142" t="s">
        <v>44</v>
      </c>
      <c r="E46" s="142" t="s">
        <v>533</v>
      </c>
      <c r="F46" s="142" t="s">
        <v>44</v>
      </c>
      <c r="G46" s="142" t="s">
        <v>622</v>
      </c>
      <c r="H46" s="143">
        <v>344</v>
      </c>
      <c r="I46" s="144" t="s">
        <v>46</v>
      </c>
      <c r="J46" s="142" t="str">
        <f>INDEX('Policy Characteristics'!D:D,MATCH(PolicyLevers!$C46,'Policy Characteristics'!$C:$C,0))</f>
        <v>Conventional Pollutant Standard</v>
      </c>
      <c r="K46" s="142" t="str">
        <f>INDEX('Policy Characteristics'!E:E,MATCH(PolicyLevers!$C46,'Policy Characteristics'!$C:$C,0))</f>
        <v>trans reduce regulated pollutants</v>
      </c>
      <c r="L46" s="148">
        <f>INDEX('Policy Characteristics'!F:F,MATCH(PolicyLevers!$C46,'Policy Characteristics'!$C:$C,0))</f>
        <v>0</v>
      </c>
      <c r="M46" s="148">
        <f>INDEX('Policy Characteristics'!G:G,MATCH(PolicyLevers!$C46,'Policy Characteristics'!$C:$C,0))</f>
        <v>1</v>
      </c>
      <c r="N46" s="148">
        <f>INDEX('Policy Characteristics'!H:H,MATCH(PolicyLevers!$C46,'Policy Characteristics'!$C:$C,0))</f>
        <v>0.02</v>
      </c>
      <c r="O46" s="147" t="str">
        <f>INDEX('Policy Characteristics'!I:I,MATCH(PolicyLevers!$C46,'Policy Characteristics'!$C:$C,0))</f>
        <v>% reduction in emissions</v>
      </c>
      <c r="P46" s="14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47" t="str">
        <f>INDEX('Policy Characteristics'!K:K,MATCH(PolicyLevers!$C46,'Policy Characteristics'!$C:$C,0))</f>
        <v>transportation-sector-main.html#conv-pol-stds</v>
      </c>
      <c r="R46" s="147" t="str">
        <f>INDEX('Policy Characteristics'!L:L,MATCH(PolicyLevers!$C46,'Policy Characteristics'!$C:$C,0))</f>
        <v>conventional-pollutant-standards.html</v>
      </c>
      <c r="S46" s="87" t="str">
        <f>INDEX('Policy Characteristics'!M:M,MATCH(PolicyLevers!$C46,'Policy Characteristics'!$C:$C,0))</f>
        <v>Evolution of Bharat Stage emission norms in India: https://www.cars24.com/blog/bsi-bsii-bsiii-bsiv-bsvi-emission-norms/;
India BS-VI rollout: https://pib.gov.in/Pressreleaseshare.aspx?PRID=1603492</v>
      </c>
      <c r="T46" s="142">
        <f>INDEX('Policy Characteristics'!N:N,MATCH(PolicyLevers!$C46,'Policy Characteristics'!$C:$C,0))</f>
        <v>0</v>
      </c>
    </row>
    <row r="47" spans="1:20" s="142" customFormat="1">
      <c r="A47" s="142" t="str">
        <f>INDEX('Policy Characteristics'!A:A,MATCH($C47,'Policy Characteristics'!$C:$C,0))</f>
        <v>Transportation</v>
      </c>
      <c r="B47" s="147" t="str">
        <f>INDEX('Policy Characteristics'!B:B,MATCH($C47,'Policy Characteristics'!$C:$C,0))</f>
        <v>Conventional Pollutant Standards</v>
      </c>
      <c r="C47" s="147" t="str">
        <f t="shared" si="2"/>
        <v>Percentage Reduction of Separately Regulated Pollutants</v>
      </c>
      <c r="D47" s="142" t="s">
        <v>44</v>
      </c>
      <c r="E47" s="142" t="s">
        <v>534</v>
      </c>
      <c r="F47" s="142" t="s">
        <v>44</v>
      </c>
      <c r="G47" s="142" t="s">
        <v>534</v>
      </c>
      <c r="H47" s="143">
        <v>345</v>
      </c>
      <c r="I47" s="150" t="s">
        <v>47</v>
      </c>
      <c r="J47" s="142" t="str">
        <f>INDEX('Policy Characteristics'!D:D,MATCH(PolicyLevers!$C47,'Policy Characteristics'!$C:$C,0))</f>
        <v>Conventional Pollutant Standard</v>
      </c>
      <c r="K47" s="142" t="str">
        <f>INDEX('Policy Characteristics'!E:E,MATCH(PolicyLevers!$C47,'Policy Characteristics'!$C:$C,0))</f>
        <v>trans reduce regulated pollutants</v>
      </c>
      <c r="L47" s="148">
        <f>INDEX('Policy Characteristics'!F:F,MATCH(PolicyLevers!$C47,'Policy Characteristics'!$C:$C,0))</f>
        <v>0</v>
      </c>
      <c r="M47" s="148">
        <f>INDEX('Policy Characteristics'!G:G,MATCH(PolicyLevers!$C47,'Policy Characteristics'!$C:$C,0))</f>
        <v>1</v>
      </c>
      <c r="N47" s="148">
        <f>INDEX('Policy Characteristics'!H:H,MATCH(PolicyLevers!$C47,'Policy Characteristics'!$C:$C,0))</f>
        <v>0.02</v>
      </c>
      <c r="O47" s="147" t="str">
        <f>INDEX('Policy Characteristics'!I:I,MATCH(PolicyLevers!$C47,'Policy Characteristics'!$C:$C,0))</f>
        <v>% reduction in emissions</v>
      </c>
      <c r="P47" s="14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47" t="str">
        <f>INDEX('Policy Characteristics'!K:K,MATCH(PolicyLevers!$C47,'Policy Characteristics'!$C:$C,0))</f>
        <v>transportation-sector-main.html#conv-pol-stds</v>
      </c>
      <c r="R47" s="147" t="str">
        <f>INDEX('Policy Characteristics'!L:L,MATCH(PolicyLevers!$C47,'Policy Characteristics'!$C:$C,0))</f>
        <v>conventional-pollutant-standards.html</v>
      </c>
      <c r="S47" s="87" t="str">
        <f>INDEX('Policy Characteristics'!M:M,MATCH(PolicyLevers!$C47,'Policy Characteristics'!$C:$C,0))</f>
        <v>Evolution of Bharat Stage emission norms in India: https://www.cars24.com/blog/bsi-bsii-bsiii-bsiv-bsvi-emission-norms/;
India BS-VI rollout: https://pib.gov.in/Pressreleaseshare.aspx?PRID=1603492</v>
      </c>
      <c r="T47" s="142">
        <f>INDEX('Policy Characteristics'!N:N,MATCH(PolicyLevers!$C47,'Policy Characteristics'!$C:$C,0))</f>
        <v>0</v>
      </c>
    </row>
    <row r="48" spans="1:20" s="142" customFormat="1">
      <c r="A48" s="142" t="str">
        <f>INDEX('Policy Characteristics'!A:A,MATCH($C48,'Policy Characteristics'!$C:$C,0))</f>
        <v>Transportation</v>
      </c>
      <c r="B48" s="147" t="str">
        <f>INDEX('Policy Characteristics'!B:B,MATCH($C48,'Policy Characteristics'!$C:$C,0))</f>
        <v>Conventional Pollutant Standards</v>
      </c>
      <c r="C48" s="147" t="str">
        <f t="shared" si="2"/>
        <v>Percentage Reduction of Separately Regulated Pollutants</v>
      </c>
      <c r="D48" s="142" t="s">
        <v>44</v>
      </c>
      <c r="E48" s="142" t="s">
        <v>535</v>
      </c>
      <c r="F48" s="142" t="s">
        <v>44</v>
      </c>
      <c r="G48" s="142" t="s">
        <v>535</v>
      </c>
      <c r="H48" s="143">
        <v>346</v>
      </c>
      <c r="I48" s="144" t="s">
        <v>46</v>
      </c>
      <c r="J48" s="142" t="str">
        <f>INDEX('Policy Characteristics'!D:D,MATCH(PolicyLevers!$C48,'Policy Characteristics'!$C:$C,0))</f>
        <v>Conventional Pollutant Standard</v>
      </c>
      <c r="K48" s="142" t="str">
        <f>INDEX('Policy Characteristics'!E:E,MATCH(PolicyLevers!$C48,'Policy Characteristics'!$C:$C,0))</f>
        <v>trans reduce regulated pollutants</v>
      </c>
      <c r="L48" s="148">
        <f>INDEX('Policy Characteristics'!F:F,MATCH(PolicyLevers!$C48,'Policy Characteristics'!$C:$C,0))</f>
        <v>0</v>
      </c>
      <c r="M48" s="148">
        <f>INDEX('Policy Characteristics'!G:G,MATCH(PolicyLevers!$C48,'Policy Characteristics'!$C:$C,0))</f>
        <v>1</v>
      </c>
      <c r="N48" s="148">
        <f>INDEX('Policy Characteristics'!H:H,MATCH(PolicyLevers!$C48,'Policy Characteristics'!$C:$C,0))</f>
        <v>0.02</v>
      </c>
      <c r="O48" s="147" t="str">
        <f>INDEX('Policy Characteristics'!I:I,MATCH(PolicyLevers!$C48,'Policy Characteristics'!$C:$C,0))</f>
        <v>% reduction in emissions</v>
      </c>
      <c r="P48" s="14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47" t="str">
        <f>INDEX('Policy Characteristics'!K:K,MATCH(PolicyLevers!$C48,'Policy Characteristics'!$C:$C,0))</f>
        <v>transportation-sector-main.html#conv-pol-stds</v>
      </c>
      <c r="R48" s="147" t="str">
        <f>INDEX('Policy Characteristics'!L:L,MATCH(PolicyLevers!$C48,'Policy Characteristics'!$C:$C,0))</f>
        <v>conventional-pollutant-standards.html</v>
      </c>
      <c r="S48" s="87" t="str">
        <f>INDEX('Policy Characteristics'!M:M,MATCH(PolicyLevers!$C48,'Policy Characteristics'!$C:$C,0))</f>
        <v>Evolution of Bharat Stage emission norms in India: https://www.cars24.com/blog/bsi-bsii-bsiii-bsiv-bsvi-emission-norms/;
India BS-VI rollout: https://pib.gov.in/Pressreleaseshare.aspx?PRID=1603492</v>
      </c>
      <c r="T48" s="142">
        <f>INDEX('Policy Characteristics'!N:N,MATCH(PolicyLevers!$C48,'Policy Characteristics'!$C:$C,0))</f>
        <v>0</v>
      </c>
    </row>
    <row r="49" spans="1:20" s="142" customFormat="1">
      <c r="A49" s="142" t="str">
        <f>INDEX('Policy Characteristics'!A:A,MATCH($C49,'Policy Characteristics'!$C:$C,0))</f>
        <v>Transportation</v>
      </c>
      <c r="B49" s="147" t="str">
        <f>INDEX('Policy Characteristics'!B:B,MATCH($C49,'Policy Characteristics'!$C:$C,0))</f>
        <v>Conventional Pollutant Standards</v>
      </c>
      <c r="C49" s="147" t="str">
        <f t="shared" si="2"/>
        <v>Percentage Reduction of Separately Regulated Pollutants</v>
      </c>
      <c r="D49" s="142" t="s">
        <v>44</v>
      </c>
      <c r="E49" s="142" t="s">
        <v>536</v>
      </c>
      <c r="F49" s="142" t="s">
        <v>44</v>
      </c>
      <c r="G49" s="142" t="s">
        <v>536</v>
      </c>
      <c r="H49" s="143">
        <v>347</v>
      </c>
      <c r="I49" s="144" t="s">
        <v>46</v>
      </c>
      <c r="J49" s="142" t="str">
        <f>INDEX('Policy Characteristics'!D:D,MATCH(PolicyLevers!$C49,'Policy Characteristics'!$C:$C,0))</f>
        <v>Conventional Pollutant Standard</v>
      </c>
      <c r="K49" s="142" t="str">
        <f>INDEX('Policy Characteristics'!E:E,MATCH(PolicyLevers!$C49,'Policy Characteristics'!$C:$C,0))</f>
        <v>trans reduce regulated pollutants</v>
      </c>
      <c r="L49" s="148">
        <f>INDEX('Policy Characteristics'!F:F,MATCH(PolicyLevers!$C49,'Policy Characteristics'!$C:$C,0))</f>
        <v>0</v>
      </c>
      <c r="M49" s="148">
        <f>INDEX('Policy Characteristics'!G:G,MATCH(PolicyLevers!$C49,'Policy Characteristics'!$C:$C,0))</f>
        <v>1</v>
      </c>
      <c r="N49" s="148">
        <f>INDEX('Policy Characteristics'!H:H,MATCH(PolicyLevers!$C49,'Policy Characteristics'!$C:$C,0))</f>
        <v>0.02</v>
      </c>
      <c r="O49" s="147" t="str">
        <f>INDEX('Policy Characteristics'!I:I,MATCH(PolicyLevers!$C49,'Policy Characteristics'!$C:$C,0))</f>
        <v>% reduction in emissions</v>
      </c>
      <c r="P49" s="14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47" t="str">
        <f>INDEX('Policy Characteristics'!K:K,MATCH(PolicyLevers!$C49,'Policy Characteristics'!$C:$C,0))</f>
        <v>transportation-sector-main.html#conv-pol-stds</v>
      </c>
      <c r="R49" s="147" t="str">
        <f>INDEX('Policy Characteristics'!L:L,MATCH(PolicyLevers!$C49,'Policy Characteristics'!$C:$C,0))</f>
        <v>conventional-pollutant-standards.html</v>
      </c>
      <c r="S49" s="87" t="str">
        <f>INDEX('Policy Characteristics'!M:M,MATCH(PolicyLevers!$C49,'Policy Characteristics'!$C:$C,0))</f>
        <v>Evolution of Bharat Stage emission norms in India: https://www.cars24.com/blog/bsi-bsii-bsiii-bsiv-bsvi-emission-norms/;
India BS-VI rollout: https://pib.gov.in/Pressreleaseshare.aspx?PRID=1603492</v>
      </c>
      <c r="T49" s="142">
        <f>INDEX('Policy Characteristics'!N:N,MATCH(PolicyLevers!$C49,'Policy Characteristics'!$C:$C,0))</f>
        <v>0</v>
      </c>
    </row>
    <row r="50" spans="1:20" s="142" customFormat="1">
      <c r="A50" s="142" t="str">
        <f>INDEX('Policy Characteristics'!A:A,MATCH($C50,'Policy Characteristics'!$C:$C,0))</f>
        <v>Transportation</v>
      </c>
      <c r="B50" s="147" t="str">
        <f>INDEX('Policy Characteristics'!B:B,MATCH($C50,'Policy Characteristics'!$C:$C,0))</f>
        <v>Conventional Pollutant Standards</v>
      </c>
      <c r="C50" s="147" t="str">
        <f t="shared" si="2"/>
        <v>Percentage Reduction of Separately Regulated Pollutants</v>
      </c>
      <c r="D50" s="142" t="s">
        <v>44</v>
      </c>
      <c r="E50" s="142" t="s">
        <v>537</v>
      </c>
      <c r="F50" s="142" t="s">
        <v>44</v>
      </c>
      <c r="G50" s="142" t="s">
        <v>537</v>
      </c>
      <c r="H50" s="143">
        <v>348</v>
      </c>
      <c r="I50" s="150" t="s">
        <v>47</v>
      </c>
      <c r="J50" s="142" t="str">
        <f>INDEX('Policy Characteristics'!D:D,MATCH(PolicyLevers!$C50,'Policy Characteristics'!$C:$C,0))</f>
        <v>Conventional Pollutant Standard</v>
      </c>
      <c r="K50" s="142" t="str">
        <f>INDEX('Policy Characteristics'!E:E,MATCH(PolicyLevers!$C50,'Policy Characteristics'!$C:$C,0))</f>
        <v>trans reduce regulated pollutants</v>
      </c>
      <c r="L50" s="148">
        <f>INDEX('Policy Characteristics'!F:F,MATCH(PolicyLevers!$C50,'Policy Characteristics'!$C:$C,0))</f>
        <v>0</v>
      </c>
      <c r="M50" s="148">
        <f>INDEX('Policy Characteristics'!G:G,MATCH(PolicyLevers!$C50,'Policy Characteristics'!$C:$C,0))</f>
        <v>1</v>
      </c>
      <c r="N50" s="148">
        <f>INDEX('Policy Characteristics'!H:H,MATCH(PolicyLevers!$C50,'Policy Characteristics'!$C:$C,0))</f>
        <v>0.02</v>
      </c>
      <c r="O50" s="147" t="str">
        <f>INDEX('Policy Characteristics'!I:I,MATCH(PolicyLevers!$C50,'Policy Characteristics'!$C:$C,0))</f>
        <v>% reduction in emissions</v>
      </c>
      <c r="P50" s="14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47" t="str">
        <f>INDEX('Policy Characteristics'!K:K,MATCH(PolicyLevers!$C50,'Policy Characteristics'!$C:$C,0))</f>
        <v>transportation-sector-main.html#conv-pol-stds</v>
      </c>
      <c r="R50" s="147" t="str">
        <f>INDEX('Policy Characteristics'!L:L,MATCH(PolicyLevers!$C50,'Policy Characteristics'!$C:$C,0))</f>
        <v>conventional-pollutant-standards.html</v>
      </c>
      <c r="S50" s="87" t="str">
        <f>INDEX('Policy Characteristics'!M:M,MATCH(PolicyLevers!$C50,'Policy Characteristics'!$C:$C,0))</f>
        <v>Evolution of Bharat Stage emission norms in India: https://www.cars24.com/blog/bsi-bsii-bsiii-bsiv-bsvi-emission-norms/;
India BS-VI rollout: https://pib.gov.in/Pressreleaseshare.aspx?PRID=1603492</v>
      </c>
      <c r="T50" s="142">
        <f>INDEX('Policy Characteristics'!N:N,MATCH(PolicyLevers!$C50,'Policy Characteristics'!$C:$C,0))</f>
        <v>0</v>
      </c>
    </row>
    <row r="51" spans="1:20" s="142" customFormat="1">
      <c r="A51" s="142" t="str">
        <f>INDEX('Policy Characteristics'!A:A,MATCH($C51,'Policy Characteristics'!$C:$C,0))</f>
        <v>Transportation</v>
      </c>
      <c r="B51" s="147" t="str">
        <f>INDEX('Policy Characteristics'!B:B,MATCH($C51,'Policy Characteristics'!$C:$C,0))</f>
        <v>Conventional Pollutant Standards</v>
      </c>
      <c r="C51" s="147" t="str">
        <f t="shared" si="2"/>
        <v>Percentage Reduction of Separately Regulated Pollutants</v>
      </c>
      <c r="D51" s="142" t="s">
        <v>44</v>
      </c>
      <c r="E51" s="142" t="s">
        <v>538</v>
      </c>
      <c r="F51" s="142" t="s">
        <v>44</v>
      </c>
      <c r="G51" s="142" t="s">
        <v>538</v>
      </c>
      <c r="H51" s="143">
        <v>349</v>
      </c>
      <c r="I51" s="150" t="s">
        <v>47</v>
      </c>
      <c r="J51" s="142" t="str">
        <f>INDEX('Policy Characteristics'!D:D,MATCH(PolicyLevers!$C51,'Policy Characteristics'!$C:$C,0))</f>
        <v>Conventional Pollutant Standard</v>
      </c>
      <c r="K51" s="142" t="str">
        <f>INDEX('Policy Characteristics'!E:E,MATCH(PolicyLevers!$C51,'Policy Characteristics'!$C:$C,0))</f>
        <v>trans reduce regulated pollutants</v>
      </c>
      <c r="L51" s="148">
        <f>INDEX('Policy Characteristics'!F:F,MATCH(PolicyLevers!$C51,'Policy Characteristics'!$C:$C,0))</f>
        <v>0</v>
      </c>
      <c r="M51" s="148">
        <f>INDEX('Policy Characteristics'!G:G,MATCH(PolicyLevers!$C51,'Policy Characteristics'!$C:$C,0))</f>
        <v>1</v>
      </c>
      <c r="N51" s="148">
        <f>INDEX('Policy Characteristics'!H:H,MATCH(PolicyLevers!$C51,'Policy Characteristics'!$C:$C,0))</f>
        <v>0.02</v>
      </c>
      <c r="O51" s="147" t="str">
        <f>INDEX('Policy Characteristics'!I:I,MATCH(PolicyLevers!$C51,'Policy Characteristics'!$C:$C,0))</f>
        <v>% reduction in emissions</v>
      </c>
      <c r="P51" s="14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47" t="str">
        <f>INDEX('Policy Characteristics'!K:K,MATCH(PolicyLevers!$C51,'Policy Characteristics'!$C:$C,0))</f>
        <v>transportation-sector-main.html#conv-pol-stds</v>
      </c>
      <c r="R51" s="147" t="str">
        <f>INDEX('Policy Characteristics'!L:L,MATCH(PolicyLevers!$C51,'Policy Characteristics'!$C:$C,0))</f>
        <v>conventional-pollutant-standards.html</v>
      </c>
      <c r="S51" s="87" t="str">
        <f>INDEX('Policy Characteristics'!M:M,MATCH(PolicyLevers!$C51,'Policy Characteristics'!$C:$C,0))</f>
        <v>Evolution of Bharat Stage emission norms in India: https://www.cars24.com/blog/bsi-bsii-bsiii-bsiv-bsvi-emission-norms/;
India BS-VI rollout: https://pib.gov.in/Pressreleaseshare.aspx?PRID=1603492</v>
      </c>
      <c r="T51" s="142">
        <f>INDEX('Policy Characteristics'!N:N,MATCH(PolicyLevers!$C51,'Policy Characteristics'!$C:$C,0))</f>
        <v>0</v>
      </c>
    </row>
    <row r="52" spans="1:20" s="142" customFormat="1">
      <c r="A52" s="142" t="str">
        <f>INDEX('Policy Characteristics'!A:A,MATCH($C52,'Policy Characteristics'!$C:$C,0))</f>
        <v>Transportation</v>
      </c>
      <c r="B52" s="147" t="str">
        <f>INDEX('Policy Characteristics'!B:B,MATCH($C52,'Policy Characteristics'!$C:$C,0))</f>
        <v>Conventional Pollutant Standards</v>
      </c>
      <c r="C52" s="147" t="str">
        <f t="shared" si="2"/>
        <v>Percentage Reduction of Separately Regulated Pollutants</v>
      </c>
      <c r="D52" s="142" t="s">
        <v>118</v>
      </c>
      <c r="E52" s="142" t="s">
        <v>530</v>
      </c>
      <c r="F52" s="87" t="s">
        <v>1698</v>
      </c>
      <c r="G52" s="142" t="s">
        <v>753</v>
      </c>
      <c r="H52" s="143">
        <v>350</v>
      </c>
      <c r="I52" s="144" t="s">
        <v>46</v>
      </c>
      <c r="J52" s="142" t="str">
        <f>INDEX('Policy Characteristics'!D:D,MATCH(PolicyLevers!$C52,'Policy Characteristics'!$C:$C,0))</f>
        <v>Conventional Pollutant Standard</v>
      </c>
      <c r="K52" s="142" t="str">
        <f>INDEX('Policy Characteristics'!E:E,MATCH(PolicyLevers!$C52,'Policy Characteristics'!$C:$C,0))</f>
        <v>trans reduce regulated pollutants</v>
      </c>
      <c r="L52" s="148">
        <f>INDEX('Policy Characteristics'!F:F,MATCH(PolicyLevers!$C52,'Policy Characteristics'!$C:$C,0))</f>
        <v>0</v>
      </c>
      <c r="M52" s="148">
        <f>INDEX('Policy Characteristics'!G:G,MATCH(PolicyLevers!$C52,'Policy Characteristics'!$C:$C,0))</f>
        <v>1</v>
      </c>
      <c r="N52" s="148">
        <f>INDEX('Policy Characteristics'!H:H,MATCH(PolicyLevers!$C52,'Policy Characteristics'!$C:$C,0))</f>
        <v>0.02</v>
      </c>
      <c r="O52" s="147" t="str">
        <f>INDEX('Policy Characteristics'!I:I,MATCH(PolicyLevers!$C52,'Policy Characteristics'!$C:$C,0))</f>
        <v>% reduction in emissions</v>
      </c>
      <c r="P52" s="14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47" t="str">
        <f>INDEX('Policy Characteristics'!K:K,MATCH(PolicyLevers!$C52,'Policy Characteristics'!$C:$C,0))</f>
        <v>transportation-sector-main.html#conv-pol-stds</v>
      </c>
      <c r="R52" s="147" t="str">
        <f>INDEX('Policy Characteristics'!L:L,MATCH(PolicyLevers!$C52,'Policy Characteristics'!$C:$C,0))</f>
        <v>conventional-pollutant-standards.html</v>
      </c>
      <c r="S52" s="87" t="str">
        <f>INDEX('Policy Characteristics'!M:M,MATCH(PolicyLevers!$C52,'Policy Characteristics'!$C:$C,0))</f>
        <v>Evolution of Bharat Stage emission norms in India: https://www.cars24.com/blog/bsi-bsii-bsiii-bsiv-bsvi-emission-norms/;
India BS-VI rollout: https://pib.gov.in/Pressreleaseshare.aspx?PRID=1603492</v>
      </c>
      <c r="T52" s="142">
        <f>INDEX('Policy Characteristics'!N:N,MATCH(PolicyLevers!$C52,'Policy Characteristics'!$C:$C,0))</f>
        <v>0</v>
      </c>
    </row>
    <row r="53" spans="1:20" s="142" customFormat="1">
      <c r="A53" s="142" t="str">
        <f>INDEX('Policy Characteristics'!A:A,MATCH($C53,'Policy Characteristics'!$C:$C,0))</f>
        <v>Transportation</v>
      </c>
      <c r="B53" s="147" t="str">
        <f>INDEX('Policy Characteristics'!B:B,MATCH($C53,'Policy Characteristics'!$C:$C,0))</f>
        <v>Conventional Pollutant Standards</v>
      </c>
      <c r="C53" s="147" t="str">
        <f t="shared" si="2"/>
        <v>Percentage Reduction of Separately Regulated Pollutants</v>
      </c>
      <c r="D53" s="142" t="s">
        <v>118</v>
      </c>
      <c r="E53" s="142" t="s">
        <v>505</v>
      </c>
      <c r="F53" s="87" t="s">
        <v>1698</v>
      </c>
      <c r="G53" s="142" t="s">
        <v>505</v>
      </c>
      <c r="H53" s="143">
        <v>351</v>
      </c>
      <c r="I53" s="144" t="s">
        <v>46</v>
      </c>
      <c r="J53" s="142" t="str">
        <f>INDEX('Policy Characteristics'!D:D,MATCH(PolicyLevers!$C53,'Policy Characteristics'!$C:$C,0))</f>
        <v>Conventional Pollutant Standard</v>
      </c>
      <c r="K53" s="142" t="str">
        <f>INDEX('Policy Characteristics'!E:E,MATCH(PolicyLevers!$C53,'Policy Characteristics'!$C:$C,0))</f>
        <v>trans reduce regulated pollutants</v>
      </c>
      <c r="L53" s="148">
        <f>INDEX('Policy Characteristics'!F:F,MATCH(PolicyLevers!$C53,'Policy Characteristics'!$C:$C,0))</f>
        <v>0</v>
      </c>
      <c r="M53" s="148">
        <f>INDEX('Policy Characteristics'!G:G,MATCH(PolicyLevers!$C53,'Policy Characteristics'!$C:$C,0))</f>
        <v>1</v>
      </c>
      <c r="N53" s="148">
        <f>INDEX('Policy Characteristics'!H:H,MATCH(PolicyLevers!$C53,'Policy Characteristics'!$C:$C,0))</f>
        <v>0.02</v>
      </c>
      <c r="O53" s="147" t="str">
        <f>INDEX('Policy Characteristics'!I:I,MATCH(PolicyLevers!$C53,'Policy Characteristics'!$C:$C,0))</f>
        <v>% reduction in emissions</v>
      </c>
      <c r="P53" s="14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47" t="str">
        <f>INDEX('Policy Characteristics'!K:K,MATCH(PolicyLevers!$C53,'Policy Characteristics'!$C:$C,0))</f>
        <v>transportation-sector-main.html#conv-pol-stds</v>
      </c>
      <c r="R53" s="147" t="str">
        <f>INDEX('Policy Characteristics'!L:L,MATCH(PolicyLevers!$C53,'Policy Characteristics'!$C:$C,0))</f>
        <v>conventional-pollutant-standards.html</v>
      </c>
      <c r="S53" s="87" t="str">
        <f>INDEX('Policy Characteristics'!M:M,MATCH(PolicyLevers!$C53,'Policy Characteristics'!$C:$C,0))</f>
        <v>Evolution of Bharat Stage emission norms in India: https://www.cars24.com/blog/bsi-bsii-bsiii-bsiv-bsvi-emission-norms/;
India BS-VI rollout: https://pib.gov.in/Pressreleaseshare.aspx?PRID=1603492</v>
      </c>
      <c r="T53" s="142">
        <f>INDEX('Policy Characteristics'!N:N,MATCH(PolicyLevers!$C53,'Policy Characteristics'!$C:$C,0))</f>
        <v>0</v>
      </c>
    </row>
    <row r="54" spans="1:20" s="142" customFormat="1">
      <c r="A54" s="142" t="str">
        <f>INDEX('Policy Characteristics'!A:A,MATCH($C54,'Policy Characteristics'!$C:$C,0))</f>
        <v>Transportation</v>
      </c>
      <c r="B54" s="147" t="str">
        <f>INDEX('Policy Characteristics'!B:B,MATCH($C54,'Policy Characteristics'!$C:$C,0))</f>
        <v>Conventional Pollutant Standards</v>
      </c>
      <c r="C54" s="147" t="str">
        <f t="shared" si="2"/>
        <v>Percentage Reduction of Separately Regulated Pollutants</v>
      </c>
      <c r="D54" s="142" t="s">
        <v>118</v>
      </c>
      <c r="E54" s="142" t="s">
        <v>531</v>
      </c>
      <c r="F54" s="87" t="s">
        <v>1698</v>
      </c>
      <c r="G54" s="142" t="s">
        <v>531</v>
      </c>
      <c r="H54" s="143">
        <v>352</v>
      </c>
      <c r="I54" s="144" t="s">
        <v>46</v>
      </c>
      <c r="J54" s="142" t="str">
        <f>INDEX('Policy Characteristics'!D:D,MATCH(PolicyLevers!$C54,'Policy Characteristics'!$C:$C,0))</f>
        <v>Conventional Pollutant Standard</v>
      </c>
      <c r="K54" s="142" t="str">
        <f>INDEX('Policy Characteristics'!E:E,MATCH(PolicyLevers!$C54,'Policy Characteristics'!$C:$C,0))</f>
        <v>trans reduce regulated pollutants</v>
      </c>
      <c r="L54" s="148">
        <f>INDEX('Policy Characteristics'!F:F,MATCH(PolicyLevers!$C54,'Policy Characteristics'!$C:$C,0))</f>
        <v>0</v>
      </c>
      <c r="M54" s="148">
        <f>INDEX('Policy Characteristics'!G:G,MATCH(PolicyLevers!$C54,'Policy Characteristics'!$C:$C,0))</f>
        <v>1</v>
      </c>
      <c r="N54" s="148">
        <f>INDEX('Policy Characteristics'!H:H,MATCH(PolicyLevers!$C54,'Policy Characteristics'!$C:$C,0))</f>
        <v>0.02</v>
      </c>
      <c r="O54" s="147" t="str">
        <f>INDEX('Policy Characteristics'!I:I,MATCH(PolicyLevers!$C54,'Policy Characteristics'!$C:$C,0))</f>
        <v>% reduction in emissions</v>
      </c>
      <c r="P54" s="14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47" t="str">
        <f>INDEX('Policy Characteristics'!K:K,MATCH(PolicyLevers!$C54,'Policy Characteristics'!$C:$C,0))</f>
        <v>transportation-sector-main.html#conv-pol-stds</v>
      </c>
      <c r="R54" s="147" t="str">
        <f>INDEX('Policy Characteristics'!L:L,MATCH(PolicyLevers!$C54,'Policy Characteristics'!$C:$C,0))</f>
        <v>conventional-pollutant-standards.html</v>
      </c>
      <c r="S54" s="87" t="str">
        <f>INDEX('Policy Characteristics'!M:M,MATCH(PolicyLevers!$C54,'Policy Characteristics'!$C:$C,0))</f>
        <v>Evolution of Bharat Stage emission norms in India: https://www.cars24.com/blog/bsi-bsii-bsiii-bsiv-bsvi-emission-norms/;
India BS-VI rollout: https://pib.gov.in/Pressreleaseshare.aspx?PRID=1603492</v>
      </c>
      <c r="T54" s="142">
        <f>INDEX('Policy Characteristics'!N:N,MATCH(PolicyLevers!$C54,'Policy Characteristics'!$C:$C,0))</f>
        <v>0</v>
      </c>
    </row>
    <row r="55" spans="1:20" s="142" customFormat="1">
      <c r="A55" s="142" t="str">
        <f>INDEX('Policy Characteristics'!A:A,MATCH($C55,'Policy Characteristics'!$C:$C,0))</f>
        <v>Transportation</v>
      </c>
      <c r="B55" s="147" t="str">
        <f>INDEX('Policy Characteristics'!B:B,MATCH($C55,'Policy Characteristics'!$C:$C,0))</f>
        <v>Conventional Pollutant Standards</v>
      </c>
      <c r="C55" s="147" t="str">
        <f t="shared" si="2"/>
        <v>Percentage Reduction of Separately Regulated Pollutants</v>
      </c>
      <c r="D55" s="142" t="s">
        <v>118</v>
      </c>
      <c r="E55" s="142" t="s">
        <v>532</v>
      </c>
      <c r="F55" s="87" t="s">
        <v>1698</v>
      </c>
      <c r="G55" s="142" t="s">
        <v>532</v>
      </c>
      <c r="H55" s="143">
        <v>353</v>
      </c>
      <c r="I55" s="144" t="s">
        <v>46</v>
      </c>
      <c r="J55" s="142" t="str">
        <f>INDEX('Policy Characteristics'!D:D,MATCH(PolicyLevers!$C55,'Policy Characteristics'!$C:$C,0))</f>
        <v>Conventional Pollutant Standard</v>
      </c>
      <c r="K55" s="142" t="str">
        <f>INDEX('Policy Characteristics'!E:E,MATCH(PolicyLevers!$C55,'Policy Characteristics'!$C:$C,0))</f>
        <v>trans reduce regulated pollutants</v>
      </c>
      <c r="L55" s="148">
        <f>INDEX('Policy Characteristics'!F:F,MATCH(PolicyLevers!$C55,'Policy Characteristics'!$C:$C,0))</f>
        <v>0</v>
      </c>
      <c r="M55" s="148">
        <f>INDEX('Policy Characteristics'!G:G,MATCH(PolicyLevers!$C55,'Policy Characteristics'!$C:$C,0))</f>
        <v>1</v>
      </c>
      <c r="N55" s="148">
        <f>INDEX('Policy Characteristics'!H:H,MATCH(PolicyLevers!$C55,'Policy Characteristics'!$C:$C,0))</f>
        <v>0.02</v>
      </c>
      <c r="O55" s="147" t="str">
        <f>INDEX('Policy Characteristics'!I:I,MATCH(PolicyLevers!$C55,'Policy Characteristics'!$C:$C,0))</f>
        <v>% reduction in emissions</v>
      </c>
      <c r="P55" s="14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47" t="str">
        <f>INDEX('Policy Characteristics'!K:K,MATCH(PolicyLevers!$C55,'Policy Characteristics'!$C:$C,0))</f>
        <v>transportation-sector-main.html#conv-pol-stds</v>
      </c>
      <c r="R55" s="147" t="str">
        <f>INDEX('Policy Characteristics'!L:L,MATCH(PolicyLevers!$C55,'Policy Characteristics'!$C:$C,0))</f>
        <v>conventional-pollutant-standards.html</v>
      </c>
      <c r="S55" s="87" t="str">
        <f>INDEX('Policy Characteristics'!M:M,MATCH(PolicyLevers!$C55,'Policy Characteristics'!$C:$C,0))</f>
        <v>Evolution of Bharat Stage emission norms in India: https://www.cars24.com/blog/bsi-bsii-bsiii-bsiv-bsvi-emission-norms/;
India BS-VI rollout: https://pib.gov.in/Pressreleaseshare.aspx?PRID=1603492</v>
      </c>
      <c r="T55" s="142">
        <f>INDEX('Policy Characteristics'!N:N,MATCH(PolicyLevers!$C55,'Policy Characteristics'!$C:$C,0))</f>
        <v>0</v>
      </c>
    </row>
    <row r="56" spans="1:20" s="142" customFormat="1">
      <c r="A56" s="142" t="str">
        <f>INDEX('Policy Characteristics'!A:A,MATCH($C56,'Policy Characteristics'!$C:$C,0))</f>
        <v>Transportation</v>
      </c>
      <c r="B56" s="147" t="str">
        <f>INDEX('Policy Characteristics'!B:B,MATCH($C56,'Policy Characteristics'!$C:$C,0))</f>
        <v>Conventional Pollutant Standards</v>
      </c>
      <c r="C56" s="147" t="str">
        <f t="shared" si="2"/>
        <v>Percentage Reduction of Separately Regulated Pollutants</v>
      </c>
      <c r="D56" s="142" t="s">
        <v>118</v>
      </c>
      <c r="E56" s="142" t="s">
        <v>533</v>
      </c>
      <c r="F56" s="87" t="s">
        <v>1698</v>
      </c>
      <c r="G56" s="142" t="s">
        <v>622</v>
      </c>
      <c r="H56" s="143">
        <v>354</v>
      </c>
      <c r="I56" s="144" t="s">
        <v>46</v>
      </c>
      <c r="J56" s="142" t="str">
        <f>INDEX('Policy Characteristics'!D:D,MATCH(PolicyLevers!$C56,'Policy Characteristics'!$C:$C,0))</f>
        <v>Conventional Pollutant Standard</v>
      </c>
      <c r="K56" s="142" t="str">
        <f>INDEX('Policy Characteristics'!E:E,MATCH(PolicyLevers!$C56,'Policy Characteristics'!$C:$C,0))</f>
        <v>trans reduce regulated pollutants</v>
      </c>
      <c r="L56" s="148">
        <f>INDEX('Policy Characteristics'!F:F,MATCH(PolicyLevers!$C56,'Policy Characteristics'!$C:$C,0))</f>
        <v>0</v>
      </c>
      <c r="M56" s="148">
        <f>INDEX('Policy Characteristics'!G:G,MATCH(PolicyLevers!$C56,'Policy Characteristics'!$C:$C,0))</f>
        <v>1</v>
      </c>
      <c r="N56" s="148">
        <f>INDEX('Policy Characteristics'!H:H,MATCH(PolicyLevers!$C56,'Policy Characteristics'!$C:$C,0))</f>
        <v>0.02</v>
      </c>
      <c r="O56" s="147" t="str">
        <f>INDEX('Policy Characteristics'!I:I,MATCH(PolicyLevers!$C56,'Policy Characteristics'!$C:$C,0))</f>
        <v>% reduction in emissions</v>
      </c>
      <c r="P56" s="14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47" t="str">
        <f>INDEX('Policy Characteristics'!K:K,MATCH(PolicyLevers!$C56,'Policy Characteristics'!$C:$C,0))</f>
        <v>transportation-sector-main.html#conv-pol-stds</v>
      </c>
      <c r="R56" s="147" t="str">
        <f>INDEX('Policy Characteristics'!L:L,MATCH(PolicyLevers!$C56,'Policy Characteristics'!$C:$C,0))</f>
        <v>conventional-pollutant-standards.html</v>
      </c>
      <c r="S56" s="87" t="str">
        <f>INDEX('Policy Characteristics'!M:M,MATCH(PolicyLevers!$C56,'Policy Characteristics'!$C:$C,0))</f>
        <v>Evolution of Bharat Stage emission norms in India: https://www.cars24.com/blog/bsi-bsii-bsiii-bsiv-bsvi-emission-norms/;
India BS-VI rollout: https://pib.gov.in/Pressreleaseshare.aspx?PRID=1603492</v>
      </c>
      <c r="T56" s="142">
        <f>INDEX('Policy Characteristics'!N:N,MATCH(PolicyLevers!$C56,'Policy Characteristics'!$C:$C,0))</f>
        <v>0</v>
      </c>
    </row>
    <row r="57" spans="1:20" s="142" customFormat="1">
      <c r="A57" s="142" t="str">
        <f>INDEX('Policy Characteristics'!A:A,MATCH($C57,'Policy Characteristics'!$C:$C,0))</f>
        <v>Transportation</v>
      </c>
      <c r="B57" s="147" t="str">
        <f>INDEX('Policy Characteristics'!B:B,MATCH($C57,'Policy Characteristics'!$C:$C,0))</f>
        <v>Conventional Pollutant Standards</v>
      </c>
      <c r="C57" s="147" t="str">
        <f t="shared" si="2"/>
        <v>Percentage Reduction of Separately Regulated Pollutants</v>
      </c>
      <c r="D57" s="142" t="s">
        <v>118</v>
      </c>
      <c r="E57" s="142" t="s">
        <v>534</v>
      </c>
      <c r="F57" s="87" t="s">
        <v>1698</v>
      </c>
      <c r="G57" s="142" t="s">
        <v>534</v>
      </c>
      <c r="H57" s="149">
        <v>355</v>
      </c>
      <c r="I57" s="151" t="s">
        <v>47</v>
      </c>
      <c r="J57" s="142" t="str">
        <f>INDEX('Policy Characteristics'!D:D,MATCH(PolicyLevers!$C57,'Policy Characteristics'!$C:$C,0))</f>
        <v>Conventional Pollutant Standard</v>
      </c>
      <c r="K57" s="142" t="str">
        <f>INDEX('Policy Characteristics'!E:E,MATCH(PolicyLevers!$C57,'Policy Characteristics'!$C:$C,0))</f>
        <v>trans reduce regulated pollutants</v>
      </c>
      <c r="L57" s="148">
        <f>INDEX('Policy Characteristics'!F:F,MATCH(PolicyLevers!$C57,'Policy Characteristics'!$C:$C,0))</f>
        <v>0</v>
      </c>
      <c r="M57" s="148">
        <f>INDEX('Policy Characteristics'!G:G,MATCH(PolicyLevers!$C57,'Policy Characteristics'!$C:$C,0))</f>
        <v>1</v>
      </c>
      <c r="N57" s="148">
        <f>INDEX('Policy Characteristics'!H:H,MATCH(PolicyLevers!$C57,'Policy Characteristics'!$C:$C,0))</f>
        <v>0.02</v>
      </c>
      <c r="O57" s="147" t="str">
        <f>INDEX('Policy Characteristics'!I:I,MATCH(PolicyLevers!$C57,'Policy Characteristics'!$C:$C,0))</f>
        <v>% reduction in emissions</v>
      </c>
      <c r="P57" s="14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47" t="str">
        <f>INDEX('Policy Characteristics'!K:K,MATCH(PolicyLevers!$C57,'Policy Characteristics'!$C:$C,0))</f>
        <v>transportation-sector-main.html#conv-pol-stds</v>
      </c>
      <c r="R57" s="147" t="str">
        <f>INDEX('Policy Characteristics'!L:L,MATCH(PolicyLevers!$C57,'Policy Characteristics'!$C:$C,0))</f>
        <v>conventional-pollutant-standards.html</v>
      </c>
      <c r="S57" s="87" t="str">
        <f>INDEX('Policy Characteristics'!M:M,MATCH(PolicyLevers!$C57,'Policy Characteristics'!$C:$C,0))</f>
        <v>Evolution of Bharat Stage emission norms in India: https://www.cars24.com/blog/bsi-bsii-bsiii-bsiv-bsvi-emission-norms/;
India BS-VI rollout: https://pib.gov.in/Pressreleaseshare.aspx?PRID=1603492</v>
      </c>
      <c r="T57" s="142">
        <f>INDEX('Policy Characteristics'!N:N,MATCH(PolicyLevers!$C57,'Policy Characteristics'!$C:$C,0))</f>
        <v>0</v>
      </c>
    </row>
    <row r="58" spans="1:20" s="142" customFormat="1">
      <c r="A58" s="142" t="str">
        <f>INDEX('Policy Characteristics'!A:A,MATCH($C58,'Policy Characteristics'!$C:$C,0))</f>
        <v>Transportation</v>
      </c>
      <c r="B58" s="147" t="str">
        <f>INDEX('Policy Characteristics'!B:B,MATCH($C58,'Policy Characteristics'!$C:$C,0))</f>
        <v>Conventional Pollutant Standards</v>
      </c>
      <c r="C58" s="147" t="str">
        <f t="shared" si="2"/>
        <v>Percentage Reduction of Separately Regulated Pollutants</v>
      </c>
      <c r="D58" s="142" t="s">
        <v>118</v>
      </c>
      <c r="E58" s="142" t="s">
        <v>535</v>
      </c>
      <c r="F58" s="87" t="s">
        <v>1698</v>
      </c>
      <c r="G58" s="142" t="s">
        <v>535</v>
      </c>
      <c r="H58" s="143">
        <v>356</v>
      </c>
      <c r="I58" s="144" t="s">
        <v>46</v>
      </c>
      <c r="J58" s="142" t="str">
        <f>INDEX('Policy Characteristics'!D:D,MATCH(PolicyLevers!$C58,'Policy Characteristics'!$C:$C,0))</f>
        <v>Conventional Pollutant Standard</v>
      </c>
      <c r="K58" s="142" t="str">
        <f>INDEX('Policy Characteristics'!E:E,MATCH(PolicyLevers!$C58,'Policy Characteristics'!$C:$C,0))</f>
        <v>trans reduce regulated pollutants</v>
      </c>
      <c r="L58" s="148">
        <f>INDEX('Policy Characteristics'!F:F,MATCH(PolicyLevers!$C58,'Policy Characteristics'!$C:$C,0))</f>
        <v>0</v>
      </c>
      <c r="M58" s="148">
        <f>INDEX('Policy Characteristics'!G:G,MATCH(PolicyLevers!$C58,'Policy Characteristics'!$C:$C,0))</f>
        <v>1</v>
      </c>
      <c r="N58" s="148">
        <f>INDEX('Policy Characteristics'!H:H,MATCH(PolicyLevers!$C58,'Policy Characteristics'!$C:$C,0))</f>
        <v>0.02</v>
      </c>
      <c r="O58" s="147" t="str">
        <f>INDEX('Policy Characteristics'!I:I,MATCH(PolicyLevers!$C58,'Policy Characteristics'!$C:$C,0))</f>
        <v>% reduction in emissions</v>
      </c>
      <c r="P58" s="14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47" t="str">
        <f>INDEX('Policy Characteristics'!K:K,MATCH(PolicyLevers!$C58,'Policy Characteristics'!$C:$C,0))</f>
        <v>transportation-sector-main.html#conv-pol-stds</v>
      </c>
      <c r="R58" s="147" t="str">
        <f>INDEX('Policy Characteristics'!L:L,MATCH(PolicyLevers!$C58,'Policy Characteristics'!$C:$C,0))</f>
        <v>conventional-pollutant-standards.html</v>
      </c>
      <c r="S58" s="87" t="str">
        <f>INDEX('Policy Characteristics'!M:M,MATCH(PolicyLevers!$C58,'Policy Characteristics'!$C:$C,0))</f>
        <v>Evolution of Bharat Stage emission norms in India: https://www.cars24.com/blog/bsi-bsii-bsiii-bsiv-bsvi-emission-norms/;
India BS-VI rollout: https://pib.gov.in/Pressreleaseshare.aspx?PRID=1603492</v>
      </c>
      <c r="T58" s="142">
        <f>INDEX('Policy Characteristics'!N:N,MATCH(PolicyLevers!$C58,'Policy Characteristics'!$C:$C,0))</f>
        <v>0</v>
      </c>
    </row>
    <row r="59" spans="1:20" s="142" customFormat="1">
      <c r="A59" s="142" t="str">
        <f>INDEX('Policy Characteristics'!A:A,MATCH($C59,'Policy Characteristics'!$C:$C,0))</f>
        <v>Transportation</v>
      </c>
      <c r="B59" s="147" t="str">
        <f>INDEX('Policy Characteristics'!B:B,MATCH($C59,'Policy Characteristics'!$C:$C,0))</f>
        <v>Conventional Pollutant Standards</v>
      </c>
      <c r="C59" s="147" t="str">
        <f t="shared" si="2"/>
        <v>Percentage Reduction of Separately Regulated Pollutants</v>
      </c>
      <c r="D59" s="142" t="s">
        <v>118</v>
      </c>
      <c r="E59" s="142" t="s">
        <v>536</v>
      </c>
      <c r="F59" s="87" t="s">
        <v>1698</v>
      </c>
      <c r="G59" s="142" t="s">
        <v>536</v>
      </c>
      <c r="H59" s="143">
        <v>357</v>
      </c>
      <c r="I59" s="144" t="s">
        <v>46</v>
      </c>
      <c r="J59" s="142" t="str">
        <f>INDEX('Policy Characteristics'!D:D,MATCH(PolicyLevers!$C59,'Policy Characteristics'!$C:$C,0))</f>
        <v>Conventional Pollutant Standard</v>
      </c>
      <c r="K59" s="142" t="str">
        <f>INDEX('Policy Characteristics'!E:E,MATCH(PolicyLevers!$C59,'Policy Characteristics'!$C:$C,0))</f>
        <v>trans reduce regulated pollutants</v>
      </c>
      <c r="L59" s="148">
        <f>INDEX('Policy Characteristics'!F:F,MATCH(PolicyLevers!$C59,'Policy Characteristics'!$C:$C,0))</f>
        <v>0</v>
      </c>
      <c r="M59" s="148">
        <f>INDEX('Policy Characteristics'!G:G,MATCH(PolicyLevers!$C59,'Policy Characteristics'!$C:$C,0))</f>
        <v>1</v>
      </c>
      <c r="N59" s="148">
        <f>INDEX('Policy Characteristics'!H:H,MATCH(PolicyLevers!$C59,'Policy Characteristics'!$C:$C,0))</f>
        <v>0.02</v>
      </c>
      <c r="O59" s="147" t="str">
        <f>INDEX('Policy Characteristics'!I:I,MATCH(PolicyLevers!$C59,'Policy Characteristics'!$C:$C,0))</f>
        <v>% reduction in emissions</v>
      </c>
      <c r="P59" s="14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47" t="str">
        <f>INDEX('Policy Characteristics'!K:K,MATCH(PolicyLevers!$C59,'Policy Characteristics'!$C:$C,0))</f>
        <v>transportation-sector-main.html#conv-pol-stds</v>
      </c>
      <c r="R59" s="147" t="str">
        <f>INDEX('Policy Characteristics'!L:L,MATCH(PolicyLevers!$C59,'Policy Characteristics'!$C:$C,0))</f>
        <v>conventional-pollutant-standards.html</v>
      </c>
      <c r="S59" s="87" t="str">
        <f>INDEX('Policy Characteristics'!M:M,MATCH(PolicyLevers!$C59,'Policy Characteristics'!$C:$C,0))</f>
        <v>Evolution of Bharat Stage emission norms in India: https://www.cars24.com/blog/bsi-bsii-bsiii-bsiv-bsvi-emission-norms/;
India BS-VI rollout: https://pib.gov.in/Pressreleaseshare.aspx?PRID=1603492</v>
      </c>
      <c r="T59" s="142">
        <f>INDEX('Policy Characteristics'!N:N,MATCH(PolicyLevers!$C59,'Policy Characteristics'!$C:$C,0))</f>
        <v>0</v>
      </c>
    </row>
    <row r="60" spans="1:20" s="142" customFormat="1">
      <c r="A60" s="142" t="str">
        <f>INDEX('Policy Characteristics'!A:A,MATCH($C60,'Policy Characteristics'!$C:$C,0))</f>
        <v>Transportation</v>
      </c>
      <c r="B60" s="147" t="str">
        <f>INDEX('Policy Characteristics'!B:B,MATCH($C60,'Policy Characteristics'!$C:$C,0))</f>
        <v>Conventional Pollutant Standards</v>
      </c>
      <c r="C60" s="147" t="str">
        <f t="shared" si="2"/>
        <v>Percentage Reduction of Separately Regulated Pollutants</v>
      </c>
      <c r="D60" s="142" t="s">
        <v>118</v>
      </c>
      <c r="E60" s="142" t="s">
        <v>537</v>
      </c>
      <c r="F60" s="87" t="s">
        <v>1698</v>
      </c>
      <c r="G60" s="142" t="s">
        <v>537</v>
      </c>
      <c r="H60" s="143">
        <v>358</v>
      </c>
      <c r="I60" s="150" t="s">
        <v>47</v>
      </c>
      <c r="J60" s="142" t="str">
        <f>INDEX('Policy Characteristics'!D:D,MATCH(PolicyLevers!$C60,'Policy Characteristics'!$C:$C,0))</f>
        <v>Conventional Pollutant Standard</v>
      </c>
      <c r="K60" s="142" t="str">
        <f>INDEX('Policy Characteristics'!E:E,MATCH(PolicyLevers!$C60,'Policy Characteristics'!$C:$C,0))</f>
        <v>trans reduce regulated pollutants</v>
      </c>
      <c r="L60" s="148">
        <f>INDEX('Policy Characteristics'!F:F,MATCH(PolicyLevers!$C60,'Policy Characteristics'!$C:$C,0))</f>
        <v>0</v>
      </c>
      <c r="M60" s="148">
        <f>INDEX('Policy Characteristics'!G:G,MATCH(PolicyLevers!$C60,'Policy Characteristics'!$C:$C,0))</f>
        <v>1</v>
      </c>
      <c r="N60" s="148">
        <f>INDEX('Policy Characteristics'!H:H,MATCH(PolicyLevers!$C60,'Policy Characteristics'!$C:$C,0))</f>
        <v>0.02</v>
      </c>
      <c r="O60" s="147" t="str">
        <f>INDEX('Policy Characteristics'!I:I,MATCH(PolicyLevers!$C60,'Policy Characteristics'!$C:$C,0))</f>
        <v>% reduction in emissions</v>
      </c>
      <c r="P60" s="14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47" t="str">
        <f>INDEX('Policy Characteristics'!K:K,MATCH(PolicyLevers!$C60,'Policy Characteristics'!$C:$C,0))</f>
        <v>transportation-sector-main.html#conv-pol-stds</v>
      </c>
      <c r="R60" s="147" t="str">
        <f>INDEX('Policy Characteristics'!L:L,MATCH(PolicyLevers!$C60,'Policy Characteristics'!$C:$C,0))</f>
        <v>conventional-pollutant-standards.html</v>
      </c>
      <c r="S60" s="87" t="str">
        <f>INDEX('Policy Characteristics'!M:M,MATCH(PolicyLevers!$C60,'Policy Characteristics'!$C:$C,0))</f>
        <v>Evolution of Bharat Stage emission norms in India: https://www.cars24.com/blog/bsi-bsii-bsiii-bsiv-bsvi-emission-norms/;
India BS-VI rollout: https://pib.gov.in/Pressreleaseshare.aspx?PRID=1603492</v>
      </c>
      <c r="T60" s="142">
        <f>INDEX('Policy Characteristics'!N:N,MATCH(PolicyLevers!$C60,'Policy Characteristics'!$C:$C,0))</f>
        <v>0</v>
      </c>
    </row>
    <row r="61" spans="1:20" s="142" customFormat="1">
      <c r="A61" s="142" t="str">
        <f>INDEX('Policy Characteristics'!A:A,MATCH($C61,'Policy Characteristics'!$C:$C,0))</f>
        <v>Transportation</v>
      </c>
      <c r="B61" s="147" t="str">
        <f>INDEX('Policy Characteristics'!B:B,MATCH($C61,'Policy Characteristics'!$C:$C,0))</f>
        <v>Conventional Pollutant Standards</v>
      </c>
      <c r="C61" s="147" t="str">
        <f t="shared" si="2"/>
        <v>Percentage Reduction of Separately Regulated Pollutants</v>
      </c>
      <c r="D61" s="142" t="s">
        <v>118</v>
      </c>
      <c r="E61" s="142" t="s">
        <v>538</v>
      </c>
      <c r="F61" s="87" t="s">
        <v>1698</v>
      </c>
      <c r="G61" s="142" t="s">
        <v>538</v>
      </c>
      <c r="H61" s="143">
        <v>359</v>
      </c>
      <c r="I61" s="150" t="s">
        <v>47</v>
      </c>
      <c r="J61" s="142" t="str">
        <f>INDEX('Policy Characteristics'!D:D,MATCH(PolicyLevers!$C61,'Policy Characteristics'!$C:$C,0))</f>
        <v>Conventional Pollutant Standard</v>
      </c>
      <c r="K61" s="142" t="str">
        <f>INDEX('Policy Characteristics'!E:E,MATCH(PolicyLevers!$C61,'Policy Characteristics'!$C:$C,0))</f>
        <v>trans reduce regulated pollutants</v>
      </c>
      <c r="L61" s="148">
        <f>INDEX('Policy Characteristics'!F:F,MATCH(PolicyLevers!$C61,'Policy Characteristics'!$C:$C,0))</f>
        <v>0</v>
      </c>
      <c r="M61" s="148">
        <f>INDEX('Policy Characteristics'!G:G,MATCH(PolicyLevers!$C61,'Policy Characteristics'!$C:$C,0))</f>
        <v>1</v>
      </c>
      <c r="N61" s="148">
        <f>INDEX('Policy Characteristics'!H:H,MATCH(PolicyLevers!$C61,'Policy Characteristics'!$C:$C,0))</f>
        <v>0.02</v>
      </c>
      <c r="O61" s="147" t="str">
        <f>INDEX('Policy Characteristics'!I:I,MATCH(PolicyLevers!$C61,'Policy Characteristics'!$C:$C,0))</f>
        <v>% reduction in emissions</v>
      </c>
      <c r="P61" s="14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47" t="str">
        <f>INDEX('Policy Characteristics'!K:K,MATCH(PolicyLevers!$C61,'Policy Characteristics'!$C:$C,0))</f>
        <v>transportation-sector-main.html#conv-pol-stds</v>
      </c>
      <c r="R61" s="147" t="str">
        <f>INDEX('Policy Characteristics'!L:L,MATCH(PolicyLevers!$C61,'Policy Characteristics'!$C:$C,0))</f>
        <v>conventional-pollutant-standards.html</v>
      </c>
      <c r="S61" s="87" t="str">
        <f>INDEX('Policy Characteristics'!M:M,MATCH(PolicyLevers!$C61,'Policy Characteristics'!$C:$C,0))</f>
        <v>Evolution of Bharat Stage emission norms in India: https://www.cars24.com/blog/bsi-bsii-bsiii-bsiv-bsvi-emission-norms/;
India BS-VI rollout: https://pib.gov.in/Pressreleaseshare.aspx?PRID=1603492</v>
      </c>
      <c r="T61" s="142">
        <f>INDEX('Policy Characteristics'!N:N,MATCH(PolicyLevers!$C61,'Policy Characteristics'!$C:$C,0))</f>
        <v>0</v>
      </c>
    </row>
    <row r="62" spans="1:20" s="142" customFormat="1">
      <c r="A62" s="142" t="str">
        <f>INDEX('Policy Characteristics'!A:A,MATCH($C62,'Policy Characteristics'!$C:$C,0))</f>
        <v>Transportation</v>
      </c>
      <c r="B62" s="142" t="str">
        <f>INDEX('Policy Characteristics'!B:B,MATCH($C62,'Policy Characteristics'!$C:$C,0))</f>
        <v>Electric Vehicle Charger Deployment</v>
      </c>
      <c r="C62" s="142" t="s">
        <v>788</v>
      </c>
      <c r="H62" s="143">
        <v>360</v>
      </c>
      <c r="I62" s="150" t="s">
        <v>46</v>
      </c>
      <c r="J62" s="142" t="str">
        <f>INDEX('Policy Characteristics'!D:D,MATCH(PolicyLevers!$C62,'Policy Characteristics'!$C:$C,0))</f>
        <v>EV Charger Deployment</v>
      </c>
      <c r="K62" s="142" t="str">
        <f>INDEX('Policy Characteristics'!E:E,MATCH(PolicyLevers!$C62,'Policy Characteristics'!$C:$C,0))</f>
        <v>trans EV charger deployment</v>
      </c>
      <c r="L62" s="152">
        <f>INDEX('Policy Characteristics'!F:F,MATCH(PolicyLevers!$C62,'Policy Characteristics'!$C:$C,0))</f>
        <v>0</v>
      </c>
      <c r="M62" s="153">
        <f>INDEX('Policy Characteristics'!G:G,MATCH(PolicyLevers!$C62,'Policy Characteristics'!$C:$C,0))</f>
        <v>250</v>
      </c>
      <c r="N62" s="153">
        <f>INDEX('Policy Characteristics'!H:H,MATCH(PolicyLevers!$C62,'Policy Characteristics'!$C:$C,0))</f>
        <v>5</v>
      </c>
      <c r="O62" s="142" t="str">
        <f>INDEX('Policy Characteristics'!I:I,MATCH(PolicyLevers!$C62,'Policy Characteristics'!$C:$C,0))</f>
        <v>chargers / 100k pop</v>
      </c>
      <c r="P62" s="15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42">
        <f>INDEX('Policy Characteristics'!K:K,MATCH(PolicyLevers!$C62,'Policy Characteristics'!$C:$C,0))</f>
        <v>0</v>
      </c>
      <c r="R62" s="142" t="str">
        <f>INDEX('Policy Characteristics'!L:L,MATCH(PolicyLevers!$C62,'Policy Characteristics'!$C:$C,0))</f>
        <v>ev-charger-deployment.html</v>
      </c>
      <c r="S62" s="87"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42">
        <f>INDEX('Policy Characteristics'!N:N,MATCH(PolicyLevers!$C62,'Policy Characteristics'!$C:$C,0))</f>
        <v>0</v>
      </c>
    </row>
    <row r="63" spans="1:20" s="142" customFormat="1">
      <c r="A63" s="142" t="str">
        <f>INDEX('Policy Characteristics'!A:A,MATCH($C63,'Policy Characteristics'!$C:$C,0))</f>
        <v>Transportation</v>
      </c>
      <c r="B63" s="142" t="str">
        <f>INDEX('Policy Characteristics'!B:B,MATCH($C63,'Policy Characteristics'!$C:$C,0))</f>
        <v>Electric Vehicle Range &amp; Charging Time</v>
      </c>
      <c r="C63" s="142" t="s">
        <v>784</v>
      </c>
      <c r="D63" s="144"/>
      <c r="E63" s="144"/>
      <c r="F63" s="144"/>
      <c r="G63" s="144"/>
      <c r="H63" s="143">
        <v>361</v>
      </c>
      <c r="I63" s="144" t="s">
        <v>46</v>
      </c>
      <c r="J63" s="142" t="str">
        <f>INDEX('Policy Characteristics'!D:D,MATCH(PolicyLevers!$C63,'Policy Characteristics'!$C:$C,0))</f>
        <v>EV Range &amp; Charging Time</v>
      </c>
      <c r="K63" s="142" t="str">
        <f>INDEX('Policy Characteristics'!E:E,MATCH(PolicyLevers!$C63,'Policy Characteristics'!$C:$C,0))</f>
        <v>trans reduce EV range anxiety and charging time</v>
      </c>
      <c r="L63" s="155">
        <f>INDEX('Policy Characteristics'!F:F,MATCH(PolicyLevers!$C63,'Policy Characteristics'!$C:$C,0))</f>
        <v>0</v>
      </c>
      <c r="M63" s="155">
        <f>INDEX('Policy Characteristics'!G:G,MATCH(PolicyLevers!$C63,'Policy Characteristics'!$C:$C,0))</f>
        <v>1</v>
      </c>
      <c r="N63" s="155">
        <f>INDEX('Policy Characteristics'!H:H,MATCH(PolicyLevers!$C63,'Policy Characteristics'!$C:$C,0))</f>
        <v>0.02</v>
      </c>
      <c r="O63" s="144" t="str">
        <f>INDEX('Policy Characteristics'!I:I,MATCH(PolicyLevers!$C63,'Policy Characteristics'!$C:$C,0))</f>
        <v>% reduction in concern</v>
      </c>
      <c r="P63" s="15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46">
        <f>INDEX('Policy Characteristics'!K:K,MATCH(PolicyLevers!$C63,'Policy Characteristics'!$C:$C,0))</f>
        <v>0</v>
      </c>
      <c r="R63" s="146" t="str">
        <f>INDEX('Policy Characteristics'!L:L,MATCH(PolicyLevers!$C63,'Policy Characteristics'!$C:$C,0))</f>
        <v>reduce-range-anxiety-charging-time.html</v>
      </c>
      <c r="S63" s="156"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50">
        <f>INDEX('Policy Characteristics'!N:N,MATCH(PolicyLevers!$C63,'Policy Characteristics'!$C:$C,0))</f>
        <v>0</v>
      </c>
    </row>
    <row r="64" spans="1:20" s="142" customFormat="1" ht="99.75" customHeight="1">
      <c r="A64" s="142" t="str">
        <f>INDEX('Policy Characteristics'!A:A,MATCH($C64,'Policy Characteristics'!$C:$C,0))</f>
        <v>Transportation</v>
      </c>
      <c r="B64" s="142" t="str">
        <f>INDEX('Policy Characteristics'!B:B,MATCH($C64,'Policy Characteristics'!$C:$C,0))</f>
        <v>Electric Vehicle Sales Mandate</v>
      </c>
      <c r="C64" s="142" t="s">
        <v>489</v>
      </c>
      <c r="D64" s="144" t="s">
        <v>48</v>
      </c>
      <c r="E64" s="144" t="s">
        <v>40</v>
      </c>
      <c r="F64" s="151" t="s">
        <v>88</v>
      </c>
      <c r="G64" s="151" t="s">
        <v>1408</v>
      </c>
      <c r="H64" s="143">
        <v>186</v>
      </c>
      <c r="I64" s="144" t="s">
        <v>46</v>
      </c>
      <c r="J64" s="142" t="str">
        <f>INDEX('Policy Characteristics'!D:D,MATCH(PolicyLevers!$C64,'Policy Characteristics'!$C:$C,0))</f>
        <v>EV Sales Mandate</v>
      </c>
      <c r="K64" s="142" t="str">
        <f>INDEX('Policy Characteristics'!E:E,MATCH(PolicyLevers!$C64,'Policy Characteristics'!$C:$C,0))</f>
        <v>trans EV minimum</v>
      </c>
      <c r="L64" s="155">
        <f>INDEX('Policy Characteristics'!F:F,MATCH(PolicyLevers!$C64,'Policy Characteristics'!$C:$C,0))</f>
        <v>0</v>
      </c>
      <c r="M64" s="155">
        <f>INDEX('Policy Characteristics'!G:G,MATCH(PolicyLevers!$C64,'Policy Characteristics'!$C:$C,0))</f>
        <v>1</v>
      </c>
      <c r="N64" s="155">
        <f>INDEX('Policy Characteristics'!H:H,MATCH(PolicyLevers!$C64,'Policy Characteristics'!$C:$C,0))</f>
        <v>0.01</v>
      </c>
      <c r="O64" s="144" t="str">
        <f>INDEX('Policy Characteristics'!I:I,MATCH(PolicyLevers!$C64,'Policy Characteristics'!$C:$C,0))</f>
        <v>% of new vehicles sold</v>
      </c>
      <c r="P64" s="15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46" t="str">
        <f>INDEX('Policy Characteristics'!K:K,MATCH(PolicyLevers!$C64,'Policy Characteristics'!$C:$C,0))</f>
        <v>transportation-sector-main.html#ev-mandate</v>
      </c>
      <c r="R64" s="146" t="str">
        <f>INDEX('Policy Characteristics'!L:L,MATCH(PolicyLevers!$C64,'Policy Characteristics'!$C:$C,0))</f>
        <v>ev-mandate.html</v>
      </c>
      <c r="S64" s="157" t="str">
        <f>INDEX('Policy Characteristics'!M:M,MATCH(PolicyLevers!$C64,'Policy Characteristics'!$C:$C,0))</f>
        <v>https://cleantechnica.com/2018/03/19/india-second-thoughts-100-ev-target/</v>
      </c>
      <c r="T64" s="150">
        <f>INDEX('Policy Characteristics'!N:N,MATCH(PolicyLevers!$C64,'Policy Characteristics'!$C:$C,0))</f>
        <v>0</v>
      </c>
    </row>
    <row r="65" spans="1:20" s="142" customFormat="1">
      <c r="A65" s="142" t="str">
        <f>INDEX('Policy Characteristics'!A:A,MATCH($C65,'Policy Characteristics'!$C:$C,0))</f>
        <v>Transportation</v>
      </c>
      <c r="B65" s="147" t="str">
        <f>INDEX('Policy Characteristics'!B:B,MATCH($C65,'Policy Characteristics'!$C:$C,0))</f>
        <v>Electric Vehicle Sales Mandate</v>
      </c>
      <c r="C65" s="147" t="str">
        <f t="shared" ref="C65:C75" si="3">C$64</f>
        <v>Additional Minimum Required EV Sales Percentage</v>
      </c>
      <c r="D65" s="142" t="s">
        <v>45</v>
      </c>
      <c r="E65" s="142" t="s">
        <v>40</v>
      </c>
      <c r="F65" s="142" t="s">
        <v>89</v>
      </c>
      <c r="G65" s="142" t="s">
        <v>40</v>
      </c>
      <c r="H65" s="143">
        <v>203</v>
      </c>
      <c r="I65" s="150" t="s">
        <v>46</v>
      </c>
      <c r="J65" s="142" t="str">
        <f>INDEX('Policy Characteristics'!D:D,MATCH(PolicyLevers!$C65,'Policy Characteristics'!$C:$C,0))</f>
        <v>EV Sales Mandate</v>
      </c>
      <c r="K65" s="142" t="str">
        <f>INDEX('Policy Characteristics'!E:E,MATCH(PolicyLevers!$C65,'Policy Characteristics'!$C:$C,0))</f>
        <v>trans EV minimum</v>
      </c>
      <c r="L65" s="147">
        <f>INDEX('Policy Characteristics'!F:F,MATCH(PolicyLevers!$C65,'Policy Characteristics'!$C:$C,0))</f>
        <v>0</v>
      </c>
      <c r="M65" s="158">
        <f>INDEX('Policy Characteristics'!G:G,MATCH(PolicyLevers!$C65,'Policy Characteristics'!$C:$C,0))</f>
        <v>1</v>
      </c>
      <c r="N65" s="158">
        <f>INDEX('Policy Characteristics'!H:H,MATCH(PolicyLevers!$C65,'Policy Characteristics'!$C:$C,0))</f>
        <v>0.01</v>
      </c>
      <c r="O65" s="158" t="str">
        <f>INDEX('Policy Characteristics'!I:I,MATCH(PolicyLevers!$C65,'Policy Characteristics'!$C:$C,0))</f>
        <v>% of new vehicles sold</v>
      </c>
      <c r="P65" s="151"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158" t="str">
        <f>INDEX('Policy Characteristics'!K:K,MATCH(PolicyLevers!$C65,'Policy Characteristics'!$C:$C,0))</f>
        <v>transportation-sector-main.html#ev-mandate</v>
      </c>
      <c r="R65" s="158" t="str">
        <f>INDEX('Policy Characteristics'!L:L,MATCH(PolicyLevers!$C65,'Policy Characteristics'!$C:$C,0))</f>
        <v>ev-mandate.html</v>
      </c>
      <c r="S65" s="157" t="str">
        <f>INDEX('Policy Characteristics'!M:M,MATCH(PolicyLevers!$C65,'Policy Characteristics'!$C:$C,0))</f>
        <v>https://cleantechnica.com/2018/03/19/india-second-thoughts-100-ev-target/</v>
      </c>
      <c r="T65" s="150">
        <f>INDEX('Policy Characteristics'!N:N,MATCH(PolicyLevers!$C65,'Policy Characteristics'!$C:$C,0))</f>
        <v>0</v>
      </c>
    </row>
    <row r="66" spans="1:20" s="142" customFormat="1">
      <c r="A66" s="142" t="str">
        <f>INDEX('Policy Characteristics'!A:A,MATCH($C66,'Policy Characteristics'!$C:$C,0))</f>
        <v>Transportation</v>
      </c>
      <c r="B66" s="147" t="str">
        <f>INDEX('Policy Characteristics'!B:B,MATCH($C66,'Policy Characteristics'!$C:$C,0))</f>
        <v>Electric Vehicle Sales Mandate</v>
      </c>
      <c r="C66" s="147" t="str">
        <f t="shared" si="3"/>
        <v>Additional Minimum Required EV Sales Percentage</v>
      </c>
      <c r="D66" s="142" t="s">
        <v>48</v>
      </c>
      <c r="E66" s="142" t="s">
        <v>41</v>
      </c>
      <c r="F66" s="142" t="s">
        <v>88</v>
      </c>
      <c r="G66" s="142" t="s">
        <v>41</v>
      </c>
      <c r="H66" s="143">
        <v>187</v>
      </c>
      <c r="I66" s="144" t="s">
        <v>46</v>
      </c>
      <c r="J66" s="142" t="str">
        <f>INDEX('Policy Characteristics'!D:D,MATCH(PolicyLevers!$C66,'Policy Characteristics'!$C:$C,0))</f>
        <v>EV Sales Mandate</v>
      </c>
      <c r="K66" s="142" t="str">
        <f>INDEX('Policy Characteristics'!E:E,MATCH(PolicyLevers!$C66,'Policy Characteristics'!$C:$C,0))</f>
        <v>trans EV minimum</v>
      </c>
      <c r="L66" s="147">
        <f>INDEX('Policy Characteristics'!F:F,MATCH(PolicyLevers!$C66,'Policy Characteristics'!$C:$C,0))</f>
        <v>0</v>
      </c>
      <c r="M66" s="158">
        <f>INDEX('Policy Characteristics'!G:G,MATCH(PolicyLevers!$C66,'Policy Characteristics'!$C:$C,0))</f>
        <v>1</v>
      </c>
      <c r="N66" s="158">
        <f>INDEX('Policy Characteristics'!H:H,MATCH(PolicyLevers!$C66,'Policy Characteristics'!$C:$C,0))</f>
        <v>0.01</v>
      </c>
      <c r="O66" s="158" t="str">
        <f>INDEX('Policy Characteristics'!I:I,MATCH(PolicyLevers!$C66,'Policy Characteristics'!$C:$C,0))</f>
        <v>% of new vehicles sold</v>
      </c>
      <c r="P66" s="151"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158" t="str">
        <f>INDEX('Policy Characteristics'!K:K,MATCH(PolicyLevers!$C66,'Policy Characteristics'!$C:$C,0))</f>
        <v>transportation-sector-main.html#ev-mandate</v>
      </c>
      <c r="R66" s="158" t="str">
        <f>INDEX('Policy Characteristics'!L:L,MATCH(PolicyLevers!$C66,'Policy Characteristics'!$C:$C,0))</f>
        <v>ev-mandate.html</v>
      </c>
      <c r="S66" s="157" t="str">
        <f>INDEX('Policy Characteristics'!M:M,MATCH(PolicyLevers!$C66,'Policy Characteristics'!$C:$C,0))</f>
        <v>https://cleantechnica.com/2018/03/19/india-second-thoughts-100-ev-target/</v>
      </c>
      <c r="T66" s="150">
        <f>INDEX('Policy Characteristics'!N:N,MATCH(PolicyLevers!$C66,'Policy Characteristics'!$C:$C,0))</f>
        <v>0</v>
      </c>
    </row>
    <row r="67" spans="1:20" s="142" customFormat="1" ht="138" customHeight="1">
      <c r="A67" s="142" t="str">
        <f>INDEX('Policy Characteristics'!A:A,MATCH($C67,'Policy Characteristics'!$C:$C,0))</f>
        <v>Transportation</v>
      </c>
      <c r="B67" s="147" t="str">
        <f>INDEX('Policy Characteristics'!B:B,MATCH($C67,'Policy Characteristics'!$C:$C,0))</f>
        <v>Electric Vehicle Sales Mandate</v>
      </c>
      <c r="C67" s="147" t="str">
        <f t="shared" si="3"/>
        <v>Additional Minimum Required EV Sales Percentage</v>
      </c>
      <c r="D67" s="142" t="s">
        <v>45</v>
      </c>
      <c r="E67" s="142" t="s">
        <v>41</v>
      </c>
      <c r="F67" s="142" t="s">
        <v>89</v>
      </c>
      <c r="G67" s="142" t="s">
        <v>41</v>
      </c>
      <c r="H67" s="143">
        <v>191</v>
      </c>
      <c r="I67" s="144" t="s">
        <v>46</v>
      </c>
      <c r="J67" s="142" t="str">
        <f>INDEX('Policy Characteristics'!D:D,MATCH(PolicyLevers!$C67,'Policy Characteristics'!$C:$C,0))</f>
        <v>EV Sales Mandate</v>
      </c>
      <c r="K67" s="142" t="str">
        <f>INDEX('Policy Characteristics'!E:E,MATCH(PolicyLevers!$C67,'Policy Characteristics'!$C:$C,0))</f>
        <v>trans EV minimum</v>
      </c>
      <c r="L67" s="147">
        <f>INDEX('Policy Characteristics'!F:F,MATCH(PolicyLevers!$C67,'Policy Characteristics'!$C:$C,0))</f>
        <v>0</v>
      </c>
      <c r="M67" s="158">
        <f>INDEX('Policy Characteristics'!G:G,MATCH(PolicyLevers!$C67,'Policy Characteristics'!$C:$C,0))</f>
        <v>1</v>
      </c>
      <c r="N67" s="158">
        <f>INDEX('Policy Characteristics'!H:H,MATCH(PolicyLevers!$C67,'Policy Characteristics'!$C:$C,0))</f>
        <v>0.01</v>
      </c>
      <c r="O67" s="158" t="str">
        <f>INDEX('Policy Characteristics'!I:I,MATCH(PolicyLevers!$C67,'Policy Characteristics'!$C:$C,0))</f>
        <v>% of new vehicles sold</v>
      </c>
      <c r="P67" s="151"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158" t="str">
        <f>INDEX('Policy Characteristics'!K:K,MATCH(PolicyLevers!$C67,'Policy Characteristics'!$C:$C,0))</f>
        <v>transportation-sector-main.html#ev-mandate</v>
      </c>
      <c r="R67" s="159" t="str">
        <f>INDEX('Policy Characteristics'!L:L,MATCH(PolicyLevers!$C67,'Policy Characteristics'!$C:$C,0))</f>
        <v>ev-mandate.html</v>
      </c>
      <c r="S67" s="160" t="str">
        <f>INDEX('Policy Characteristics'!M:M,MATCH(PolicyLevers!$C67,'Policy Characteristics'!$C:$C,0))</f>
        <v>https://cleantechnica.com/2018/03/19/india-second-thoughts-100-ev-target/</v>
      </c>
      <c r="T67" s="150">
        <f>INDEX('Policy Characteristics'!N:N,MATCH(PolicyLevers!$C67,'Policy Characteristics'!$C:$C,0))</f>
        <v>0</v>
      </c>
    </row>
    <row r="68" spans="1:20" s="142" customFormat="1">
      <c r="A68" s="142" t="str">
        <f>INDEX('Policy Characteristics'!A:A,MATCH($C68,'Policy Characteristics'!$C:$C,0))</f>
        <v>Transportation</v>
      </c>
      <c r="B68" s="147" t="str">
        <f>INDEX('Policy Characteristics'!B:B,MATCH($C68,'Policy Characteristics'!$C:$C,0))</f>
        <v>Electric Vehicle Sales Mandate</v>
      </c>
      <c r="C68" s="147" t="str">
        <f t="shared" si="3"/>
        <v>Additional Minimum Required EV Sales Percentage</v>
      </c>
      <c r="D68" s="142" t="s">
        <v>48</v>
      </c>
      <c r="E68" s="142" t="s">
        <v>42</v>
      </c>
      <c r="F68" s="142" t="s">
        <v>88</v>
      </c>
      <c r="G68" s="142" t="s">
        <v>90</v>
      </c>
      <c r="H68" s="149">
        <v>496</v>
      </c>
      <c r="I68" s="144" t="s">
        <v>47</v>
      </c>
      <c r="J68" s="142" t="str">
        <f>INDEX('Policy Characteristics'!D:D,MATCH(PolicyLevers!$C68,'Policy Characteristics'!$C:$C,0))</f>
        <v>EV Sales Mandate</v>
      </c>
      <c r="K68" s="142" t="str">
        <f>INDEX('Policy Characteristics'!E:E,MATCH(PolicyLevers!$C68,'Policy Characteristics'!$C:$C,0))</f>
        <v>trans EV minimum</v>
      </c>
      <c r="L68" s="147">
        <f>INDEX('Policy Characteristics'!F:F,MATCH(PolicyLevers!$C68,'Policy Characteristics'!$C:$C,0))</f>
        <v>0</v>
      </c>
      <c r="M68" s="158">
        <f>INDEX('Policy Characteristics'!G:G,MATCH(PolicyLevers!$C68,'Policy Characteristics'!$C:$C,0))</f>
        <v>1</v>
      </c>
      <c r="N68" s="158">
        <f>INDEX('Policy Characteristics'!H:H,MATCH(PolicyLevers!$C68,'Policy Characteristics'!$C:$C,0))</f>
        <v>0.01</v>
      </c>
      <c r="O68" s="158" t="str">
        <f>INDEX('Policy Characteristics'!I:I,MATCH(PolicyLevers!$C68,'Policy Characteristics'!$C:$C,0))</f>
        <v>% of new vehicles sold</v>
      </c>
      <c r="P68" s="14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158" t="str">
        <f>INDEX('Policy Characteristics'!K:K,MATCH(PolicyLevers!$C68,'Policy Characteristics'!$C:$C,0))</f>
        <v>transportation-sector-main.html#ev-mandate</v>
      </c>
      <c r="R68" s="158" t="str">
        <f>INDEX('Policy Characteristics'!L:L,MATCH(PolicyLevers!$C68,'Policy Characteristics'!$C:$C,0))</f>
        <v>ev-mandate.html</v>
      </c>
      <c r="S68" s="161" t="str">
        <f>INDEX('Policy Characteristics'!M:M,MATCH(PolicyLevers!$C68,'Policy Characteristics'!$C:$C,0))</f>
        <v>https://cleantechnica.com/2018/03/19/india-second-thoughts-100-ev-target/</v>
      </c>
      <c r="T68" s="150">
        <f>INDEX('Policy Characteristics'!N:N,MATCH(PolicyLevers!$C68,'Policy Characteristics'!$C:$C,0))</f>
        <v>0</v>
      </c>
    </row>
    <row r="69" spans="1:20" s="142" customFormat="1">
      <c r="A69" s="142" t="str">
        <f>INDEX('Policy Characteristics'!A:A,MATCH($C69,'Policy Characteristics'!$C:$C,0))</f>
        <v>Transportation</v>
      </c>
      <c r="B69" s="147" t="str">
        <f>INDEX('Policy Characteristics'!B:B,MATCH($C69,'Policy Characteristics'!$C:$C,0))</f>
        <v>Electric Vehicle Sales Mandate</v>
      </c>
      <c r="C69" s="147" t="str">
        <f t="shared" si="3"/>
        <v>Additional Minimum Required EV Sales Percentage</v>
      </c>
      <c r="D69" s="142" t="s">
        <v>45</v>
      </c>
      <c r="E69" s="142" t="s">
        <v>42</v>
      </c>
      <c r="F69" s="142" t="s">
        <v>89</v>
      </c>
      <c r="G69" s="142" t="s">
        <v>90</v>
      </c>
      <c r="H69" s="149">
        <v>497</v>
      </c>
      <c r="I69" s="144" t="s">
        <v>47</v>
      </c>
      <c r="J69" s="142" t="str">
        <f>INDEX('Policy Characteristics'!D:D,MATCH(PolicyLevers!$C69,'Policy Characteristics'!$C:$C,0))</f>
        <v>EV Sales Mandate</v>
      </c>
      <c r="K69" s="142" t="str">
        <f>INDEX('Policy Characteristics'!E:E,MATCH(PolicyLevers!$C69,'Policy Characteristics'!$C:$C,0))</f>
        <v>trans EV minimum</v>
      </c>
      <c r="L69" s="147">
        <f>INDEX('Policy Characteristics'!F:F,MATCH(PolicyLevers!$C69,'Policy Characteristics'!$C:$C,0))</f>
        <v>0</v>
      </c>
      <c r="M69" s="158">
        <f>INDEX('Policy Characteristics'!G:G,MATCH(PolicyLevers!$C69,'Policy Characteristics'!$C:$C,0))</f>
        <v>1</v>
      </c>
      <c r="N69" s="158">
        <f>INDEX('Policy Characteristics'!H:H,MATCH(PolicyLevers!$C69,'Policy Characteristics'!$C:$C,0))</f>
        <v>0.01</v>
      </c>
      <c r="O69" s="158" t="str">
        <f>INDEX('Policy Characteristics'!I:I,MATCH(PolicyLevers!$C69,'Policy Characteristics'!$C:$C,0))</f>
        <v>% of new vehicles sold</v>
      </c>
      <c r="P69" s="14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158" t="str">
        <f>INDEX('Policy Characteristics'!K:K,MATCH(PolicyLevers!$C69,'Policy Characteristics'!$C:$C,0))</f>
        <v>transportation-sector-main.html#ev-mandate</v>
      </c>
      <c r="R69" s="158" t="str">
        <f>INDEX('Policy Characteristics'!L:L,MATCH(PolicyLevers!$C69,'Policy Characteristics'!$C:$C,0))</f>
        <v>ev-mandate.html</v>
      </c>
      <c r="S69" s="161" t="str">
        <f>INDEX('Policy Characteristics'!M:M,MATCH(PolicyLevers!$C69,'Policy Characteristics'!$C:$C,0))</f>
        <v>https://cleantechnica.com/2018/03/19/india-second-thoughts-100-ev-target/</v>
      </c>
      <c r="T69" s="150">
        <f>INDEX('Policy Characteristics'!N:N,MATCH(PolicyLevers!$C69,'Policy Characteristics'!$C:$C,0))</f>
        <v>0</v>
      </c>
    </row>
    <row r="70" spans="1:20" s="142" customFormat="1">
      <c r="A70" s="142" t="str">
        <f>INDEX('Policy Characteristics'!A:A,MATCH($C70,'Policy Characteristics'!$C:$C,0))</f>
        <v>Transportation</v>
      </c>
      <c r="B70" s="147" t="str">
        <f>INDEX('Policy Characteristics'!B:B,MATCH($C70,'Policy Characteristics'!$C:$C,0))</f>
        <v>Electric Vehicle Sales Mandate</v>
      </c>
      <c r="C70" s="147" t="str">
        <f t="shared" si="3"/>
        <v>Additional Minimum Required EV Sales Percentage</v>
      </c>
      <c r="D70" s="142" t="s">
        <v>48</v>
      </c>
      <c r="E70" s="142" t="s">
        <v>43</v>
      </c>
      <c r="F70" s="142" t="s">
        <v>88</v>
      </c>
      <c r="G70" s="142" t="s">
        <v>91</v>
      </c>
      <c r="H70" s="149">
        <v>498</v>
      </c>
      <c r="I70" s="144" t="s">
        <v>46</v>
      </c>
      <c r="J70" s="142" t="str">
        <f>INDEX('Policy Characteristics'!D:D,MATCH(PolicyLevers!$C70,'Policy Characteristics'!$C:$C,0))</f>
        <v>EV Sales Mandate</v>
      </c>
      <c r="K70" s="142" t="str">
        <f>INDEX('Policy Characteristics'!E:E,MATCH(PolicyLevers!$C70,'Policy Characteristics'!$C:$C,0))</f>
        <v>trans EV minimum</v>
      </c>
      <c r="L70" s="147">
        <f>INDEX('Policy Characteristics'!F:F,MATCH(PolicyLevers!$C70,'Policy Characteristics'!$C:$C,0))</f>
        <v>0</v>
      </c>
      <c r="M70" s="158">
        <f>INDEX('Policy Characteristics'!G:G,MATCH(PolicyLevers!$C70,'Policy Characteristics'!$C:$C,0))</f>
        <v>1</v>
      </c>
      <c r="N70" s="158">
        <f>INDEX('Policy Characteristics'!H:H,MATCH(PolicyLevers!$C70,'Policy Characteristics'!$C:$C,0))</f>
        <v>0.01</v>
      </c>
      <c r="O70" s="158" t="str">
        <f>INDEX('Policy Characteristics'!I:I,MATCH(PolicyLevers!$C70,'Policy Characteristics'!$C:$C,0))</f>
        <v>% of new vehicles sold</v>
      </c>
      <c r="P70" s="15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158" t="str">
        <f>INDEX('Policy Characteristics'!K:K,MATCH(PolicyLevers!$C70,'Policy Characteristics'!$C:$C,0))</f>
        <v>transportation-sector-main.html#ev-mandate</v>
      </c>
      <c r="R70" s="158" t="str">
        <f>INDEX('Policy Characteristics'!L:L,MATCH(PolicyLevers!$C70,'Policy Characteristics'!$C:$C,0))</f>
        <v>ev-mandate.html</v>
      </c>
      <c r="S70" s="162" t="str">
        <f>INDEX('Policy Characteristics'!M:M,MATCH(PolicyLevers!$C70,'Policy Characteristics'!$C:$C,0))</f>
        <v>https://cleantechnica.com/2018/03/19/india-second-thoughts-100-ev-target/</v>
      </c>
      <c r="T70" s="150">
        <f>INDEX('Policy Characteristics'!N:N,MATCH(PolicyLevers!$C70,'Policy Characteristics'!$C:$C,0))</f>
        <v>0</v>
      </c>
    </row>
    <row r="71" spans="1:20" s="142" customFormat="1">
      <c r="A71" s="142" t="str">
        <f>INDEX('Policy Characteristics'!A:A,MATCH($C71,'Policy Characteristics'!$C:$C,0))</f>
        <v>Transportation</v>
      </c>
      <c r="B71" s="147" t="str">
        <f>INDEX('Policy Characteristics'!B:B,MATCH($C71,'Policy Characteristics'!$C:$C,0))</f>
        <v>Electric Vehicle Sales Mandate</v>
      </c>
      <c r="C71" s="147" t="str">
        <f t="shared" si="3"/>
        <v>Additional Minimum Required EV Sales Percentage</v>
      </c>
      <c r="D71" s="142" t="s">
        <v>45</v>
      </c>
      <c r="E71" s="142" t="s">
        <v>43</v>
      </c>
      <c r="F71" s="142" t="s">
        <v>89</v>
      </c>
      <c r="G71" s="142" t="s">
        <v>91</v>
      </c>
      <c r="H71" s="149">
        <v>499</v>
      </c>
      <c r="I71" s="144" t="s">
        <v>46</v>
      </c>
      <c r="J71" s="142" t="str">
        <f>INDEX('Policy Characteristics'!D:D,MATCH(PolicyLevers!$C71,'Policy Characteristics'!$C:$C,0))</f>
        <v>EV Sales Mandate</v>
      </c>
      <c r="K71" s="142" t="str">
        <f>INDEX('Policy Characteristics'!E:E,MATCH(PolicyLevers!$C71,'Policy Characteristics'!$C:$C,0))</f>
        <v>trans EV minimum</v>
      </c>
      <c r="L71" s="147">
        <f>INDEX('Policy Characteristics'!F:F,MATCH(PolicyLevers!$C71,'Policy Characteristics'!$C:$C,0))</f>
        <v>0</v>
      </c>
      <c r="M71" s="158">
        <f>INDEX('Policy Characteristics'!G:G,MATCH(PolicyLevers!$C71,'Policy Characteristics'!$C:$C,0))</f>
        <v>1</v>
      </c>
      <c r="N71" s="158">
        <f>INDEX('Policy Characteristics'!H:H,MATCH(PolicyLevers!$C71,'Policy Characteristics'!$C:$C,0))</f>
        <v>0.01</v>
      </c>
      <c r="O71" s="158" t="str">
        <f>INDEX('Policy Characteristics'!I:I,MATCH(PolicyLevers!$C71,'Policy Characteristics'!$C:$C,0))</f>
        <v>% of new vehicles sold</v>
      </c>
      <c r="P71" s="15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158" t="str">
        <f>INDEX('Policy Characteristics'!K:K,MATCH(PolicyLevers!$C71,'Policy Characteristics'!$C:$C,0))</f>
        <v>transportation-sector-main.html#ev-mandate</v>
      </c>
      <c r="R71" s="158" t="str">
        <f>INDEX('Policy Characteristics'!L:L,MATCH(PolicyLevers!$C71,'Policy Characteristics'!$C:$C,0))</f>
        <v>ev-mandate.html</v>
      </c>
      <c r="S71" s="162" t="str">
        <f>INDEX('Policy Characteristics'!M:M,MATCH(PolicyLevers!$C71,'Policy Characteristics'!$C:$C,0))</f>
        <v>https://cleantechnica.com/2018/03/19/india-second-thoughts-100-ev-target/</v>
      </c>
      <c r="T71" s="150">
        <f>INDEX('Policy Characteristics'!N:N,MATCH(PolicyLevers!$C71,'Policy Characteristics'!$C:$C,0))</f>
        <v>0</v>
      </c>
    </row>
    <row r="72" spans="1:20" s="142" customFormat="1">
      <c r="A72" s="142" t="str">
        <f>INDEX('Policy Characteristics'!A:A,MATCH($C72,'Policy Characteristics'!$C:$C,0))</f>
        <v>Transportation</v>
      </c>
      <c r="B72" s="147" t="str">
        <f>INDEX('Policy Characteristics'!B:B,MATCH($C72,'Policy Characteristics'!$C:$C,0))</f>
        <v>Electric Vehicle Sales Mandate</v>
      </c>
      <c r="C72" s="147" t="str">
        <f t="shared" si="3"/>
        <v>Additional Minimum Required EV Sales Percentage</v>
      </c>
      <c r="D72" s="142" t="s">
        <v>48</v>
      </c>
      <c r="E72" s="142" t="s">
        <v>44</v>
      </c>
      <c r="F72" s="87" t="s">
        <v>88</v>
      </c>
      <c r="G72" s="87" t="s">
        <v>2006</v>
      </c>
      <c r="H72" s="149">
        <v>500</v>
      </c>
      <c r="I72" s="144" t="s">
        <v>46</v>
      </c>
      <c r="J72" s="142" t="str">
        <f>INDEX('Policy Characteristics'!D:D,MATCH(PolicyLevers!$C72,'Policy Characteristics'!$C:$C,0))</f>
        <v>EV Sales Mandate</v>
      </c>
      <c r="K72" s="142" t="str">
        <f>INDEX('Policy Characteristics'!E:E,MATCH(PolicyLevers!$C72,'Policy Characteristics'!$C:$C,0))</f>
        <v>trans EV minimum</v>
      </c>
      <c r="L72" s="147">
        <f>INDEX('Policy Characteristics'!F:F,MATCH(PolicyLevers!$C72,'Policy Characteristics'!$C:$C,0))</f>
        <v>0</v>
      </c>
      <c r="M72" s="158">
        <f>INDEX('Policy Characteristics'!G:G,MATCH(PolicyLevers!$C72,'Policy Characteristics'!$C:$C,0))</f>
        <v>1</v>
      </c>
      <c r="N72" s="158">
        <f>INDEX('Policy Characteristics'!H:H,MATCH(PolicyLevers!$C72,'Policy Characteristics'!$C:$C,0))</f>
        <v>0.01</v>
      </c>
      <c r="O72" s="158" t="str">
        <f>INDEX('Policy Characteristics'!I:I,MATCH(PolicyLevers!$C72,'Policy Characteristics'!$C:$C,0))</f>
        <v>% of new vehicles sold</v>
      </c>
      <c r="P72" s="14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158" t="str">
        <f>INDEX('Policy Characteristics'!K:K,MATCH(PolicyLevers!$C72,'Policy Characteristics'!$C:$C,0))</f>
        <v>transportation-sector-main.html#ev-mandate</v>
      </c>
      <c r="R72" s="158" t="str">
        <f>INDEX('Policy Characteristics'!L:L,MATCH(PolicyLevers!$C72,'Policy Characteristics'!$C:$C,0))</f>
        <v>ev-mandate.html</v>
      </c>
      <c r="S72" s="163" t="str">
        <f>INDEX('Policy Characteristics'!M:M,MATCH(PolicyLevers!$C72,'Policy Characteristics'!$C:$C,0))</f>
        <v>https://cleantechnica.com/2018/03/19/india-second-thoughts-100-ev-target/</v>
      </c>
      <c r="T72" s="150">
        <f>INDEX('Policy Characteristics'!N:N,MATCH(PolicyLevers!$C72,'Policy Characteristics'!$C:$C,0))</f>
        <v>0</v>
      </c>
    </row>
    <row r="73" spans="1:20" s="142" customFormat="1">
      <c r="A73" s="142" t="str">
        <f>INDEX('Policy Characteristics'!A:A,MATCH($C73,'Policy Characteristics'!$C:$C,0))</f>
        <v>Transportation</v>
      </c>
      <c r="B73" s="147" t="str">
        <f>INDEX('Policy Characteristics'!B:B,MATCH($C73,'Policy Characteristics'!$C:$C,0))</f>
        <v>Electric Vehicle Sales Mandate</v>
      </c>
      <c r="C73" s="147" t="str">
        <f t="shared" si="3"/>
        <v>Additional Minimum Required EV Sales Percentage</v>
      </c>
      <c r="D73" s="142" t="s">
        <v>45</v>
      </c>
      <c r="E73" s="142" t="s">
        <v>44</v>
      </c>
      <c r="F73" s="142" t="s">
        <v>89</v>
      </c>
      <c r="G73" s="142" t="s">
        <v>92</v>
      </c>
      <c r="H73" s="149">
        <v>501</v>
      </c>
      <c r="I73" s="144" t="s">
        <v>47</v>
      </c>
      <c r="J73" s="142" t="str">
        <f>INDEX('Policy Characteristics'!D:D,MATCH(PolicyLevers!$C73,'Policy Characteristics'!$C:$C,0))</f>
        <v>EV Sales Mandate</v>
      </c>
      <c r="K73" s="142" t="str">
        <f>INDEX('Policy Characteristics'!E:E,MATCH(PolicyLevers!$C73,'Policy Characteristics'!$C:$C,0))</f>
        <v>trans EV minimum</v>
      </c>
      <c r="L73" s="147">
        <f>INDEX('Policy Characteristics'!F:F,MATCH(PolicyLevers!$C73,'Policy Characteristics'!$C:$C,0))</f>
        <v>0</v>
      </c>
      <c r="M73" s="158">
        <f>INDEX('Policy Characteristics'!G:G,MATCH(PolicyLevers!$C73,'Policy Characteristics'!$C:$C,0))</f>
        <v>1</v>
      </c>
      <c r="N73" s="158">
        <f>INDEX('Policy Characteristics'!H:H,MATCH(PolicyLevers!$C73,'Policy Characteristics'!$C:$C,0))</f>
        <v>0.01</v>
      </c>
      <c r="O73" s="158" t="str">
        <f>INDEX('Policy Characteristics'!I:I,MATCH(PolicyLevers!$C73,'Policy Characteristics'!$C:$C,0))</f>
        <v>% of new vehicles sold</v>
      </c>
      <c r="P73" s="14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158" t="str">
        <f>INDEX('Policy Characteristics'!K:K,MATCH(PolicyLevers!$C73,'Policy Characteristics'!$C:$C,0))</f>
        <v>transportation-sector-main.html#ev-mandate</v>
      </c>
      <c r="R73" s="158" t="str">
        <f>INDEX('Policy Characteristics'!L:L,MATCH(PolicyLevers!$C73,'Policy Characteristics'!$C:$C,0))</f>
        <v>ev-mandate.html</v>
      </c>
      <c r="S73" s="161" t="str">
        <f>INDEX('Policy Characteristics'!M:M,MATCH(PolicyLevers!$C73,'Policy Characteristics'!$C:$C,0))</f>
        <v>https://cleantechnica.com/2018/03/19/india-second-thoughts-100-ev-target/</v>
      </c>
      <c r="T73" s="150">
        <f>INDEX('Policy Characteristics'!N:N,MATCH(PolicyLevers!$C73,'Policy Characteristics'!$C:$C,0))</f>
        <v>0</v>
      </c>
    </row>
    <row r="74" spans="1:20" s="142" customFormat="1" ht="96" customHeight="1">
      <c r="A74" s="142" t="str">
        <f>INDEX('Policy Characteristics'!A:A,MATCH($C74,'Policy Characteristics'!$C:$C,0))</f>
        <v>Transportation</v>
      </c>
      <c r="B74" s="147" t="str">
        <f>INDEX('Policy Characteristics'!B:B,MATCH($C74,'Policy Characteristics'!$C:$C,0))</f>
        <v>Electric Vehicle Sales Mandate</v>
      </c>
      <c r="C74" s="147" t="str">
        <f t="shared" si="3"/>
        <v>Additional Minimum Required EV Sales Percentage</v>
      </c>
      <c r="D74" s="142" t="s">
        <v>48</v>
      </c>
      <c r="E74" s="142" t="s">
        <v>118</v>
      </c>
      <c r="F74" s="87" t="s">
        <v>1699</v>
      </c>
      <c r="G74" s="87" t="s">
        <v>1700</v>
      </c>
      <c r="H74" s="143">
        <v>188</v>
      </c>
      <c r="I74" s="144" t="s">
        <v>46</v>
      </c>
      <c r="J74" s="142" t="str">
        <f>INDEX('Policy Characteristics'!D:D,MATCH(PolicyLevers!$C74,'Policy Characteristics'!$C:$C,0))</f>
        <v>EV Sales Mandate</v>
      </c>
      <c r="K74" s="142" t="str">
        <f>INDEX('Policy Characteristics'!E:E,MATCH(PolicyLevers!$C74,'Policy Characteristics'!$C:$C,0))</f>
        <v>trans EV minimum</v>
      </c>
      <c r="L74" s="147">
        <f>INDEX('Policy Characteristics'!F:F,MATCH(PolicyLevers!$C74,'Policy Characteristics'!$C:$C,0))</f>
        <v>0</v>
      </c>
      <c r="M74" s="158">
        <f>INDEX('Policy Characteristics'!G:G,MATCH(PolicyLevers!$C74,'Policy Characteristics'!$C:$C,0))</f>
        <v>1</v>
      </c>
      <c r="N74" s="158">
        <f>INDEX('Policy Characteristics'!H:H,MATCH(PolicyLevers!$C74,'Policy Characteristics'!$C:$C,0))</f>
        <v>0.01</v>
      </c>
      <c r="O74" s="158" t="str">
        <f>INDEX('Policy Characteristics'!I:I,MATCH(PolicyLevers!$C74,'Policy Characteristics'!$C:$C,0))</f>
        <v>% of new vehicles sold</v>
      </c>
      <c r="P74" s="15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158" t="str">
        <f>INDEX('Policy Characteristics'!K:K,MATCH(PolicyLevers!$C74,'Policy Characteristics'!$C:$C,0))</f>
        <v>transportation-sector-main.html#ev-mandate</v>
      </c>
      <c r="R74" s="158" t="str">
        <f>INDEX('Policy Characteristics'!L:L,MATCH(PolicyLevers!$C74,'Policy Characteristics'!$C:$C,0))</f>
        <v>ev-mandate.html</v>
      </c>
      <c r="S74" s="160" t="str">
        <f>INDEX('Policy Characteristics'!M:M,MATCH(PolicyLevers!$C74,'Policy Characteristics'!$C:$C,0))</f>
        <v>https://cleantechnica.com/2018/03/19/india-second-thoughts-100-ev-target/</v>
      </c>
      <c r="T74" s="150">
        <f>INDEX('Policy Characteristics'!N:N,MATCH(PolicyLevers!$C74,'Policy Characteristics'!$C:$C,0))</f>
        <v>0</v>
      </c>
    </row>
    <row r="75" spans="1:20" s="142" customFormat="1" ht="102" customHeight="1">
      <c r="A75" s="142" t="str">
        <f>INDEX('Policy Characteristics'!A:A,MATCH($C75,'Policy Characteristics'!$C:$C,0))</f>
        <v>Transportation</v>
      </c>
      <c r="B75" s="147" t="str">
        <f>INDEX('Policy Characteristics'!B:B,MATCH($C75,'Policy Characteristics'!$C:$C,0))</f>
        <v>Electric Vehicle Sales Mandate</v>
      </c>
      <c r="C75" s="147" t="str">
        <f t="shared" si="3"/>
        <v>Additional Minimum Required EV Sales Percentage</v>
      </c>
      <c r="D75" s="142" t="s">
        <v>45</v>
      </c>
      <c r="E75" s="142" t="s">
        <v>118</v>
      </c>
      <c r="F75" s="87" t="s">
        <v>1701</v>
      </c>
      <c r="G75" s="87" t="s">
        <v>1700</v>
      </c>
      <c r="H75" s="143">
        <v>591</v>
      </c>
      <c r="I75" s="150" t="s">
        <v>46</v>
      </c>
      <c r="J75" s="142" t="str">
        <f>INDEX('Policy Characteristics'!D:D,MATCH(PolicyLevers!$C75,'Policy Characteristics'!$C:$C,0))</f>
        <v>EV Sales Mandate</v>
      </c>
      <c r="K75" s="142" t="str">
        <f>INDEX('Policy Characteristics'!E:E,MATCH(PolicyLevers!$C75,'Policy Characteristics'!$C:$C,0))</f>
        <v>trans EV minimum</v>
      </c>
      <c r="L75" s="147">
        <f>INDEX('Policy Characteristics'!F:F,MATCH(PolicyLevers!$C75,'Policy Characteristics'!$C:$C,0))</f>
        <v>0</v>
      </c>
      <c r="M75" s="158">
        <f>INDEX('Policy Characteristics'!G:G,MATCH(PolicyLevers!$C75,'Policy Characteristics'!$C:$C,0))</f>
        <v>1</v>
      </c>
      <c r="N75" s="158">
        <f>INDEX('Policy Characteristics'!H:H,MATCH(PolicyLevers!$C75,'Policy Characteristics'!$C:$C,0))</f>
        <v>0.01</v>
      </c>
      <c r="O75" s="158" t="str">
        <f>INDEX('Policy Characteristics'!I:I,MATCH(PolicyLevers!$C75,'Policy Characteristics'!$C:$C,0))</f>
        <v>% of new vehicles sold</v>
      </c>
      <c r="P75" s="15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158" t="str">
        <f>INDEX('Policy Characteristics'!K:K,MATCH(PolicyLevers!$C75,'Policy Characteristics'!$C:$C,0))</f>
        <v>transportation-sector-main.html#ev-mandate</v>
      </c>
      <c r="R75" s="158" t="str">
        <f>INDEX('Policy Characteristics'!L:L,MATCH(PolicyLevers!$C75,'Policy Characteristics'!$C:$C,0))</f>
        <v>ev-mandate.html</v>
      </c>
      <c r="S75" s="160" t="str">
        <f>INDEX('Policy Characteristics'!M:M,MATCH(PolicyLevers!$C75,'Policy Characteristics'!$C:$C,0))</f>
        <v>https://cleantechnica.com/2018/03/19/india-second-thoughts-100-ev-target/</v>
      </c>
      <c r="T75" s="150">
        <f>INDEX('Policy Characteristics'!N:N,MATCH(PolicyLevers!$C75,'Policy Characteristics'!$C:$C,0))</f>
        <v>0</v>
      </c>
    </row>
    <row r="76" spans="1:20" s="142" customFormat="1">
      <c r="A76" s="142" t="str">
        <f>INDEX('Policy Characteristics'!A:A,MATCH($C76,'Policy Characteristics'!$C:$C,0))</f>
        <v>Transportation</v>
      </c>
      <c r="B76" s="142" t="str">
        <f>INDEX('Policy Characteristics'!B:B,MATCH($C76,'Policy Characteristics'!$C:$C,0))</f>
        <v>Electric Vehicle Subsidy</v>
      </c>
      <c r="C76" s="142" t="s">
        <v>483</v>
      </c>
      <c r="D76" s="144" t="s">
        <v>48</v>
      </c>
      <c r="E76" s="144" t="s">
        <v>40</v>
      </c>
      <c r="F76" s="151" t="s">
        <v>88</v>
      </c>
      <c r="G76" s="151" t="s">
        <v>1408</v>
      </c>
      <c r="H76" s="143">
        <v>189</v>
      </c>
      <c r="I76" s="144" t="s">
        <v>46</v>
      </c>
      <c r="J76" s="142" t="str">
        <f>INDEX('Policy Characteristics'!D:D,MATCH(PolicyLevers!$C76,'Policy Characteristics'!$C:$C,0))</f>
        <v>EV Subsidy</v>
      </c>
      <c r="K76" s="142" t="str">
        <f>INDEX('Policy Characteristics'!E:E,MATCH(PolicyLevers!$C76,'Policy Characteristics'!$C:$C,0))</f>
        <v>trans EV subsidy</v>
      </c>
      <c r="L76" s="155">
        <f>INDEX('Policy Characteristics'!F:F,MATCH(PolicyLevers!$C76,'Policy Characteristics'!$C:$C,0))</f>
        <v>0</v>
      </c>
      <c r="M76" s="155">
        <f>INDEX('Policy Characteristics'!G:G,MATCH(PolicyLevers!$C76,'Policy Characteristics'!$C:$C,0))</f>
        <v>0.5</v>
      </c>
      <c r="N76" s="155">
        <f>INDEX('Policy Characteristics'!H:H,MATCH(PolicyLevers!$C76,'Policy Characteristics'!$C:$C,0))</f>
        <v>0.01</v>
      </c>
      <c r="O76" s="146" t="str">
        <f>INDEX('Policy Characteristics'!I:I,MATCH(PolicyLevers!$C76,'Policy Characteristics'!$C:$C,0))</f>
        <v>% of vehicle cost</v>
      </c>
      <c r="P76" s="15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46" t="str">
        <f>INDEX('Policy Characteristics'!K:K,MATCH(PolicyLevers!$C76,'Policy Characteristics'!$C:$C,0))</f>
        <v>transportation-sector-main.html#ev-subsidy</v>
      </c>
      <c r="R76" s="146" t="str">
        <f>INDEX('Policy Characteristics'!L:L,MATCH(PolicyLevers!$C76,'Policy Characteristics'!$C:$C,0))</f>
        <v>ev-subsidy.html</v>
      </c>
      <c r="S76" s="156" t="str">
        <f>INDEX('Policy Characteristics'!M:M,MATCH(PolicyLevers!$C76,'Policy Characteristics'!$C:$C,0))</f>
        <v>FAME II scheme notification: https://dhi.nic.in/writereaddata/UploadFile/publicationNotificationFAME%20II%208March2019.pdf</v>
      </c>
      <c r="T76" s="150">
        <f>INDEX('Policy Characteristics'!N:N,MATCH(PolicyLevers!$C76,'Policy Characteristics'!$C:$C,0))</f>
        <v>0</v>
      </c>
    </row>
    <row r="77" spans="1:20">
      <c r="A77" s="142" t="str">
        <f>INDEX('Policy Characteristics'!A:A,MATCH($C77,'Policy Characteristics'!$C:$C,0))</f>
        <v>Transportation</v>
      </c>
      <c r="B77" s="147" t="str">
        <f>INDEX('Policy Characteristics'!B:B,MATCH($C77,'Policy Characteristics'!$C:$C,0))</f>
        <v>Electric Vehicle Subsidy</v>
      </c>
      <c r="C77" s="147" t="str">
        <f t="shared" ref="C77:C87" si="4">C$76</f>
        <v>Additional EV Subsidy Percentage</v>
      </c>
      <c r="D77" s="142" t="s">
        <v>45</v>
      </c>
      <c r="E77" s="142" t="s">
        <v>40</v>
      </c>
      <c r="F77" s="142" t="s">
        <v>89</v>
      </c>
      <c r="G77" s="142" t="s">
        <v>40</v>
      </c>
      <c r="H77" s="164">
        <v>592</v>
      </c>
      <c r="I77" s="150" t="s">
        <v>46</v>
      </c>
      <c r="J77" s="142" t="str">
        <f>INDEX('Policy Characteristics'!D:D,MATCH(PolicyLevers!$C77,'Policy Characteristics'!$C:$C,0))</f>
        <v>EV Subsidy</v>
      </c>
      <c r="K77" s="142" t="str">
        <f>INDEX('Policy Characteristics'!E:E,MATCH(PolicyLevers!$C77,'Policy Characteristics'!$C:$C,0))</f>
        <v>trans EV subsidy</v>
      </c>
      <c r="L77" s="166">
        <f>INDEX('Policy Characteristics'!F:F,MATCH(PolicyLevers!$C77,'Policy Characteristics'!$C:$C,0))</f>
        <v>0</v>
      </c>
      <c r="M77" s="166">
        <f>INDEX('Policy Characteristics'!G:G,MATCH(PolicyLevers!$C77,'Policy Characteristics'!$C:$C,0))</f>
        <v>0.5</v>
      </c>
      <c r="N77" s="166">
        <f>INDEX('Policy Characteristics'!H:H,MATCH(PolicyLevers!$C77,'Policy Characteristics'!$C:$C,0))</f>
        <v>0.01</v>
      </c>
      <c r="O77" s="166" t="str">
        <f>INDEX('Policy Characteristics'!I:I,MATCH(PolicyLevers!$C77,'Policy Characteristics'!$C:$C,0))</f>
        <v>% of vehicle cost</v>
      </c>
      <c r="P77" s="15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167" t="str">
        <f>INDEX('Policy Characteristics'!K:K,MATCH(PolicyLevers!$C77,'Policy Characteristics'!$C:$C,0))</f>
        <v>transportation-sector-main.html#ev-subsidy</v>
      </c>
      <c r="R77" s="167" t="str">
        <f>INDEX('Policy Characteristics'!L:L,MATCH(PolicyLevers!$C77,'Policy Characteristics'!$C:$C,0))</f>
        <v>ev-subsidy.html</v>
      </c>
      <c r="S77" s="156" t="str">
        <f>INDEX('Policy Characteristics'!M:M,MATCH(PolicyLevers!$C77,'Policy Characteristics'!$C:$C,0))</f>
        <v>FAME II scheme notification: https://dhi.nic.in/writereaddata/UploadFile/publicationNotificationFAME%20II%208March2019.pdf</v>
      </c>
      <c r="T77">
        <f>INDEX('Policy Characteristics'!N:N,MATCH(PolicyLevers!$C77,'Policy Characteristics'!$C:$C,0))</f>
        <v>0</v>
      </c>
    </row>
    <row r="78" spans="1:20">
      <c r="A78" s="142" t="str">
        <f>INDEX('Policy Characteristics'!A:A,MATCH($C78,'Policy Characteristics'!$C:$C,0))</f>
        <v>Transportation</v>
      </c>
      <c r="B78" s="147" t="str">
        <f>INDEX('Policy Characteristics'!B:B,MATCH($C78,'Policy Characteristics'!$C:$C,0))</f>
        <v>Electric Vehicle Subsidy</v>
      </c>
      <c r="C78" s="147" t="str">
        <f t="shared" si="4"/>
        <v>Additional EV Subsidy Percentage</v>
      </c>
      <c r="D78" s="142" t="s">
        <v>48</v>
      </c>
      <c r="E78" s="142" t="s">
        <v>41</v>
      </c>
      <c r="F78" s="142" t="s">
        <v>88</v>
      </c>
      <c r="G78" s="142" t="s">
        <v>41</v>
      </c>
      <c r="H78" s="164">
        <v>593</v>
      </c>
      <c r="I78" s="150" t="s">
        <v>46</v>
      </c>
      <c r="J78" s="142" t="str">
        <f>INDEX('Policy Characteristics'!D:D,MATCH(PolicyLevers!$C78,'Policy Characteristics'!$C:$C,0))</f>
        <v>EV Subsidy</v>
      </c>
      <c r="K78" s="142" t="str">
        <f>INDEX('Policy Characteristics'!E:E,MATCH(PolicyLevers!$C78,'Policy Characteristics'!$C:$C,0))</f>
        <v>trans EV subsidy</v>
      </c>
      <c r="L78" s="166">
        <f>INDEX('Policy Characteristics'!F:F,MATCH(PolicyLevers!$C78,'Policy Characteristics'!$C:$C,0))</f>
        <v>0</v>
      </c>
      <c r="M78" s="166">
        <f>INDEX('Policy Characteristics'!G:G,MATCH(PolicyLevers!$C78,'Policy Characteristics'!$C:$C,0))</f>
        <v>0.5</v>
      </c>
      <c r="N78" s="166">
        <f>INDEX('Policy Characteristics'!H:H,MATCH(PolicyLevers!$C78,'Policy Characteristics'!$C:$C,0))</f>
        <v>0.01</v>
      </c>
      <c r="O78" s="166" t="str">
        <f>INDEX('Policy Characteristics'!I:I,MATCH(PolicyLevers!$C78,'Policy Characteristics'!$C:$C,0))</f>
        <v>% of vehicle cost</v>
      </c>
      <c r="P78" s="15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167" t="str">
        <f>INDEX('Policy Characteristics'!K:K,MATCH(PolicyLevers!$C78,'Policy Characteristics'!$C:$C,0))</f>
        <v>transportation-sector-main.html#ev-subsidy</v>
      </c>
      <c r="R78" s="167" t="str">
        <f>INDEX('Policy Characteristics'!L:L,MATCH(PolicyLevers!$C78,'Policy Characteristics'!$C:$C,0))</f>
        <v>ev-subsidy.html</v>
      </c>
      <c r="S78" s="156" t="str">
        <f>INDEX('Policy Characteristics'!M:M,MATCH(PolicyLevers!$C78,'Policy Characteristics'!$C:$C,0))</f>
        <v>FAME II scheme notification: https://dhi.nic.in/writereaddata/UploadFile/publicationNotificationFAME%20II%208March2019.pdf</v>
      </c>
      <c r="T78">
        <f>INDEX('Policy Characteristics'!N:N,MATCH(PolicyLevers!$C78,'Policy Characteristics'!$C:$C,0))</f>
        <v>0</v>
      </c>
    </row>
    <row r="79" spans="1:20">
      <c r="A79" s="142" t="str">
        <f>INDEX('Policy Characteristics'!A:A,MATCH($C79,'Policy Characteristics'!$C:$C,0))</f>
        <v>Transportation</v>
      </c>
      <c r="B79" s="147" t="str">
        <f>INDEX('Policy Characteristics'!B:B,MATCH($C79,'Policy Characteristics'!$C:$C,0))</f>
        <v>Electric Vehicle Subsidy</v>
      </c>
      <c r="C79" s="147" t="str">
        <f t="shared" si="4"/>
        <v>Additional EV Subsidy Percentage</v>
      </c>
      <c r="D79" s="142" t="s">
        <v>45</v>
      </c>
      <c r="E79" s="142" t="s">
        <v>41</v>
      </c>
      <c r="F79" s="142" t="s">
        <v>89</v>
      </c>
      <c r="G79" s="142" t="s">
        <v>41</v>
      </c>
      <c r="H79" s="16">
        <v>594</v>
      </c>
      <c r="I79" s="150" t="s">
        <v>47</v>
      </c>
      <c r="J79" s="142" t="str">
        <f>INDEX('Policy Characteristics'!D:D,MATCH(PolicyLevers!$C79,'Policy Characteristics'!$C:$C,0))</f>
        <v>EV Subsidy</v>
      </c>
      <c r="K79" s="142" t="str">
        <f>INDEX('Policy Characteristics'!E:E,MATCH(PolicyLevers!$C79,'Policy Characteristics'!$C:$C,0))</f>
        <v>trans EV subsidy</v>
      </c>
      <c r="L79" s="168">
        <f>INDEX('Policy Characteristics'!F:F,MATCH(PolicyLevers!$C79,'Policy Characteristics'!$C:$C,0))</f>
        <v>0</v>
      </c>
      <c r="M79" s="168">
        <f>INDEX('Policy Characteristics'!G:G,MATCH(PolicyLevers!$C79,'Policy Characteristics'!$C:$C,0))</f>
        <v>0.5</v>
      </c>
      <c r="N79" s="168">
        <f>INDEX('Policy Characteristics'!H:H,MATCH(PolicyLevers!$C79,'Policy Characteristics'!$C:$C,0))</f>
        <v>0.01</v>
      </c>
      <c r="O79" s="168" t="str">
        <f>INDEX('Policy Characteristics'!I:I,MATCH(PolicyLevers!$C79,'Policy Characteristics'!$C:$C,0))</f>
        <v>% of vehicle cost</v>
      </c>
      <c r="P79"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167" t="str">
        <f>INDEX('Policy Characteristics'!K:K,MATCH(PolicyLevers!$C79,'Policy Characteristics'!$C:$C,0))</f>
        <v>transportation-sector-main.html#ev-subsidy</v>
      </c>
      <c r="R79" s="167" t="str">
        <f>INDEX('Policy Characteristics'!L:L,MATCH(PolicyLevers!$C79,'Policy Characteristics'!$C:$C,0))</f>
        <v>ev-subsidy.html</v>
      </c>
      <c r="S79" s="169" t="str">
        <f>INDEX('Policy Characteristics'!M:M,MATCH(PolicyLevers!$C79,'Policy Characteristics'!$C:$C,0))</f>
        <v>FAME II scheme notification: https://dhi.nic.in/writereaddata/UploadFile/publicationNotificationFAME%20II%208March2019.pdf</v>
      </c>
      <c r="T79">
        <f>INDEX('Policy Characteristics'!N:N,MATCH(PolicyLevers!$C79,'Policy Characteristics'!$C:$C,0))</f>
        <v>0</v>
      </c>
    </row>
    <row r="80" spans="1:20">
      <c r="A80" s="142" t="str">
        <f>INDEX('Policy Characteristics'!A:A,MATCH($C80,'Policy Characteristics'!$C:$C,0))</f>
        <v>Transportation</v>
      </c>
      <c r="B80" s="147" t="str">
        <f>INDEX('Policy Characteristics'!B:B,MATCH($C80,'Policy Characteristics'!$C:$C,0))</f>
        <v>Electric Vehicle Subsidy</v>
      </c>
      <c r="C80" s="147" t="str">
        <f t="shared" si="4"/>
        <v>Additional EV Subsidy Percentage</v>
      </c>
      <c r="D80" s="142" t="s">
        <v>48</v>
      </c>
      <c r="E80" s="142" t="s">
        <v>42</v>
      </c>
      <c r="F80" s="142" t="s">
        <v>88</v>
      </c>
      <c r="G80" s="142" t="s">
        <v>90</v>
      </c>
      <c r="H80" s="16">
        <v>595</v>
      </c>
      <c r="I80" s="150" t="s">
        <v>47</v>
      </c>
      <c r="J80" s="142" t="str">
        <f>INDEX('Policy Characteristics'!D:D,MATCH(PolicyLevers!$C80,'Policy Characteristics'!$C:$C,0))</f>
        <v>EV Subsidy</v>
      </c>
      <c r="K80" s="142" t="str">
        <f>INDEX('Policy Characteristics'!E:E,MATCH(PolicyLevers!$C80,'Policy Characteristics'!$C:$C,0))</f>
        <v>trans EV subsidy</v>
      </c>
      <c r="L80" s="168">
        <f>INDEX('Policy Characteristics'!F:F,MATCH(PolicyLevers!$C80,'Policy Characteristics'!$C:$C,0))</f>
        <v>0</v>
      </c>
      <c r="M80" s="168">
        <f>INDEX('Policy Characteristics'!G:G,MATCH(PolicyLevers!$C80,'Policy Characteristics'!$C:$C,0))</f>
        <v>0.5</v>
      </c>
      <c r="N80" s="168">
        <f>INDEX('Policy Characteristics'!H:H,MATCH(PolicyLevers!$C80,'Policy Characteristics'!$C:$C,0))</f>
        <v>0.01</v>
      </c>
      <c r="O80" s="168" t="str">
        <f>INDEX('Policy Characteristics'!I:I,MATCH(PolicyLevers!$C80,'Policy Characteristics'!$C:$C,0))</f>
        <v>% of vehicle cost</v>
      </c>
      <c r="P8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167" t="str">
        <f>INDEX('Policy Characteristics'!K:K,MATCH(PolicyLevers!$C80,'Policy Characteristics'!$C:$C,0))</f>
        <v>transportation-sector-main.html#ev-subsidy</v>
      </c>
      <c r="R80" s="167" t="str">
        <f>INDEX('Policy Characteristics'!L:L,MATCH(PolicyLevers!$C80,'Policy Characteristics'!$C:$C,0))</f>
        <v>ev-subsidy.html</v>
      </c>
      <c r="S80" s="169" t="str">
        <f>INDEX('Policy Characteristics'!M:M,MATCH(PolicyLevers!$C80,'Policy Characteristics'!$C:$C,0))</f>
        <v>FAME II scheme notification: https://dhi.nic.in/writereaddata/UploadFile/publicationNotificationFAME%20II%208March2019.pdf</v>
      </c>
      <c r="T80">
        <f>INDEX('Policy Characteristics'!N:N,MATCH(PolicyLevers!$C80,'Policy Characteristics'!$C:$C,0))</f>
        <v>0</v>
      </c>
    </row>
    <row r="81" spans="1:20">
      <c r="A81" s="142" t="str">
        <f>INDEX('Policy Characteristics'!A:A,MATCH($C81,'Policy Characteristics'!$C:$C,0))</f>
        <v>Transportation</v>
      </c>
      <c r="B81" s="147" t="str">
        <f>INDEX('Policy Characteristics'!B:B,MATCH($C81,'Policy Characteristics'!$C:$C,0))</f>
        <v>Electric Vehicle Subsidy</v>
      </c>
      <c r="C81" s="147" t="str">
        <f t="shared" si="4"/>
        <v>Additional EV Subsidy Percentage</v>
      </c>
      <c r="D81" s="142" t="s">
        <v>45</v>
      </c>
      <c r="E81" s="142" t="s">
        <v>42</v>
      </c>
      <c r="F81" s="142" t="s">
        <v>89</v>
      </c>
      <c r="G81" s="142" t="s">
        <v>90</v>
      </c>
      <c r="H81" s="16">
        <v>596</v>
      </c>
      <c r="I81" s="150" t="s">
        <v>47</v>
      </c>
      <c r="J81" s="142" t="str">
        <f>INDEX('Policy Characteristics'!D:D,MATCH(PolicyLevers!$C81,'Policy Characteristics'!$C:$C,0))</f>
        <v>EV Subsidy</v>
      </c>
      <c r="K81" s="142" t="str">
        <f>INDEX('Policy Characteristics'!E:E,MATCH(PolicyLevers!$C81,'Policy Characteristics'!$C:$C,0))</f>
        <v>trans EV subsidy</v>
      </c>
      <c r="L81" s="168">
        <f>INDEX('Policy Characteristics'!F:F,MATCH(PolicyLevers!$C81,'Policy Characteristics'!$C:$C,0))</f>
        <v>0</v>
      </c>
      <c r="M81" s="168">
        <f>INDEX('Policy Characteristics'!G:G,MATCH(PolicyLevers!$C81,'Policy Characteristics'!$C:$C,0))</f>
        <v>0.5</v>
      </c>
      <c r="N81" s="168">
        <f>INDEX('Policy Characteristics'!H:H,MATCH(PolicyLevers!$C81,'Policy Characteristics'!$C:$C,0))</f>
        <v>0.01</v>
      </c>
      <c r="O81" s="168" t="str">
        <f>INDEX('Policy Characteristics'!I:I,MATCH(PolicyLevers!$C81,'Policy Characteristics'!$C:$C,0))</f>
        <v>% of vehicle cost</v>
      </c>
      <c r="P81"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167" t="str">
        <f>INDEX('Policy Characteristics'!K:K,MATCH(PolicyLevers!$C81,'Policy Characteristics'!$C:$C,0))</f>
        <v>transportation-sector-main.html#ev-subsidy</v>
      </c>
      <c r="R81" s="167" t="str">
        <f>INDEX('Policy Characteristics'!L:L,MATCH(PolicyLevers!$C81,'Policy Characteristics'!$C:$C,0))</f>
        <v>ev-subsidy.html</v>
      </c>
      <c r="S81" s="169" t="str">
        <f>INDEX('Policy Characteristics'!M:M,MATCH(PolicyLevers!$C81,'Policy Characteristics'!$C:$C,0))</f>
        <v>FAME II scheme notification: https://dhi.nic.in/writereaddata/UploadFile/publicationNotificationFAME%20II%208March2019.pdf</v>
      </c>
      <c r="T81">
        <f>INDEX('Policy Characteristics'!N:N,MATCH(PolicyLevers!$C81,'Policy Characteristics'!$C:$C,0))</f>
        <v>0</v>
      </c>
    </row>
    <row r="82" spans="1:20">
      <c r="A82" s="142" t="str">
        <f>INDEX('Policy Characteristics'!A:A,MATCH($C82,'Policy Characteristics'!$C:$C,0))</f>
        <v>Transportation</v>
      </c>
      <c r="B82" s="147" t="str">
        <f>INDEX('Policy Characteristics'!B:B,MATCH($C82,'Policy Characteristics'!$C:$C,0))</f>
        <v>Electric Vehicle Subsidy</v>
      </c>
      <c r="C82" s="147" t="str">
        <f t="shared" si="4"/>
        <v>Additional EV Subsidy Percentage</v>
      </c>
      <c r="D82" s="142" t="s">
        <v>48</v>
      </c>
      <c r="E82" s="142" t="s">
        <v>43</v>
      </c>
      <c r="F82" s="142" t="s">
        <v>88</v>
      </c>
      <c r="G82" s="142" t="s">
        <v>91</v>
      </c>
      <c r="H82" s="16">
        <v>597</v>
      </c>
      <c r="I82" s="150" t="s">
        <v>47</v>
      </c>
      <c r="J82" s="142" t="str">
        <f>INDEX('Policy Characteristics'!D:D,MATCH(PolicyLevers!$C82,'Policy Characteristics'!$C:$C,0))</f>
        <v>EV Subsidy</v>
      </c>
      <c r="K82" s="142" t="str">
        <f>INDEX('Policy Characteristics'!E:E,MATCH(PolicyLevers!$C82,'Policy Characteristics'!$C:$C,0))</f>
        <v>trans EV subsidy</v>
      </c>
      <c r="L82" s="168">
        <f>INDEX('Policy Characteristics'!F:F,MATCH(PolicyLevers!$C82,'Policy Characteristics'!$C:$C,0))</f>
        <v>0</v>
      </c>
      <c r="M82" s="168">
        <f>INDEX('Policy Characteristics'!G:G,MATCH(PolicyLevers!$C82,'Policy Characteristics'!$C:$C,0))</f>
        <v>0.5</v>
      </c>
      <c r="N82" s="168">
        <f>INDEX('Policy Characteristics'!H:H,MATCH(PolicyLevers!$C82,'Policy Characteristics'!$C:$C,0))</f>
        <v>0.01</v>
      </c>
      <c r="O82" s="168" t="str">
        <f>INDEX('Policy Characteristics'!I:I,MATCH(PolicyLevers!$C82,'Policy Characteristics'!$C:$C,0))</f>
        <v>% of vehicle cost</v>
      </c>
      <c r="P82"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167" t="str">
        <f>INDEX('Policy Characteristics'!K:K,MATCH(PolicyLevers!$C82,'Policy Characteristics'!$C:$C,0))</f>
        <v>transportation-sector-main.html#ev-subsidy</v>
      </c>
      <c r="R82" s="167" t="str">
        <f>INDEX('Policy Characteristics'!L:L,MATCH(PolicyLevers!$C82,'Policy Characteristics'!$C:$C,0))</f>
        <v>ev-subsidy.html</v>
      </c>
      <c r="S82" s="169" t="str">
        <f>INDEX('Policy Characteristics'!M:M,MATCH(PolicyLevers!$C82,'Policy Characteristics'!$C:$C,0))</f>
        <v>FAME II scheme notification: https://dhi.nic.in/writereaddata/UploadFile/publicationNotificationFAME%20II%208March2019.pdf</v>
      </c>
      <c r="T82">
        <f>INDEX('Policy Characteristics'!N:N,MATCH(PolicyLevers!$C82,'Policy Characteristics'!$C:$C,0))</f>
        <v>0</v>
      </c>
    </row>
    <row r="83" spans="1:20">
      <c r="A83" s="142" t="str">
        <f>INDEX('Policy Characteristics'!A:A,MATCH($C83,'Policy Characteristics'!$C:$C,0))</f>
        <v>Transportation</v>
      </c>
      <c r="B83" s="147" t="str">
        <f>INDEX('Policy Characteristics'!B:B,MATCH($C83,'Policy Characteristics'!$C:$C,0))</f>
        <v>Electric Vehicle Subsidy</v>
      </c>
      <c r="C83" s="147" t="str">
        <f t="shared" si="4"/>
        <v>Additional EV Subsidy Percentage</v>
      </c>
      <c r="D83" s="142" t="s">
        <v>45</v>
      </c>
      <c r="E83" s="142" t="s">
        <v>43</v>
      </c>
      <c r="F83" s="142" t="s">
        <v>89</v>
      </c>
      <c r="G83" s="142" t="s">
        <v>91</v>
      </c>
      <c r="H83" s="16">
        <v>598</v>
      </c>
      <c r="I83" s="150" t="s">
        <v>47</v>
      </c>
      <c r="J83" s="142" t="str">
        <f>INDEX('Policy Characteristics'!D:D,MATCH(PolicyLevers!$C83,'Policy Characteristics'!$C:$C,0))</f>
        <v>EV Subsidy</v>
      </c>
      <c r="K83" s="142" t="str">
        <f>INDEX('Policy Characteristics'!E:E,MATCH(PolicyLevers!$C83,'Policy Characteristics'!$C:$C,0))</f>
        <v>trans EV subsidy</v>
      </c>
      <c r="L83" s="168">
        <f>INDEX('Policy Characteristics'!F:F,MATCH(PolicyLevers!$C83,'Policy Characteristics'!$C:$C,0))</f>
        <v>0</v>
      </c>
      <c r="M83" s="168">
        <f>INDEX('Policy Characteristics'!G:G,MATCH(PolicyLevers!$C83,'Policy Characteristics'!$C:$C,0))</f>
        <v>0.5</v>
      </c>
      <c r="N83" s="168">
        <f>INDEX('Policy Characteristics'!H:H,MATCH(PolicyLevers!$C83,'Policy Characteristics'!$C:$C,0))</f>
        <v>0.01</v>
      </c>
      <c r="O83" s="168" t="str">
        <f>INDEX('Policy Characteristics'!I:I,MATCH(PolicyLevers!$C83,'Policy Characteristics'!$C:$C,0))</f>
        <v>% of vehicle cost</v>
      </c>
      <c r="P83"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167" t="str">
        <f>INDEX('Policy Characteristics'!K:K,MATCH(PolicyLevers!$C83,'Policy Characteristics'!$C:$C,0))</f>
        <v>transportation-sector-main.html#ev-subsidy</v>
      </c>
      <c r="R83" s="167" t="str">
        <f>INDEX('Policy Characteristics'!L:L,MATCH(PolicyLevers!$C83,'Policy Characteristics'!$C:$C,0))</f>
        <v>ev-subsidy.html</v>
      </c>
      <c r="S83" s="169" t="str">
        <f>INDEX('Policy Characteristics'!M:M,MATCH(PolicyLevers!$C83,'Policy Characteristics'!$C:$C,0))</f>
        <v>FAME II scheme notification: https://dhi.nic.in/writereaddata/UploadFile/publicationNotificationFAME%20II%208March2019.pdf</v>
      </c>
      <c r="T83">
        <f>INDEX('Policy Characteristics'!N:N,MATCH(PolicyLevers!$C83,'Policy Characteristics'!$C:$C,0))</f>
        <v>0</v>
      </c>
    </row>
    <row r="84" spans="1:20">
      <c r="A84" s="142" t="str">
        <f>INDEX('Policy Characteristics'!A:A,MATCH($C84,'Policy Characteristics'!$C:$C,0))</f>
        <v>Transportation</v>
      </c>
      <c r="B84" s="147" t="str">
        <f>INDEX('Policy Characteristics'!B:B,MATCH($C84,'Policy Characteristics'!$C:$C,0))</f>
        <v>Electric Vehicle Subsidy</v>
      </c>
      <c r="C84" s="147" t="str">
        <f t="shared" si="4"/>
        <v>Additional EV Subsidy Percentage</v>
      </c>
      <c r="D84" s="142" t="s">
        <v>48</v>
      </c>
      <c r="E84" s="142" t="s">
        <v>44</v>
      </c>
      <c r="F84" s="87" t="s">
        <v>88</v>
      </c>
      <c r="G84" s="87" t="s">
        <v>2006</v>
      </c>
      <c r="H84" s="16">
        <v>599</v>
      </c>
      <c r="I84" s="150" t="s">
        <v>47</v>
      </c>
      <c r="J84" s="142" t="str">
        <f>INDEX('Policy Characteristics'!D:D,MATCH(PolicyLevers!$C84,'Policy Characteristics'!$C:$C,0))</f>
        <v>EV Subsidy</v>
      </c>
      <c r="K84" s="142" t="str">
        <f>INDEX('Policy Characteristics'!E:E,MATCH(PolicyLevers!$C84,'Policy Characteristics'!$C:$C,0))</f>
        <v>trans EV subsidy</v>
      </c>
      <c r="L84" s="168">
        <f>INDEX('Policy Characteristics'!F:F,MATCH(PolicyLevers!$C84,'Policy Characteristics'!$C:$C,0))</f>
        <v>0</v>
      </c>
      <c r="M84" s="168">
        <f>INDEX('Policy Characteristics'!G:G,MATCH(PolicyLevers!$C84,'Policy Characteristics'!$C:$C,0))</f>
        <v>0.5</v>
      </c>
      <c r="N84" s="168">
        <f>INDEX('Policy Characteristics'!H:H,MATCH(PolicyLevers!$C84,'Policy Characteristics'!$C:$C,0))</f>
        <v>0.01</v>
      </c>
      <c r="O84" s="168" t="str">
        <f>INDEX('Policy Characteristics'!I:I,MATCH(PolicyLevers!$C84,'Policy Characteristics'!$C:$C,0))</f>
        <v>% of vehicle cost</v>
      </c>
      <c r="P84"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167" t="str">
        <f>INDEX('Policy Characteristics'!K:K,MATCH(PolicyLevers!$C84,'Policy Characteristics'!$C:$C,0))</f>
        <v>transportation-sector-main.html#ev-subsidy</v>
      </c>
      <c r="R84" s="167" t="str">
        <f>INDEX('Policy Characteristics'!L:L,MATCH(PolicyLevers!$C84,'Policy Characteristics'!$C:$C,0))</f>
        <v>ev-subsidy.html</v>
      </c>
      <c r="S84" s="169" t="str">
        <f>INDEX('Policy Characteristics'!M:M,MATCH(PolicyLevers!$C84,'Policy Characteristics'!$C:$C,0))</f>
        <v>FAME II scheme notification: https://dhi.nic.in/writereaddata/UploadFile/publicationNotificationFAME%20II%208March2019.pdf</v>
      </c>
      <c r="T84">
        <f>INDEX('Policy Characteristics'!N:N,MATCH(PolicyLevers!$C84,'Policy Characteristics'!$C:$C,0))</f>
        <v>0</v>
      </c>
    </row>
    <row r="85" spans="1:20">
      <c r="A85" s="142" t="str">
        <f>INDEX('Policy Characteristics'!A:A,MATCH($C85,'Policy Characteristics'!$C:$C,0))</f>
        <v>Transportation</v>
      </c>
      <c r="B85" s="147" t="str">
        <f>INDEX('Policy Characteristics'!B:B,MATCH($C85,'Policy Characteristics'!$C:$C,0))</f>
        <v>Electric Vehicle Subsidy</v>
      </c>
      <c r="C85" s="147" t="str">
        <f t="shared" si="4"/>
        <v>Additional EV Subsidy Percentage</v>
      </c>
      <c r="D85" s="142" t="s">
        <v>45</v>
      </c>
      <c r="E85" s="142" t="s">
        <v>44</v>
      </c>
      <c r="F85" s="142" t="s">
        <v>89</v>
      </c>
      <c r="G85" s="142" t="s">
        <v>92</v>
      </c>
      <c r="H85" s="16">
        <v>600</v>
      </c>
      <c r="I85" s="150" t="s">
        <v>47</v>
      </c>
      <c r="J85" s="142" t="str">
        <f>INDEX('Policy Characteristics'!D:D,MATCH(PolicyLevers!$C85,'Policy Characteristics'!$C:$C,0))</f>
        <v>EV Subsidy</v>
      </c>
      <c r="K85" s="142" t="str">
        <f>INDEX('Policy Characteristics'!E:E,MATCH(PolicyLevers!$C85,'Policy Characteristics'!$C:$C,0))</f>
        <v>trans EV subsidy</v>
      </c>
      <c r="L85" s="168">
        <f>INDEX('Policy Characteristics'!F:F,MATCH(PolicyLevers!$C85,'Policy Characteristics'!$C:$C,0))</f>
        <v>0</v>
      </c>
      <c r="M85" s="168">
        <f>INDEX('Policy Characteristics'!G:G,MATCH(PolicyLevers!$C85,'Policy Characteristics'!$C:$C,0))</f>
        <v>0.5</v>
      </c>
      <c r="N85" s="168">
        <f>INDEX('Policy Characteristics'!H:H,MATCH(PolicyLevers!$C85,'Policy Characteristics'!$C:$C,0))</f>
        <v>0.01</v>
      </c>
      <c r="O85" s="168" t="str">
        <f>INDEX('Policy Characteristics'!I:I,MATCH(PolicyLevers!$C85,'Policy Characteristics'!$C:$C,0))</f>
        <v>% of vehicle cost</v>
      </c>
      <c r="P8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167" t="str">
        <f>INDEX('Policy Characteristics'!K:K,MATCH(PolicyLevers!$C85,'Policy Characteristics'!$C:$C,0))</f>
        <v>transportation-sector-main.html#ev-subsidy</v>
      </c>
      <c r="R85" s="167" t="str">
        <f>INDEX('Policy Characteristics'!L:L,MATCH(PolicyLevers!$C85,'Policy Characteristics'!$C:$C,0))</f>
        <v>ev-subsidy.html</v>
      </c>
      <c r="S85" s="169" t="str">
        <f>INDEX('Policy Characteristics'!M:M,MATCH(PolicyLevers!$C85,'Policy Characteristics'!$C:$C,0))</f>
        <v>FAME II scheme notification: https://dhi.nic.in/writereaddata/UploadFile/publicationNotificationFAME%20II%208March2019.pdf</v>
      </c>
      <c r="T85">
        <f>INDEX('Policy Characteristics'!N:N,MATCH(PolicyLevers!$C85,'Policy Characteristics'!$C:$C,0))</f>
        <v>0</v>
      </c>
    </row>
    <row r="86" spans="1:20">
      <c r="A86" s="142" t="str">
        <f>INDEX('Policy Characteristics'!A:A,MATCH($C86,'Policy Characteristics'!$C:$C,0))</f>
        <v>Transportation</v>
      </c>
      <c r="B86" s="147" t="str">
        <f>INDEX('Policy Characteristics'!B:B,MATCH($C86,'Policy Characteristics'!$C:$C,0))</f>
        <v>Electric Vehicle Subsidy</v>
      </c>
      <c r="C86" s="147" t="str">
        <f t="shared" si="4"/>
        <v>Additional EV Subsidy Percentage</v>
      </c>
      <c r="D86" s="142" t="s">
        <v>48</v>
      </c>
      <c r="E86" s="142" t="s">
        <v>118</v>
      </c>
      <c r="F86" s="87" t="s">
        <v>1699</v>
      </c>
      <c r="G86" s="87" t="s">
        <v>1700</v>
      </c>
      <c r="H86" s="164">
        <v>601</v>
      </c>
      <c r="I86" s="150" t="s">
        <v>46</v>
      </c>
      <c r="J86" s="142" t="str">
        <f>INDEX('Policy Characteristics'!D:D,MATCH(PolicyLevers!$C86,'Policy Characteristics'!$C:$C,0))</f>
        <v>EV Subsidy</v>
      </c>
      <c r="K86" s="142" t="str">
        <f>INDEX('Policy Characteristics'!E:E,MATCH(PolicyLevers!$C86,'Policy Characteristics'!$C:$C,0))</f>
        <v>trans EV subsidy</v>
      </c>
      <c r="L86" s="166">
        <f>INDEX('Policy Characteristics'!F:F,MATCH(PolicyLevers!$C86,'Policy Characteristics'!$C:$C,0))</f>
        <v>0</v>
      </c>
      <c r="M86" s="166">
        <f>INDEX('Policy Characteristics'!G:G,MATCH(PolicyLevers!$C86,'Policy Characteristics'!$C:$C,0))</f>
        <v>0.5</v>
      </c>
      <c r="N86" s="166">
        <f>INDEX('Policy Characteristics'!H:H,MATCH(PolicyLevers!$C86,'Policy Characteristics'!$C:$C,0))</f>
        <v>0.01</v>
      </c>
      <c r="O86" s="166" t="str">
        <f>INDEX('Policy Characteristics'!I:I,MATCH(PolicyLevers!$C86,'Policy Characteristics'!$C:$C,0))</f>
        <v>% of vehicle cost</v>
      </c>
      <c r="P86" s="15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167" t="str">
        <f>INDEX('Policy Characteristics'!K:K,MATCH(PolicyLevers!$C86,'Policy Characteristics'!$C:$C,0))</f>
        <v>transportation-sector-main.html#ev-subsidy</v>
      </c>
      <c r="R86" s="167" t="str">
        <f>INDEX('Policy Characteristics'!L:L,MATCH(PolicyLevers!$C86,'Policy Characteristics'!$C:$C,0))</f>
        <v>ev-subsidy.html</v>
      </c>
      <c r="S86" s="156" t="str">
        <f>INDEX('Policy Characteristics'!M:M,MATCH(PolicyLevers!$C86,'Policy Characteristics'!$C:$C,0))</f>
        <v>FAME II scheme notification: https://dhi.nic.in/writereaddata/UploadFile/publicationNotificationFAME%20II%208March2019.pdf</v>
      </c>
      <c r="T86">
        <f>INDEX('Policy Characteristics'!N:N,MATCH(PolicyLevers!$C86,'Policy Characteristics'!$C:$C,0))</f>
        <v>0</v>
      </c>
    </row>
    <row r="87" spans="1:20">
      <c r="A87" s="142" t="str">
        <f>INDEX('Policy Characteristics'!A:A,MATCH($C87,'Policy Characteristics'!$C:$C,0))</f>
        <v>Transportation</v>
      </c>
      <c r="B87" s="147" t="str">
        <f>INDEX('Policy Characteristics'!B:B,MATCH($C87,'Policy Characteristics'!$C:$C,0))</f>
        <v>Electric Vehicle Subsidy</v>
      </c>
      <c r="C87" s="147" t="str">
        <f t="shared" si="4"/>
        <v>Additional EV Subsidy Percentage</v>
      </c>
      <c r="D87" s="142" t="s">
        <v>45</v>
      </c>
      <c r="E87" s="142" t="s">
        <v>118</v>
      </c>
      <c r="F87" s="87" t="s">
        <v>1701</v>
      </c>
      <c r="G87" s="87" t="s">
        <v>1700</v>
      </c>
      <c r="H87" s="164">
        <v>602</v>
      </c>
      <c r="I87" s="150" t="s">
        <v>46</v>
      </c>
      <c r="J87" s="142" t="str">
        <f>INDEX('Policy Characteristics'!D:D,MATCH(PolicyLevers!$C87,'Policy Characteristics'!$C:$C,0))</f>
        <v>EV Subsidy</v>
      </c>
      <c r="K87" s="142" t="str">
        <f>INDEX('Policy Characteristics'!E:E,MATCH(PolicyLevers!$C87,'Policy Characteristics'!$C:$C,0))</f>
        <v>trans EV subsidy</v>
      </c>
      <c r="L87" s="166">
        <f>INDEX('Policy Characteristics'!F:F,MATCH(PolicyLevers!$C87,'Policy Characteristics'!$C:$C,0))</f>
        <v>0</v>
      </c>
      <c r="M87" s="166">
        <f>INDEX('Policy Characteristics'!G:G,MATCH(PolicyLevers!$C87,'Policy Characteristics'!$C:$C,0))</f>
        <v>0.5</v>
      </c>
      <c r="N87" s="166">
        <f>INDEX('Policy Characteristics'!H:H,MATCH(PolicyLevers!$C87,'Policy Characteristics'!$C:$C,0))</f>
        <v>0.01</v>
      </c>
      <c r="O87" s="166" t="str">
        <f>INDEX('Policy Characteristics'!I:I,MATCH(PolicyLevers!$C87,'Policy Characteristics'!$C:$C,0))</f>
        <v>% of vehicle cost</v>
      </c>
      <c r="P87" s="15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167" t="str">
        <f>INDEX('Policy Characteristics'!K:K,MATCH(PolicyLevers!$C87,'Policy Characteristics'!$C:$C,0))</f>
        <v>transportation-sector-main.html#ev-subsidy</v>
      </c>
      <c r="R87" s="167" t="str">
        <f>INDEX('Policy Characteristics'!L:L,MATCH(PolicyLevers!$C87,'Policy Characteristics'!$C:$C,0))</f>
        <v>ev-subsidy.html</v>
      </c>
      <c r="S87" s="156" t="str">
        <f>INDEX('Policy Characteristics'!M:M,MATCH(PolicyLevers!$C87,'Policy Characteristics'!$C:$C,0))</f>
        <v>FAME II scheme notification: https://dhi.nic.in/writereaddata/UploadFile/publicationNotificationFAME%20II%208March2019.pdf</v>
      </c>
      <c r="T87">
        <f>INDEX('Policy Characteristics'!N:N,MATCH(PolicyLevers!$C87,'Policy Characteristics'!$C:$C,0))</f>
        <v>0</v>
      </c>
    </row>
    <row r="88" spans="1:20">
      <c r="A88" s="142" t="str">
        <f>INDEX('Policy Characteristics'!A:A,MATCH($C88,'Policy Characteristics'!$C:$C,0))</f>
        <v>Transportation</v>
      </c>
      <c r="B88" t="str">
        <f>INDEX('Policy Characteristics'!B:B,MATCH($C88,'Policy Characteristics'!$C:$C,0))</f>
        <v>Feebate</v>
      </c>
      <c r="C88" t="s">
        <v>117</v>
      </c>
      <c r="D88" s="144"/>
      <c r="E88" s="144"/>
      <c r="F88" s="144"/>
      <c r="G88" s="144"/>
      <c r="H88" s="16">
        <v>1</v>
      </c>
      <c r="I88" s="144" t="s">
        <v>46</v>
      </c>
      <c r="J88" s="142" t="str">
        <f>INDEX('Policy Characteristics'!D:D,MATCH(PolicyLevers!$C88,'Policy Characteristics'!$C:$C,0))</f>
        <v>Feebate</v>
      </c>
      <c r="K88" s="142" t="str">
        <f>INDEX('Policy Characteristics'!E:E,MATCH(PolicyLevers!$C88,'Policy Characteristics'!$C:$C,0))</f>
        <v>trans LDVs feebate</v>
      </c>
      <c r="L88" s="170">
        <f>INDEX('Policy Characteristics'!F:F,MATCH(PolicyLevers!$C88,'Policy Characteristics'!$C:$C,0))</f>
        <v>0</v>
      </c>
      <c r="M88" s="170">
        <f>INDEX('Policy Characteristics'!G:G,MATCH(PolicyLevers!$C88,'Policy Characteristics'!$C:$C,0))</f>
        <v>1</v>
      </c>
      <c r="N88" s="9">
        <f>INDEX('Policy Characteristics'!H:H,MATCH(PolicyLevers!$C88,'Policy Characteristics'!$C:$C,0))</f>
        <v>0.02</v>
      </c>
      <c r="O88" s="144" t="str">
        <f>INDEX('Policy Characteristics'!I:I,MATCH(PolicyLevers!$C88,'Policy Characteristics'!$C:$C,0))</f>
        <v>% of global best practice rate</v>
      </c>
      <c r="P88" s="14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44" t="str">
        <f>INDEX('Policy Characteristics'!K:K,MATCH(PolicyLevers!$C88,'Policy Characteristics'!$C:$C,0))</f>
        <v>transportation-sector-main.html#feebate</v>
      </c>
      <c r="R88" s="150" t="str">
        <f>INDEX('Policy Characteristics'!L:L,MATCH(PolicyLevers!$C88,'Policy Characteristics'!$C:$C,0))</f>
        <v>feebate.html</v>
      </c>
      <c r="S88" s="171"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4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42" t="str">
        <f>INDEX('Policy Characteristics'!A:A,MATCH($C89,'Policy Characteristics'!$C:$C,0))</f>
        <v>Transportation</v>
      </c>
      <c r="B89" t="str">
        <f>INDEX('Policy Characteristics'!B:B,MATCH($C89,'Policy Characteristics'!$C:$C,0))</f>
        <v>Fuel Economy Standard</v>
      </c>
      <c r="C89" t="s">
        <v>315</v>
      </c>
      <c r="D89" s="144" t="s">
        <v>48</v>
      </c>
      <c r="E89" s="144" t="s">
        <v>40</v>
      </c>
      <c r="F89" s="151" t="s">
        <v>88</v>
      </c>
      <c r="G89" s="151" t="s">
        <v>1408</v>
      </c>
      <c r="H89" s="16">
        <v>362</v>
      </c>
      <c r="I89" s="150" t="s">
        <v>46</v>
      </c>
      <c r="J89" s="142" t="str">
        <f>INDEX('Policy Characteristics'!D:D,MATCH(PolicyLevers!$C89,'Policy Characteristics'!$C:$C,0))</f>
        <v>Vehicle Fuel Economy Standards</v>
      </c>
      <c r="K89" s="142" t="str">
        <f>INDEX('Policy Characteristics'!E:E,MATCH(PolicyLevers!$C89,'Policy Characteristics'!$C:$C,0))</f>
        <v>trans fuel economy standards</v>
      </c>
      <c r="L89" s="170">
        <f>INDEX('Policy Characteristics'!F:F,MATCH(PolicyLevers!$C89,'Policy Characteristics'!$C:$C,0))</f>
        <v>0</v>
      </c>
      <c r="M89" s="170">
        <f>INDEX('Policy Characteristics'!G:G,MATCH(PolicyLevers!$C89,'Policy Characteristics'!$C:$C,0))</f>
        <v>1</v>
      </c>
      <c r="N89" s="170">
        <f>INDEX('Policy Characteristics'!H:H,MATCH(PolicyLevers!$C89,'Policy Characteristics'!$C:$C,0))</f>
        <v>0.01</v>
      </c>
      <c r="O89" s="151" t="str">
        <f>INDEX('Policy Characteristics'!I:I,MATCH(PolicyLevers!$C89,'Policy Characteristics'!$C:$C,0))</f>
        <v>% increase in kms/litre</v>
      </c>
      <c r="P89" s="15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44" t="str">
        <f>INDEX('Policy Characteristics'!K:K,MATCH(PolicyLevers!$C89,'Policy Characteristics'!$C:$C,0))</f>
        <v>transportation-sector-main.html#fuel-econ-std</v>
      </c>
      <c r="R89" s="150" t="str">
        <f>INDEX('Policy Characteristics'!L:L,MATCH(PolicyLevers!$C89,'Policy Characteristics'!$C:$C,0))</f>
        <v>fuel-economy-standard.html</v>
      </c>
      <c r="S89" s="151" t="str">
        <f>INDEX('Policy Characteristics'!M:M,MATCH(PolicyLevers!$C89,'Policy Characteristics'!$C:$C,0))</f>
        <v>https://www.livemint.com/Companies/FpQ6YCFflJHYPGiX6in4AN/What-are-CAFE-norms-and-why-do-they-matter-in-the-ToyotaSuz.html</v>
      </c>
      <c r="T89" s="144"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42" t="str">
        <f>INDEX('Policy Characteristics'!A:A,MATCH($C90,'Policy Characteristics'!$C:$C,0))</f>
        <v>Transportation</v>
      </c>
      <c r="B90" s="147" t="str">
        <f>INDEX('Policy Characteristics'!B:B,MATCH($C90,'Policy Characteristics'!$C:$C,0))</f>
        <v>Fuel Economy Standard</v>
      </c>
      <c r="C90" s="147" t="str">
        <f t="shared" ref="C90:C93" si="5">C$89</f>
        <v>Percentage Additional Improvement of Fuel Economy Std</v>
      </c>
      <c r="D90" s="144" t="s">
        <v>45</v>
      </c>
      <c r="E90" s="144" t="s">
        <v>40</v>
      </c>
      <c r="F90" s="144" t="s">
        <v>89</v>
      </c>
      <c r="G90" s="144" t="s">
        <v>40</v>
      </c>
      <c r="H90" s="16">
        <v>363</v>
      </c>
      <c r="I90" s="150" t="s">
        <v>46</v>
      </c>
      <c r="J90" s="142" t="str">
        <f>INDEX('Policy Characteristics'!D:D,MATCH(PolicyLevers!$C90,'Policy Characteristics'!$C:$C,0))</f>
        <v>Vehicle Fuel Economy Standards</v>
      </c>
      <c r="K90" s="142" t="str">
        <f>INDEX('Policy Characteristics'!E:E,MATCH(PolicyLevers!$C90,'Policy Characteristics'!$C:$C,0))</f>
        <v>trans fuel economy standards</v>
      </c>
      <c r="L90" s="166">
        <f>INDEX('Policy Characteristics'!F:F,MATCH(PolicyLevers!$C90,'Policy Characteristics'!$C:$C,0))</f>
        <v>0</v>
      </c>
      <c r="M90" s="166">
        <f>INDEX('Policy Characteristics'!G:G,MATCH(PolicyLevers!$C90,'Policy Characteristics'!$C:$C,0))</f>
        <v>1</v>
      </c>
      <c r="N90" s="166">
        <f>INDEX('Policy Characteristics'!H:H,MATCH(PolicyLevers!$C90,'Policy Characteristics'!$C:$C,0))</f>
        <v>0.01</v>
      </c>
      <c r="O90" s="147" t="str">
        <f>INDEX('Policy Characteristics'!I:I,MATCH(PolicyLevers!$C90,'Policy Characteristics'!$C:$C,0))</f>
        <v>% increase in kms/litre</v>
      </c>
      <c r="P90" s="15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147" t="str">
        <f>INDEX('Policy Characteristics'!K:K,MATCH(PolicyLevers!$C90,'Policy Characteristics'!$C:$C,0))</f>
        <v>transportation-sector-main.html#fuel-econ-std</v>
      </c>
      <c r="R90" s="147" t="str">
        <f>INDEX('Policy Characteristics'!L:L,MATCH(PolicyLevers!$C90,'Policy Characteristics'!$C:$C,0))</f>
        <v>fuel-economy-standard.html</v>
      </c>
      <c r="S90" s="151" t="str">
        <f>INDEX('Policy Characteristics'!M:M,MATCH(PolicyLevers!$C90,'Policy Characteristics'!$C:$C,0))</f>
        <v>https://www.livemint.com/Companies/FpQ6YCFflJHYPGiX6in4AN/What-are-CAFE-norms-and-why-do-they-matter-in-the-ToyotaSuz.html</v>
      </c>
      <c r="T90" s="144"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42" t="str">
        <f>INDEX('Policy Characteristics'!A:A,MATCH($C91,'Policy Characteristics'!$C:$C,0))</f>
        <v>Transportation</v>
      </c>
      <c r="B91" s="147" t="str">
        <f>INDEX('Policy Characteristics'!B:B,MATCH($C91,'Policy Characteristics'!$C:$C,0))</f>
        <v>Fuel Economy Standard</v>
      </c>
      <c r="C91" s="147" t="str">
        <f t="shared" ref="C91:C94" si="6">C$89</f>
        <v>Percentage Additional Improvement of Fuel Economy Std</v>
      </c>
      <c r="D91" s="144" t="s">
        <v>48</v>
      </c>
      <c r="E91" s="144" t="s">
        <v>41</v>
      </c>
      <c r="F91" s="144" t="s">
        <v>88</v>
      </c>
      <c r="G91" s="144" t="s">
        <v>41</v>
      </c>
      <c r="H91" s="16">
        <v>364</v>
      </c>
      <c r="I91" s="150" t="s">
        <v>46</v>
      </c>
      <c r="J91" s="142" t="str">
        <f>INDEX('Policy Characteristics'!D:D,MATCH(PolicyLevers!$C91,'Policy Characteristics'!$C:$C,0))</f>
        <v>Vehicle Fuel Economy Standards</v>
      </c>
      <c r="K91" s="142" t="str">
        <f>INDEX('Policy Characteristics'!E:E,MATCH(PolicyLevers!$C91,'Policy Characteristics'!$C:$C,0))</f>
        <v>trans fuel economy standards</v>
      </c>
      <c r="L91" s="166">
        <f>INDEX('Policy Characteristics'!F:F,MATCH(PolicyLevers!$C91,'Policy Characteristics'!$C:$C,0))</f>
        <v>0</v>
      </c>
      <c r="M91" s="155">
        <f>INDEX('Policy Characteristics'!G:G,MATCH(PolicyLevers!$C91,'Policy Characteristics'!$C:$C,0))</f>
        <v>1</v>
      </c>
      <c r="N91" s="166">
        <f>INDEX('Policy Characteristics'!H:H,MATCH(PolicyLevers!$C91,'Policy Characteristics'!$C:$C,0))</f>
        <v>0.01</v>
      </c>
      <c r="O91" s="147" t="str">
        <f>INDEX('Policy Characteristics'!I:I,MATCH(PolicyLevers!$C91,'Policy Characteristics'!$C:$C,0))</f>
        <v>% increase in kms/litre</v>
      </c>
      <c r="P91" s="15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147" t="str">
        <f>INDEX('Policy Characteristics'!K:K,MATCH(PolicyLevers!$C91,'Policy Characteristics'!$C:$C,0))</f>
        <v>transportation-sector-main.html#fuel-econ-std</v>
      </c>
      <c r="R91" s="147" t="str">
        <f>INDEX('Policy Characteristics'!L:L,MATCH(PolicyLevers!$C91,'Policy Characteristics'!$C:$C,0))</f>
        <v>fuel-economy-standard.html</v>
      </c>
      <c r="S91" s="151" t="str">
        <f>INDEX('Policy Characteristics'!M:M,MATCH(PolicyLevers!$C91,'Policy Characteristics'!$C:$C,0))</f>
        <v>https://www.livemint.com/Companies/FpQ6YCFflJHYPGiX6in4AN/What-are-CAFE-norms-and-why-do-they-matter-in-the-ToyotaSuz.html</v>
      </c>
      <c r="T91" s="144"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42" t="str">
        <f>INDEX('Policy Characteristics'!A:A,MATCH($C92,'Policy Characteristics'!$C:$C,0))</f>
        <v>Transportation</v>
      </c>
      <c r="B92" s="147" t="str">
        <f>INDEX('Policy Characteristics'!B:B,MATCH($C92,'Policy Characteristics'!$C:$C,0))</f>
        <v>Fuel Economy Standard</v>
      </c>
      <c r="C92" s="147" t="str">
        <f t="shared" si="5"/>
        <v>Percentage Additional Improvement of Fuel Economy Std</v>
      </c>
      <c r="D92" s="144" t="s">
        <v>45</v>
      </c>
      <c r="E92" s="144" t="s">
        <v>41</v>
      </c>
      <c r="F92" s="144" t="s">
        <v>89</v>
      </c>
      <c r="G92" s="144" t="s">
        <v>41</v>
      </c>
      <c r="H92" s="16">
        <v>365</v>
      </c>
      <c r="I92" s="150" t="s">
        <v>46</v>
      </c>
      <c r="J92" s="142" t="str">
        <f>INDEX('Policy Characteristics'!D:D,MATCH(PolicyLevers!$C92,'Policy Characteristics'!$C:$C,0))</f>
        <v>Vehicle Fuel Economy Standards</v>
      </c>
      <c r="K92" s="142" t="str">
        <f>INDEX('Policy Characteristics'!E:E,MATCH(PolicyLevers!$C92,'Policy Characteristics'!$C:$C,0))</f>
        <v>trans fuel economy standards</v>
      </c>
      <c r="L92" s="166">
        <f>INDEX('Policy Characteristics'!F:F,MATCH(PolicyLevers!$C92,'Policy Characteristics'!$C:$C,0))</f>
        <v>0</v>
      </c>
      <c r="M92" s="166">
        <f>INDEX('Policy Characteristics'!G:G,MATCH(PolicyLevers!$C92,'Policy Characteristics'!$C:$C,0))</f>
        <v>1</v>
      </c>
      <c r="N92" s="166">
        <f>INDEX('Policy Characteristics'!H:H,MATCH(PolicyLevers!$C92,'Policy Characteristics'!$C:$C,0))</f>
        <v>0.01</v>
      </c>
      <c r="O92" s="147" t="str">
        <f>INDEX('Policy Characteristics'!I:I,MATCH(PolicyLevers!$C92,'Policy Characteristics'!$C:$C,0))</f>
        <v>% increase in kms/litre</v>
      </c>
      <c r="P92" s="14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147" t="str">
        <f>INDEX('Policy Characteristics'!K:K,MATCH(PolicyLevers!$C92,'Policy Characteristics'!$C:$C,0))</f>
        <v>transportation-sector-main.html#fuel-econ-std</v>
      </c>
      <c r="R92" s="147" t="str">
        <f>INDEX('Policy Characteristics'!L:L,MATCH(PolicyLevers!$C92,'Policy Characteristics'!$C:$C,0))</f>
        <v>fuel-economy-standard.html</v>
      </c>
      <c r="S92" s="151" t="str">
        <f>INDEX('Policy Characteristics'!M:M,MATCH(PolicyLevers!$C92,'Policy Characteristics'!$C:$C,0))</f>
        <v>https://www.livemint.com/Companies/FpQ6YCFflJHYPGiX6in4AN/What-are-CAFE-norms-and-why-do-they-matter-in-the-ToyotaSuz.html</v>
      </c>
      <c r="T92" s="144"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42" t="str">
        <f>INDEX('Policy Characteristics'!A:A,MATCH($C93,'Policy Characteristics'!$C:$C,0))</f>
        <v>Transportation</v>
      </c>
      <c r="B93" s="147" t="str">
        <f>INDEX('Policy Characteristics'!B:B,MATCH($C93,'Policy Characteristics'!$C:$C,0))</f>
        <v>Fuel Economy Standard</v>
      </c>
      <c r="C93" s="147" t="str">
        <f t="shared" si="5"/>
        <v>Percentage Additional Improvement of Fuel Economy Std</v>
      </c>
      <c r="D93" s="144" t="s">
        <v>48</v>
      </c>
      <c r="E93" s="144" t="s">
        <v>42</v>
      </c>
      <c r="F93" s="144" t="s">
        <v>88</v>
      </c>
      <c r="G93" s="144" t="s">
        <v>90</v>
      </c>
      <c r="H93" s="164">
        <v>366</v>
      </c>
      <c r="I93" s="150" t="s">
        <v>47</v>
      </c>
      <c r="J93" s="142" t="str">
        <f>INDEX('Policy Characteristics'!D:D,MATCH(PolicyLevers!$C93,'Policy Characteristics'!$C:$C,0))</f>
        <v>Vehicle Fuel Economy Standards</v>
      </c>
      <c r="K93" s="142" t="str">
        <f>INDEX('Policy Characteristics'!E:E,MATCH(PolicyLevers!$C93,'Policy Characteristics'!$C:$C,0))</f>
        <v>trans fuel economy standards</v>
      </c>
      <c r="L93" s="166">
        <f>INDEX('Policy Characteristics'!F:F,MATCH(PolicyLevers!$C93,'Policy Characteristics'!$C:$C,0))</f>
        <v>0</v>
      </c>
      <c r="M93" s="155">
        <f>INDEX('Policy Characteristics'!G:G,MATCH(PolicyLevers!$C93,'Policy Characteristics'!$C:$C,0))</f>
        <v>1</v>
      </c>
      <c r="N93" s="166">
        <f>INDEX('Policy Characteristics'!H:H,MATCH(PolicyLevers!$C93,'Policy Characteristics'!$C:$C,0))</f>
        <v>0.01</v>
      </c>
      <c r="O93" s="147" t="str">
        <f>INDEX('Policy Characteristics'!I:I,MATCH(PolicyLevers!$C93,'Policy Characteristics'!$C:$C,0))</f>
        <v>% increase in kms/litre</v>
      </c>
      <c r="P93" s="173"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147" t="str">
        <f>INDEX('Policy Characteristics'!K:K,MATCH(PolicyLevers!$C93,'Policy Characteristics'!$C:$C,0))</f>
        <v>transportation-sector-main.html#fuel-econ-std</v>
      </c>
      <c r="R93" s="147" t="str">
        <f>INDEX('Policy Characteristics'!L:L,MATCH(PolicyLevers!$C93,'Policy Characteristics'!$C:$C,0))</f>
        <v>fuel-economy-standard.html</v>
      </c>
      <c r="S93" s="151" t="str">
        <f>INDEX('Policy Characteristics'!M:M,MATCH(PolicyLevers!$C93,'Policy Characteristics'!$C:$C,0))</f>
        <v>https://www.livemint.com/Companies/FpQ6YCFflJHYPGiX6in4AN/What-are-CAFE-norms-and-why-do-they-matter-in-the-ToyotaSuz.html</v>
      </c>
      <c r="T93" s="144"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42" t="str">
        <f>INDEX('Policy Characteristics'!A:A,MATCH($C94,'Policy Characteristics'!$C:$C,0))</f>
        <v>Transportation</v>
      </c>
      <c r="B94" s="147" t="str">
        <f>INDEX('Policy Characteristics'!B:B,MATCH($C94,'Policy Characteristics'!$C:$C,0))</f>
        <v>Fuel Economy Standard</v>
      </c>
      <c r="C94" s="147" t="str">
        <f t="shared" si="6"/>
        <v>Percentage Additional Improvement of Fuel Economy Std</v>
      </c>
      <c r="D94" s="144" t="s">
        <v>45</v>
      </c>
      <c r="E94" s="144" t="s">
        <v>42</v>
      </c>
      <c r="F94" s="144" t="s">
        <v>89</v>
      </c>
      <c r="G94" s="144" t="s">
        <v>90</v>
      </c>
      <c r="H94" s="164">
        <v>367</v>
      </c>
      <c r="I94" s="150" t="s">
        <v>47</v>
      </c>
      <c r="J94" s="142" t="str">
        <f>INDEX('Policy Characteristics'!D:D,MATCH(PolicyLevers!$C94,'Policy Characteristics'!$C:$C,0))</f>
        <v>Vehicle Fuel Economy Standards</v>
      </c>
      <c r="K94" s="142" t="str">
        <f>INDEX('Policy Characteristics'!E:E,MATCH(PolicyLevers!$C94,'Policy Characteristics'!$C:$C,0))</f>
        <v>trans fuel economy standards</v>
      </c>
      <c r="L94" s="166">
        <f>INDEX('Policy Characteristics'!F:F,MATCH(PolicyLevers!$C94,'Policy Characteristics'!$C:$C,0))</f>
        <v>0</v>
      </c>
      <c r="M94" s="166">
        <f>INDEX('Policy Characteristics'!G:G,MATCH(PolicyLevers!$C94,'Policy Characteristics'!$C:$C,0))</f>
        <v>1</v>
      </c>
      <c r="N94" s="166">
        <f>INDEX('Policy Characteristics'!H:H,MATCH(PolicyLevers!$C94,'Policy Characteristics'!$C:$C,0))</f>
        <v>0.01</v>
      </c>
      <c r="O94" s="147" t="str">
        <f>INDEX('Policy Characteristics'!I:I,MATCH(PolicyLevers!$C94,'Policy Characteristics'!$C:$C,0))</f>
        <v>% increase in kms/litre</v>
      </c>
      <c r="P94" s="14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147" t="str">
        <f>INDEX('Policy Characteristics'!K:K,MATCH(PolicyLevers!$C94,'Policy Characteristics'!$C:$C,0))</f>
        <v>transportation-sector-main.html#fuel-econ-std</v>
      </c>
      <c r="R94" s="147" t="str">
        <f>INDEX('Policy Characteristics'!L:L,MATCH(PolicyLevers!$C94,'Policy Characteristics'!$C:$C,0))</f>
        <v>fuel-economy-standard.html</v>
      </c>
      <c r="S94" s="151" t="str">
        <f>INDEX('Policy Characteristics'!M:M,MATCH(PolicyLevers!$C94,'Policy Characteristics'!$C:$C,0))</f>
        <v>https://www.livemint.com/Companies/FpQ6YCFflJHYPGiX6in4AN/What-are-CAFE-norms-and-why-do-they-matter-in-the-ToyotaSuz.html</v>
      </c>
      <c r="T94" s="166"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42" t="str">
        <f>INDEX('Policy Characteristics'!A:A,MATCH($C95,'Policy Characteristics'!$C:$C,0))</f>
        <v>Transportation</v>
      </c>
      <c r="B95" s="147" t="str">
        <f>INDEX('Policy Characteristics'!B:B,MATCH($C95,'Policy Characteristics'!$C:$C,0))</f>
        <v>Fuel Economy Standard</v>
      </c>
      <c r="C95" s="147" t="str">
        <f t="shared" ref="C95:C100" si="7">C$89</f>
        <v>Percentage Additional Improvement of Fuel Economy Std</v>
      </c>
      <c r="D95" s="144" t="s">
        <v>48</v>
      </c>
      <c r="E95" s="144" t="s">
        <v>43</v>
      </c>
      <c r="F95" s="144" t="s">
        <v>88</v>
      </c>
      <c r="G95" s="144" t="s">
        <v>91</v>
      </c>
      <c r="H95" s="16">
        <v>368</v>
      </c>
      <c r="I95" s="150" t="s">
        <v>46</v>
      </c>
      <c r="J95" s="142" t="str">
        <f>INDEX('Policy Characteristics'!D:D,MATCH(PolicyLevers!$C95,'Policy Characteristics'!$C:$C,0))</f>
        <v>Vehicle Fuel Economy Standards</v>
      </c>
      <c r="K95" s="142" t="str">
        <f>INDEX('Policy Characteristics'!E:E,MATCH(PolicyLevers!$C95,'Policy Characteristics'!$C:$C,0))</f>
        <v>trans fuel economy standards</v>
      </c>
      <c r="L95" s="166">
        <f>INDEX('Policy Characteristics'!F:F,MATCH(PolicyLevers!$C95,'Policy Characteristics'!$C:$C,0))</f>
        <v>0</v>
      </c>
      <c r="M95" s="155">
        <f>INDEX('Policy Characteristics'!G:G,MATCH(PolicyLevers!$C95,'Policy Characteristics'!$C:$C,0))</f>
        <v>1</v>
      </c>
      <c r="N95" s="166">
        <f>INDEX('Policy Characteristics'!H:H,MATCH(PolicyLevers!$C95,'Policy Characteristics'!$C:$C,0))</f>
        <v>0.01</v>
      </c>
      <c r="O95" s="147" t="str">
        <f>INDEX('Policy Characteristics'!I:I,MATCH(PolicyLevers!$C95,'Policy Characteristics'!$C:$C,0))</f>
        <v>% increase in kms/litre</v>
      </c>
      <c r="P95" s="15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147" t="str">
        <f>INDEX('Policy Characteristics'!K:K,MATCH(PolicyLevers!$C95,'Policy Characteristics'!$C:$C,0))</f>
        <v>transportation-sector-main.html#fuel-econ-std</v>
      </c>
      <c r="R95" s="147" t="str">
        <f>INDEX('Policy Characteristics'!L:L,MATCH(PolicyLevers!$C95,'Policy Characteristics'!$C:$C,0))</f>
        <v>fuel-economy-standard.html</v>
      </c>
      <c r="S95" s="151" t="str">
        <f>INDEX('Policy Characteristics'!M:M,MATCH(PolicyLevers!$C95,'Policy Characteristics'!$C:$C,0))</f>
        <v>https://www.livemint.com/Companies/FpQ6YCFflJHYPGiX6in4AN/What-are-CAFE-norms-and-why-do-they-matter-in-the-ToyotaSuz.html</v>
      </c>
      <c r="T95" s="144"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42" t="str">
        <f>INDEX('Policy Characteristics'!A:A,MATCH($C96,'Policy Characteristics'!$C:$C,0))</f>
        <v>Transportation</v>
      </c>
      <c r="B96" s="147" t="str">
        <f>INDEX('Policy Characteristics'!B:B,MATCH($C96,'Policy Characteristics'!$C:$C,0))</f>
        <v>Fuel Economy Standard</v>
      </c>
      <c r="C96" s="147" t="str">
        <f t="shared" si="7"/>
        <v>Percentage Additional Improvement of Fuel Economy Std</v>
      </c>
      <c r="D96" s="144" t="s">
        <v>45</v>
      </c>
      <c r="E96" s="144" t="s">
        <v>43</v>
      </c>
      <c r="F96" s="144" t="s">
        <v>89</v>
      </c>
      <c r="G96" s="144" t="s">
        <v>91</v>
      </c>
      <c r="H96" s="16">
        <v>369</v>
      </c>
      <c r="I96" s="150" t="s">
        <v>46</v>
      </c>
      <c r="J96" s="142" t="str">
        <f>INDEX('Policy Characteristics'!D:D,MATCH(PolicyLevers!$C96,'Policy Characteristics'!$C:$C,0))</f>
        <v>Vehicle Fuel Economy Standards</v>
      </c>
      <c r="K96" s="142" t="str">
        <f>INDEX('Policy Characteristics'!E:E,MATCH(PolicyLevers!$C96,'Policy Characteristics'!$C:$C,0))</f>
        <v>trans fuel economy standards</v>
      </c>
      <c r="L96" s="166">
        <f>INDEX('Policy Characteristics'!F:F,MATCH(PolicyLevers!$C96,'Policy Characteristics'!$C:$C,0))</f>
        <v>0</v>
      </c>
      <c r="M96" s="166">
        <f>INDEX('Policy Characteristics'!G:G,MATCH(PolicyLevers!$C96,'Policy Characteristics'!$C:$C,0))</f>
        <v>1</v>
      </c>
      <c r="N96" s="166">
        <f>INDEX('Policy Characteristics'!H:H,MATCH(PolicyLevers!$C96,'Policy Characteristics'!$C:$C,0))</f>
        <v>0.01</v>
      </c>
      <c r="O96" s="147" t="str">
        <f>INDEX('Policy Characteristics'!I:I,MATCH(PolicyLevers!$C96,'Policy Characteristics'!$C:$C,0))</f>
        <v>% increase in kms/litre</v>
      </c>
      <c r="P96" s="15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147" t="str">
        <f>INDEX('Policy Characteristics'!K:K,MATCH(PolicyLevers!$C96,'Policy Characteristics'!$C:$C,0))</f>
        <v>transportation-sector-main.html#fuel-econ-std</v>
      </c>
      <c r="R96" s="147" t="str">
        <f>INDEX('Policy Characteristics'!L:L,MATCH(PolicyLevers!$C96,'Policy Characteristics'!$C:$C,0))</f>
        <v>fuel-economy-standard.html</v>
      </c>
      <c r="S96" s="151" t="str">
        <f>INDEX('Policy Characteristics'!M:M,MATCH(PolicyLevers!$C96,'Policy Characteristics'!$C:$C,0))</f>
        <v>https://www.livemint.com/Companies/FpQ6YCFflJHYPGiX6in4AN/What-are-CAFE-norms-and-why-do-they-matter-in-the-ToyotaSuz.html</v>
      </c>
      <c r="T96" s="166"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42" t="str">
        <f>INDEX('Policy Characteristics'!A:A,MATCH($C97,'Policy Characteristics'!$C:$C,0))</f>
        <v>Transportation</v>
      </c>
      <c r="B97" s="147" t="str">
        <f>INDEX('Policy Characteristics'!B:B,MATCH($C97,'Policy Characteristics'!$C:$C,0))</f>
        <v>Fuel Economy Standard</v>
      </c>
      <c r="C97" s="147" t="str">
        <f t="shared" si="7"/>
        <v>Percentage Additional Improvement of Fuel Economy Std</v>
      </c>
      <c r="D97" s="144" t="s">
        <v>48</v>
      </c>
      <c r="E97" s="144" t="s">
        <v>44</v>
      </c>
      <c r="F97" s="151" t="s">
        <v>88</v>
      </c>
      <c r="G97" s="151" t="s">
        <v>2006</v>
      </c>
      <c r="H97" s="164">
        <v>370</v>
      </c>
      <c r="I97" s="150" t="s">
        <v>46</v>
      </c>
      <c r="J97" s="142" t="str">
        <f>INDEX('Policy Characteristics'!D:D,MATCH(PolicyLevers!$C97,'Policy Characteristics'!$C:$C,0))</f>
        <v>Vehicle Fuel Economy Standards</v>
      </c>
      <c r="K97" s="142" t="str">
        <f>INDEX('Policy Characteristics'!E:E,MATCH(PolicyLevers!$C97,'Policy Characteristics'!$C:$C,0))</f>
        <v>trans fuel economy standards</v>
      </c>
      <c r="L97" s="166">
        <f>INDEX('Policy Characteristics'!F:F,MATCH(PolicyLevers!$C97,'Policy Characteristics'!$C:$C,0))</f>
        <v>0</v>
      </c>
      <c r="M97" s="155">
        <f>INDEX('Policy Characteristics'!G:G,MATCH(PolicyLevers!$C97,'Policy Characteristics'!$C:$C,0))</f>
        <v>1</v>
      </c>
      <c r="N97" s="166">
        <f>INDEX('Policy Characteristics'!H:H,MATCH(PolicyLevers!$C97,'Policy Characteristics'!$C:$C,0))</f>
        <v>0.01</v>
      </c>
      <c r="O97" s="147" t="str">
        <f>INDEX('Policy Characteristics'!I:I,MATCH(PolicyLevers!$C97,'Policy Characteristics'!$C:$C,0))</f>
        <v>% increase in kms/litre</v>
      </c>
      <c r="P97" s="15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147" t="str">
        <f>INDEX('Policy Characteristics'!K:K,MATCH(PolicyLevers!$C97,'Policy Characteristics'!$C:$C,0))</f>
        <v>transportation-sector-main.html#fuel-econ-std</v>
      </c>
      <c r="R97" s="147" t="str">
        <f>INDEX('Policy Characteristics'!L:L,MATCH(PolicyLevers!$C97,'Policy Characteristics'!$C:$C,0))</f>
        <v>fuel-economy-standard.html</v>
      </c>
      <c r="S97" s="151" t="str">
        <f>INDEX('Policy Characteristics'!M:M,MATCH(PolicyLevers!$C97,'Policy Characteristics'!$C:$C,0))</f>
        <v>https://www.livemint.com/Companies/FpQ6YCFflJHYPGiX6in4AN/What-are-CAFE-norms-and-why-do-they-matter-in-the-ToyotaSuz.html</v>
      </c>
      <c r="T97" s="144"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42" t="str">
        <f>INDEX('Policy Characteristics'!A:A,MATCH($C98,'Policy Characteristics'!$C:$C,0))</f>
        <v>Transportation</v>
      </c>
      <c r="B98" s="147" t="str">
        <f>INDEX('Policy Characteristics'!B:B,MATCH($C98,'Policy Characteristics'!$C:$C,0))</f>
        <v>Fuel Economy Standard</v>
      </c>
      <c r="C98" s="147" t="str">
        <f t="shared" si="7"/>
        <v>Percentage Additional Improvement of Fuel Economy Std</v>
      </c>
      <c r="D98" s="144" t="s">
        <v>45</v>
      </c>
      <c r="E98" s="144" t="s">
        <v>44</v>
      </c>
      <c r="F98" s="144" t="s">
        <v>89</v>
      </c>
      <c r="G98" s="144" t="s">
        <v>92</v>
      </c>
      <c r="H98" s="16">
        <v>371</v>
      </c>
      <c r="I98" s="150" t="s">
        <v>46</v>
      </c>
      <c r="J98" s="142" t="str">
        <f>INDEX('Policy Characteristics'!D:D,MATCH(PolicyLevers!$C98,'Policy Characteristics'!$C:$C,0))</f>
        <v>Vehicle Fuel Economy Standards</v>
      </c>
      <c r="K98" s="142" t="str">
        <f>INDEX('Policy Characteristics'!E:E,MATCH(PolicyLevers!$C98,'Policy Characteristics'!$C:$C,0))</f>
        <v>trans fuel economy standards</v>
      </c>
      <c r="L98" s="166">
        <f>INDEX('Policy Characteristics'!F:F,MATCH(PolicyLevers!$C98,'Policy Characteristics'!$C:$C,0))</f>
        <v>0</v>
      </c>
      <c r="M98" s="166">
        <f>INDEX('Policy Characteristics'!G:G,MATCH(PolicyLevers!$C98,'Policy Characteristics'!$C:$C,0))</f>
        <v>1</v>
      </c>
      <c r="N98" s="166">
        <f>INDEX('Policy Characteristics'!H:H,MATCH(PolicyLevers!$C98,'Policy Characteristics'!$C:$C,0))</f>
        <v>0.01</v>
      </c>
      <c r="O98" s="147" t="str">
        <f>INDEX('Policy Characteristics'!I:I,MATCH(PolicyLevers!$C98,'Policy Characteristics'!$C:$C,0))</f>
        <v>% increase in kms/litre</v>
      </c>
      <c r="P98" s="15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147" t="str">
        <f>INDEX('Policy Characteristics'!K:K,MATCH(PolicyLevers!$C98,'Policy Characteristics'!$C:$C,0))</f>
        <v>transportation-sector-main.html#fuel-econ-std</v>
      </c>
      <c r="R98" s="147" t="str">
        <f>INDEX('Policy Characteristics'!L:L,MATCH(PolicyLevers!$C98,'Policy Characteristics'!$C:$C,0))</f>
        <v>fuel-economy-standard.html</v>
      </c>
      <c r="S98" s="151" t="str">
        <f>INDEX('Policy Characteristics'!M:M,MATCH(PolicyLevers!$C98,'Policy Characteristics'!$C:$C,0))</f>
        <v>https://www.livemint.com/Companies/FpQ6YCFflJHYPGiX6in4AN/What-are-CAFE-norms-and-why-do-they-matter-in-the-ToyotaSuz.html</v>
      </c>
      <c r="T98" s="144"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42" t="str">
        <f>INDEX('Policy Characteristics'!A:A,MATCH($C99,'Policy Characteristics'!$C:$C,0))</f>
        <v>Transportation</v>
      </c>
      <c r="B99" s="147" t="str">
        <f>INDEX('Policy Characteristics'!B:B,MATCH($C99,'Policy Characteristics'!$C:$C,0))</f>
        <v>Fuel Economy Standard</v>
      </c>
      <c r="C99" s="147" t="str">
        <f t="shared" si="7"/>
        <v>Percentage Additional Improvement of Fuel Economy Std</v>
      </c>
      <c r="D99" s="144" t="s">
        <v>48</v>
      </c>
      <c r="E99" s="144" t="s">
        <v>118</v>
      </c>
      <c r="F99" s="87" t="s">
        <v>1699</v>
      </c>
      <c r="G99" s="87" t="s">
        <v>1700</v>
      </c>
      <c r="H99" s="16">
        <v>372</v>
      </c>
      <c r="I99" s="150" t="s">
        <v>46</v>
      </c>
      <c r="J99" s="142" t="str">
        <f>INDEX('Policy Characteristics'!D:D,MATCH(PolicyLevers!$C99,'Policy Characteristics'!$C:$C,0))</f>
        <v>Vehicle Fuel Economy Standards</v>
      </c>
      <c r="K99" s="142" t="str">
        <f>INDEX('Policy Characteristics'!E:E,MATCH(PolicyLevers!$C99,'Policy Characteristics'!$C:$C,0))</f>
        <v>trans fuel economy standards</v>
      </c>
      <c r="L99" s="166">
        <f>INDEX('Policy Characteristics'!F:F,MATCH(PolicyLevers!$C99,'Policy Characteristics'!$C:$C,0))</f>
        <v>0</v>
      </c>
      <c r="M99" s="155">
        <f>INDEX('Policy Characteristics'!G:G,MATCH(PolicyLevers!$C99,'Policy Characteristics'!$C:$C,0))</f>
        <v>1</v>
      </c>
      <c r="N99" s="166">
        <f>INDEX('Policy Characteristics'!H:H,MATCH(PolicyLevers!$C99,'Policy Characteristics'!$C:$C,0))</f>
        <v>0.01</v>
      </c>
      <c r="O99" s="147" t="str">
        <f>INDEX('Policy Characteristics'!I:I,MATCH(PolicyLevers!$C99,'Policy Characteristics'!$C:$C,0))</f>
        <v>% increase in kms/litre</v>
      </c>
      <c r="P99" s="15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147" t="str">
        <f>INDEX('Policy Characteristics'!K:K,MATCH(PolicyLevers!$C99,'Policy Characteristics'!$C:$C,0))</f>
        <v>transportation-sector-main.html#fuel-econ-std</v>
      </c>
      <c r="R99" s="147" t="str">
        <f>INDEX('Policy Characteristics'!L:L,MATCH(PolicyLevers!$C99,'Policy Characteristics'!$C:$C,0))</f>
        <v>fuel-economy-standard.html</v>
      </c>
      <c r="S99" s="151" t="str">
        <f>INDEX('Policy Characteristics'!M:M,MATCH(PolicyLevers!$C99,'Policy Characteristics'!$C:$C,0))</f>
        <v>https://www.livemint.com/Companies/FpQ6YCFflJHYPGiX6in4AN/What-are-CAFE-norms-and-why-do-they-matter-in-the-ToyotaSuz.html</v>
      </c>
      <c r="T99" s="144"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42" t="str">
        <f>INDEX('Policy Characteristics'!A:A,MATCH($C100,'Policy Characteristics'!$C:$C,0))</f>
        <v>Transportation</v>
      </c>
      <c r="B100" s="147" t="str">
        <f>INDEX('Policy Characteristics'!B:B,MATCH($C100,'Policy Characteristics'!$C:$C,0))</f>
        <v>Fuel Economy Standard</v>
      </c>
      <c r="C100" s="147" t="str">
        <f t="shared" si="7"/>
        <v>Percentage Additional Improvement of Fuel Economy Std</v>
      </c>
      <c r="D100" s="144" t="s">
        <v>45</v>
      </c>
      <c r="E100" s="144" t="s">
        <v>118</v>
      </c>
      <c r="F100" s="87" t="s">
        <v>1701</v>
      </c>
      <c r="G100" s="87" t="s">
        <v>1700</v>
      </c>
      <c r="H100" s="16">
        <v>373</v>
      </c>
      <c r="I100" s="150" t="s">
        <v>46</v>
      </c>
      <c r="J100" s="142" t="str">
        <f>INDEX('Policy Characteristics'!D:D,MATCH(PolicyLevers!$C100,'Policy Characteristics'!$C:$C,0))</f>
        <v>Vehicle Fuel Economy Standards</v>
      </c>
      <c r="K100" s="142" t="str">
        <f>INDEX('Policy Characteristics'!E:E,MATCH(PolicyLevers!$C100,'Policy Characteristics'!$C:$C,0))</f>
        <v>trans fuel economy standards</v>
      </c>
      <c r="L100" s="158">
        <f>INDEX('Policy Characteristics'!F:F,MATCH(PolicyLevers!$C100,'Policy Characteristics'!$C:$C,0))</f>
        <v>0</v>
      </c>
      <c r="M100" s="174">
        <f>INDEX('Policy Characteristics'!G:G,MATCH(PolicyLevers!$C100,'Policy Characteristics'!$C:$C,0))</f>
        <v>1</v>
      </c>
      <c r="N100" s="158">
        <f>INDEX('Policy Characteristics'!H:H,MATCH(PolicyLevers!$C100,'Policy Characteristics'!$C:$C,0))</f>
        <v>0.01</v>
      </c>
      <c r="O100" s="147" t="str">
        <f>INDEX('Policy Characteristics'!I:I,MATCH(PolicyLevers!$C100,'Policy Characteristics'!$C:$C,0))</f>
        <v>% increase in kms/litre</v>
      </c>
      <c r="P100" s="15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165" t="str">
        <f>INDEX('Policy Characteristics'!K:K,MATCH(PolicyLevers!$C100,'Policy Characteristics'!$C:$C,0))</f>
        <v>transportation-sector-main.html#fuel-econ-std</v>
      </c>
      <c r="R100" s="165" t="str">
        <f>INDEX('Policy Characteristics'!L:L,MATCH(PolicyLevers!$C100,'Policy Characteristics'!$C:$C,0))</f>
        <v>fuel-economy-standard.html</v>
      </c>
      <c r="S100" s="151" t="str">
        <f>INDEX('Policy Characteristics'!M:M,MATCH(PolicyLevers!$C100,'Policy Characteristics'!$C:$C,0))</f>
        <v>https://www.livemint.com/Companies/FpQ6YCFflJHYPGiX6in4AN/What-are-CAFE-norms-and-why-do-they-matter-in-the-ToyotaSuz.html</v>
      </c>
      <c r="T100" s="144"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42" customFormat="1">
      <c r="A101" s="142" t="str">
        <f>INDEX('Policy Characteristics'!A:A,MATCH($C101,'Policy Characteristics'!$C:$C,0))</f>
        <v>Transportation</v>
      </c>
      <c r="B101" s="142" t="str">
        <f>INDEX('Policy Characteristics'!B:B,MATCH($C101,'Policy Characteristics'!$C:$C,0))</f>
        <v>Hydrogen Vehicle Sales Mandate</v>
      </c>
      <c r="C101" s="142" t="s">
        <v>831</v>
      </c>
      <c r="D101" s="144" t="s">
        <v>48</v>
      </c>
      <c r="E101" s="144" t="s">
        <v>40</v>
      </c>
      <c r="F101" s="151" t="s">
        <v>88</v>
      </c>
      <c r="G101" s="151" t="s">
        <v>1408</v>
      </c>
      <c r="H101" s="143">
        <v>460</v>
      </c>
      <c r="I101" s="144" t="s">
        <v>46</v>
      </c>
      <c r="J101" s="142" t="str">
        <f>INDEX('Policy Characteristics'!D:D,MATCH(PolicyLevers!$C101,'Policy Characteristics'!$C:$C,0))</f>
        <v>Hydrogen Veh Sales Mandate</v>
      </c>
      <c r="K101" s="142" t="str">
        <f>INDEX('Policy Characteristics'!E:E,MATCH(PolicyLevers!$C101,'Policy Characteristics'!$C:$C,0))</f>
        <v>trans hydrogen vehicle minimum</v>
      </c>
      <c r="L101" s="155">
        <f>INDEX('Policy Characteristics'!F:F,MATCH(PolicyLevers!$C101,'Policy Characteristics'!$C:$C,0))</f>
        <v>0</v>
      </c>
      <c r="M101" s="155">
        <f>INDEX('Policy Characteristics'!G:G,MATCH(PolicyLevers!$C101,'Policy Characteristics'!$C:$C,0))</f>
        <v>1</v>
      </c>
      <c r="N101" s="155">
        <f>INDEX('Policy Characteristics'!H:H,MATCH(PolicyLevers!$C101,'Policy Characteristics'!$C:$C,0))</f>
        <v>0.01</v>
      </c>
      <c r="O101" s="144" t="str">
        <f>INDEX('Policy Characteristics'!I:I,MATCH(PolicyLevers!$C101,'Policy Characteristics'!$C:$C,0))</f>
        <v>% of new vehicles sold</v>
      </c>
      <c r="P101" s="15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42">
        <f>INDEX('Policy Characteristics'!K:K,MATCH(PolicyLevers!$C101,'Policy Characteristics'!$C:$C,0))</f>
        <v>0</v>
      </c>
      <c r="R101" s="146" t="str">
        <f>INDEX('Policy Characteristics'!L:L,MATCH(PolicyLevers!$C101,'Policy Characteristics'!$C:$C,0))</f>
        <v>hydrogen-vehicle-mandate.html</v>
      </c>
      <c r="S101" s="175"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50">
        <f>INDEX('Policy Characteristics'!N:N,MATCH(PolicyLevers!$C101,'Policy Characteristics'!$C:$C,0))</f>
        <v>0</v>
      </c>
    </row>
    <row r="102" spans="1:20">
      <c r="A102" s="142" t="str">
        <f>INDEX('Policy Characteristics'!A:A,MATCH($C102,'Policy Characteristics'!$C:$C,0))</f>
        <v>Transportation</v>
      </c>
      <c r="B102" s="147" t="str">
        <f>INDEX('Policy Characteristics'!B:B,MATCH($C102,'Policy Characteristics'!$C:$C,0))</f>
        <v>Hydrogen Vehicle Sales Mandate</v>
      </c>
      <c r="C102" s="147" t="str">
        <f t="shared" ref="C102:C112" si="8">C$101</f>
        <v>Minimum Required Hydrogen Vehicle Sales Percentage</v>
      </c>
      <c r="D102" s="144" t="s">
        <v>45</v>
      </c>
      <c r="E102" s="144" t="s">
        <v>40</v>
      </c>
      <c r="F102" s="144" t="s">
        <v>89</v>
      </c>
      <c r="G102" s="144" t="s">
        <v>40</v>
      </c>
      <c r="H102" s="16">
        <v>461</v>
      </c>
      <c r="I102" s="144" t="s">
        <v>46</v>
      </c>
      <c r="J102" s="142" t="str">
        <f>INDEX('Policy Characteristics'!D:D,MATCH(PolicyLevers!$C102,'Policy Characteristics'!$C:$C,0))</f>
        <v>Hydrogen Veh Sales Mandate</v>
      </c>
      <c r="K102" s="142" t="str">
        <f>INDEX('Policy Characteristics'!E:E,MATCH(PolicyLevers!$C102,'Policy Characteristics'!$C:$C,0))</f>
        <v>trans hydrogen vehicle minimum</v>
      </c>
      <c r="L102" s="166">
        <f>INDEX('Policy Characteristics'!F:F,MATCH(PolicyLevers!$C102,'Policy Characteristics'!$C:$C,0))</f>
        <v>0</v>
      </c>
      <c r="M102" s="166">
        <f>INDEX('Policy Characteristics'!G:G,MATCH(PolicyLevers!$C102,'Policy Characteristics'!$C:$C,0))</f>
        <v>1</v>
      </c>
      <c r="N102" s="166">
        <f>INDEX('Policy Characteristics'!H:H,MATCH(PolicyLevers!$C102,'Policy Characteristics'!$C:$C,0))</f>
        <v>0.01</v>
      </c>
      <c r="O102" s="147" t="str">
        <f>INDEX('Policy Characteristics'!I:I,MATCH(PolicyLevers!$C102,'Policy Characteristics'!$C:$C,0))</f>
        <v>% of new vehicles sold</v>
      </c>
      <c r="P102" s="15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f>INDEX('Policy Characteristics'!K:K,MATCH(PolicyLevers!$C102,'Policy Characteristics'!$C:$C,0))</f>
        <v>0</v>
      </c>
      <c r="R102" s="147" t="str">
        <f>INDEX('Policy Characteristics'!L:L,MATCH(PolicyLevers!$C102,'Policy Characteristics'!$C:$C,0))</f>
        <v>hydrogen-vehicle-mandate.html</v>
      </c>
      <c r="S102" s="151"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44">
        <f>INDEX('Policy Characteristics'!N:N,MATCH(PolicyLevers!$C102,'Policy Characteristics'!$C:$C,0))</f>
        <v>0</v>
      </c>
    </row>
    <row r="103" spans="1:20">
      <c r="A103" s="142" t="str">
        <f>INDEX('Policy Characteristics'!A:A,MATCH($C103,'Policy Characteristics'!$C:$C,0))</f>
        <v>Transportation</v>
      </c>
      <c r="B103" s="147" t="str">
        <f>INDEX('Policy Characteristics'!B:B,MATCH($C103,'Policy Characteristics'!$C:$C,0))</f>
        <v>Hydrogen Vehicle Sales Mandate</v>
      </c>
      <c r="C103" s="147" t="str">
        <f t="shared" si="8"/>
        <v>Minimum Required Hydrogen Vehicle Sales Percentage</v>
      </c>
      <c r="D103" s="144" t="s">
        <v>48</v>
      </c>
      <c r="E103" s="144" t="s">
        <v>41</v>
      </c>
      <c r="F103" s="144" t="s">
        <v>88</v>
      </c>
      <c r="G103" s="144" t="s">
        <v>41</v>
      </c>
      <c r="H103" s="143">
        <v>462</v>
      </c>
      <c r="I103" s="144" t="s">
        <v>46</v>
      </c>
      <c r="J103" s="142" t="str">
        <f>INDEX('Policy Characteristics'!D:D,MATCH(PolicyLevers!$C103,'Policy Characteristics'!$C:$C,0))</f>
        <v>Hydrogen Veh Sales Mandate</v>
      </c>
      <c r="K103" s="142" t="str">
        <f>INDEX('Policy Characteristics'!E:E,MATCH(PolicyLevers!$C103,'Policy Characteristics'!$C:$C,0))</f>
        <v>trans hydrogen vehicle minimum</v>
      </c>
      <c r="L103" s="166">
        <f>INDEX('Policy Characteristics'!F:F,MATCH(PolicyLevers!$C103,'Policy Characteristics'!$C:$C,0))</f>
        <v>0</v>
      </c>
      <c r="M103" s="166">
        <f>INDEX('Policy Characteristics'!G:G,MATCH(PolicyLevers!$C103,'Policy Characteristics'!$C:$C,0))</f>
        <v>1</v>
      </c>
      <c r="N103" s="166">
        <f>INDEX('Policy Characteristics'!H:H,MATCH(PolicyLevers!$C103,'Policy Characteristics'!$C:$C,0))</f>
        <v>0.01</v>
      </c>
      <c r="O103" s="147" t="str">
        <f>INDEX('Policy Characteristics'!I:I,MATCH(PolicyLevers!$C103,'Policy Characteristics'!$C:$C,0))</f>
        <v>% of new vehicles sold</v>
      </c>
      <c r="P103" s="15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f>INDEX('Policy Characteristics'!K:K,MATCH(PolicyLevers!$C103,'Policy Characteristics'!$C:$C,0))</f>
        <v>0</v>
      </c>
      <c r="R103" s="147" t="str">
        <f>INDEX('Policy Characteristics'!L:L,MATCH(PolicyLevers!$C103,'Policy Characteristics'!$C:$C,0))</f>
        <v>hydrogen-vehicle-mandate.html</v>
      </c>
      <c r="S103" s="151"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44">
        <f>INDEX('Policy Characteristics'!N:N,MATCH(PolicyLevers!$C103,'Policy Characteristics'!$C:$C,0))</f>
        <v>0</v>
      </c>
    </row>
    <row r="104" spans="1:20">
      <c r="A104" s="142" t="str">
        <f>INDEX('Policy Characteristics'!A:A,MATCH($C104,'Policy Characteristics'!$C:$C,0))</f>
        <v>Transportation</v>
      </c>
      <c r="B104" s="147" t="str">
        <f>INDEX('Policy Characteristics'!B:B,MATCH($C104,'Policy Characteristics'!$C:$C,0))</f>
        <v>Hydrogen Vehicle Sales Mandate</v>
      </c>
      <c r="C104" s="147" t="str">
        <f t="shared" si="8"/>
        <v>Minimum Required Hydrogen Vehicle Sales Percentage</v>
      </c>
      <c r="D104" s="144" t="s">
        <v>45</v>
      </c>
      <c r="E104" s="144" t="s">
        <v>41</v>
      </c>
      <c r="F104" s="144" t="s">
        <v>89</v>
      </c>
      <c r="G104" s="144" t="s">
        <v>41</v>
      </c>
      <c r="H104" s="16">
        <v>463</v>
      </c>
      <c r="I104" s="144" t="s">
        <v>46</v>
      </c>
      <c r="J104" s="142" t="str">
        <f>INDEX('Policy Characteristics'!D:D,MATCH(PolicyLevers!$C104,'Policy Characteristics'!$C:$C,0))</f>
        <v>Hydrogen Veh Sales Mandate</v>
      </c>
      <c r="K104" s="142" t="str">
        <f>INDEX('Policy Characteristics'!E:E,MATCH(PolicyLevers!$C104,'Policy Characteristics'!$C:$C,0))</f>
        <v>trans hydrogen vehicle minimum</v>
      </c>
      <c r="L104" s="166">
        <f>INDEX('Policy Characteristics'!F:F,MATCH(PolicyLevers!$C104,'Policy Characteristics'!$C:$C,0))</f>
        <v>0</v>
      </c>
      <c r="M104" s="166">
        <f>INDEX('Policy Characteristics'!G:G,MATCH(PolicyLevers!$C104,'Policy Characteristics'!$C:$C,0))</f>
        <v>1</v>
      </c>
      <c r="N104" s="166">
        <f>INDEX('Policy Characteristics'!H:H,MATCH(PolicyLevers!$C104,'Policy Characteristics'!$C:$C,0))</f>
        <v>0.01</v>
      </c>
      <c r="O104" s="147" t="str">
        <f>INDEX('Policy Characteristics'!I:I,MATCH(PolicyLevers!$C104,'Policy Characteristics'!$C:$C,0))</f>
        <v>% of new vehicles sold</v>
      </c>
      <c r="P104" s="15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f>INDEX('Policy Characteristics'!K:K,MATCH(PolicyLevers!$C104,'Policy Characteristics'!$C:$C,0))</f>
        <v>0</v>
      </c>
      <c r="R104" s="147" t="str">
        <f>INDEX('Policy Characteristics'!L:L,MATCH(PolicyLevers!$C104,'Policy Characteristics'!$C:$C,0))</f>
        <v>hydrogen-vehicle-mandate.html</v>
      </c>
      <c r="S104" s="151"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44">
        <f>INDEX('Policy Characteristics'!N:N,MATCH(PolicyLevers!$C104,'Policy Characteristics'!$C:$C,0))</f>
        <v>0</v>
      </c>
    </row>
    <row r="105" spans="1:20">
      <c r="A105" s="142" t="str">
        <f>INDEX('Policy Characteristics'!A:A,MATCH($C105,'Policy Characteristics'!$C:$C,0))</f>
        <v>Transportation</v>
      </c>
      <c r="B105" s="147" t="str">
        <f>INDEX('Policy Characteristics'!B:B,MATCH($C105,'Policy Characteristics'!$C:$C,0))</f>
        <v>Hydrogen Vehicle Sales Mandate</v>
      </c>
      <c r="C105" s="147" t="str">
        <f t="shared" si="8"/>
        <v>Minimum Required Hydrogen Vehicle Sales Percentage</v>
      </c>
      <c r="D105" s="144" t="s">
        <v>48</v>
      </c>
      <c r="E105" s="144" t="s">
        <v>42</v>
      </c>
      <c r="F105" s="144" t="s">
        <v>88</v>
      </c>
      <c r="G105" s="144" t="s">
        <v>90</v>
      </c>
      <c r="H105" s="16">
        <v>502</v>
      </c>
      <c r="I105" s="144" t="s">
        <v>46</v>
      </c>
      <c r="J105" s="142" t="str">
        <f>INDEX('Policy Characteristics'!D:D,MATCH(PolicyLevers!$C105,'Policy Characteristics'!$C:$C,0))</f>
        <v>Hydrogen Veh Sales Mandate</v>
      </c>
      <c r="K105" s="142" t="str">
        <f>INDEX('Policy Characteristics'!E:E,MATCH(PolicyLevers!$C105,'Policy Characteristics'!$C:$C,0))</f>
        <v>trans hydrogen vehicle minimum</v>
      </c>
      <c r="L105" s="166">
        <f>INDEX('Policy Characteristics'!F:F,MATCH(PolicyLevers!$C105,'Policy Characteristics'!$C:$C,0))</f>
        <v>0</v>
      </c>
      <c r="M105" s="166">
        <f>INDEX('Policy Characteristics'!G:G,MATCH(PolicyLevers!$C105,'Policy Characteristics'!$C:$C,0))</f>
        <v>1</v>
      </c>
      <c r="N105" s="166">
        <f>INDEX('Policy Characteristics'!H:H,MATCH(PolicyLevers!$C105,'Policy Characteristics'!$C:$C,0))</f>
        <v>0.01</v>
      </c>
      <c r="O105" s="147" t="str">
        <f>INDEX('Policy Characteristics'!I:I,MATCH(PolicyLevers!$C105,'Policy Characteristics'!$C:$C,0))</f>
        <v>% of new vehicles sold</v>
      </c>
      <c r="P105" s="14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f>INDEX('Policy Characteristics'!K:K,MATCH(PolicyLevers!$C105,'Policy Characteristics'!$C:$C,0))</f>
        <v>0</v>
      </c>
      <c r="R105" s="165" t="str">
        <f>INDEX('Policy Characteristics'!L:L,MATCH(PolicyLevers!$C105,'Policy Characteristics'!$C:$C,0))</f>
        <v>hydrogen-vehicle-mandate.html</v>
      </c>
      <c r="S105" s="144"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44">
        <f>INDEX('Policy Characteristics'!N:N,MATCH(PolicyLevers!$C105,'Policy Characteristics'!$C:$C,0))</f>
        <v>0</v>
      </c>
    </row>
    <row r="106" spans="1:20">
      <c r="A106" s="142" t="str">
        <f>INDEX('Policy Characteristics'!A:A,MATCH($C106,'Policy Characteristics'!$C:$C,0))</f>
        <v>Transportation</v>
      </c>
      <c r="B106" s="147" t="str">
        <f>INDEX('Policy Characteristics'!B:B,MATCH($C106,'Policy Characteristics'!$C:$C,0))</f>
        <v>Hydrogen Vehicle Sales Mandate</v>
      </c>
      <c r="C106" s="147" t="str">
        <f t="shared" si="8"/>
        <v>Minimum Required Hydrogen Vehicle Sales Percentage</v>
      </c>
      <c r="D106" s="144" t="s">
        <v>45</v>
      </c>
      <c r="E106" s="144" t="s">
        <v>42</v>
      </c>
      <c r="F106" s="144" t="s">
        <v>89</v>
      </c>
      <c r="G106" s="144" t="s">
        <v>90</v>
      </c>
      <c r="H106" s="16">
        <v>503</v>
      </c>
      <c r="I106" s="144" t="s">
        <v>46</v>
      </c>
      <c r="J106" s="142" t="str">
        <f>INDEX('Policy Characteristics'!D:D,MATCH(PolicyLevers!$C106,'Policy Characteristics'!$C:$C,0))</f>
        <v>Hydrogen Veh Sales Mandate</v>
      </c>
      <c r="K106" s="142" t="str">
        <f>INDEX('Policy Characteristics'!E:E,MATCH(PolicyLevers!$C106,'Policy Characteristics'!$C:$C,0))</f>
        <v>trans hydrogen vehicle minimum</v>
      </c>
      <c r="L106" s="166">
        <f>INDEX('Policy Characteristics'!F:F,MATCH(PolicyLevers!$C106,'Policy Characteristics'!$C:$C,0))</f>
        <v>0</v>
      </c>
      <c r="M106" s="166">
        <f>INDEX('Policy Characteristics'!G:G,MATCH(PolicyLevers!$C106,'Policy Characteristics'!$C:$C,0))</f>
        <v>1</v>
      </c>
      <c r="N106" s="166">
        <f>INDEX('Policy Characteristics'!H:H,MATCH(PolicyLevers!$C106,'Policy Characteristics'!$C:$C,0))</f>
        <v>0.01</v>
      </c>
      <c r="O106" s="147" t="str">
        <f>INDEX('Policy Characteristics'!I:I,MATCH(PolicyLevers!$C106,'Policy Characteristics'!$C:$C,0))</f>
        <v>% of new vehicles sold</v>
      </c>
      <c r="P106" s="14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f>INDEX('Policy Characteristics'!K:K,MATCH(PolicyLevers!$C106,'Policy Characteristics'!$C:$C,0))</f>
        <v>0</v>
      </c>
      <c r="R106" s="165" t="str">
        <f>INDEX('Policy Characteristics'!L:L,MATCH(PolicyLevers!$C106,'Policy Characteristics'!$C:$C,0))</f>
        <v>hydrogen-vehicle-mandate.html</v>
      </c>
      <c r="S106" s="144"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44">
        <f>INDEX('Policy Characteristics'!N:N,MATCH(PolicyLevers!$C106,'Policy Characteristics'!$C:$C,0))</f>
        <v>0</v>
      </c>
    </row>
    <row r="107" spans="1:20">
      <c r="A107" s="142" t="str">
        <f>INDEX('Policy Characteristics'!A:A,MATCH($C107,'Policy Characteristics'!$C:$C,0))</f>
        <v>Transportation</v>
      </c>
      <c r="B107" s="147" t="str">
        <f>INDEX('Policy Characteristics'!B:B,MATCH($C107,'Policy Characteristics'!$C:$C,0))</f>
        <v>Hydrogen Vehicle Sales Mandate</v>
      </c>
      <c r="C107" s="147" t="str">
        <f t="shared" si="8"/>
        <v>Minimum Required Hydrogen Vehicle Sales Percentage</v>
      </c>
      <c r="D107" s="144" t="s">
        <v>48</v>
      </c>
      <c r="E107" s="144" t="s">
        <v>43</v>
      </c>
      <c r="F107" s="144" t="s">
        <v>88</v>
      </c>
      <c r="G107" s="144" t="s">
        <v>91</v>
      </c>
      <c r="H107" s="16">
        <v>504</v>
      </c>
      <c r="I107" s="144" t="s">
        <v>46</v>
      </c>
      <c r="J107" s="142" t="str">
        <f>INDEX('Policy Characteristics'!D:D,MATCH(PolicyLevers!$C107,'Policy Characteristics'!$C:$C,0))</f>
        <v>Hydrogen Veh Sales Mandate</v>
      </c>
      <c r="K107" s="142" t="str">
        <f>INDEX('Policy Characteristics'!E:E,MATCH(PolicyLevers!$C107,'Policy Characteristics'!$C:$C,0))</f>
        <v>trans hydrogen vehicle minimum</v>
      </c>
      <c r="L107" s="166">
        <f>INDEX('Policy Characteristics'!F:F,MATCH(PolicyLevers!$C107,'Policy Characteristics'!$C:$C,0))</f>
        <v>0</v>
      </c>
      <c r="M107" s="166">
        <f>INDEX('Policy Characteristics'!G:G,MATCH(PolicyLevers!$C107,'Policy Characteristics'!$C:$C,0))</f>
        <v>1</v>
      </c>
      <c r="N107" s="166">
        <f>INDEX('Policy Characteristics'!H:H,MATCH(PolicyLevers!$C107,'Policy Characteristics'!$C:$C,0))</f>
        <v>0.01</v>
      </c>
      <c r="O107" s="147" t="str">
        <f>INDEX('Policy Characteristics'!I:I,MATCH(PolicyLevers!$C107,'Policy Characteristics'!$C:$C,0))</f>
        <v>% of new vehicles sold</v>
      </c>
      <c r="P107" s="14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f>INDEX('Policy Characteristics'!K:K,MATCH(PolicyLevers!$C107,'Policy Characteristics'!$C:$C,0))</f>
        <v>0</v>
      </c>
      <c r="R107" s="165" t="str">
        <f>INDEX('Policy Characteristics'!L:L,MATCH(PolicyLevers!$C107,'Policy Characteristics'!$C:$C,0))</f>
        <v>hydrogen-vehicle-mandate.html</v>
      </c>
      <c r="S107" s="144"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44">
        <f>INDEX('Policy Characteristics'!N:N,MATCH(PolicyLevers!$C107,'Policy Characteristics'!$C:$C,0))</f>
        <v>0</v>
      </c>
    </row>
    <row r="108" spans="1:20">
      <c r="A108" s="142" t="str">
        <f>INDEX('Policy Characteristics'!A:A,MATCH($C108,'Policy Characteristics'!$C:$C,0))</f>
        <v>Transportation</v>
      </c>
      <c r="B108" s="147" t="str">
        <f>INDEX('Policy Characteristics'!B:B,MATCH($C108,'Policy Characteristics'!$C:$C,0))</f>
        <v>Hydrogen Vehicle Sales Mandate</v>
      </c>
      <c r="C108" s="147" t="str">
        <f t="shared" si="8"/>
        <v>Minimum Required Hydrogen Vehicle Sales Percentage</v>
      </c>
      <c r="D108" s="144" t="s">
        <v>45</v>
      </c>
      <c r="E108" s="144" t="s">
        <v>43</v>
      </c>
      <c r="F108" s="144" t="s">
        <v>89</v>
      </c>
      <c r="G108" s="144" t="s">
        <v>91</v>
      </c>
      <c r="H108" s="16">
        <v>505</v>
      </c>
      <c r="I108" s="144" t="s">
        <v>46</v>
      </c>
      <c r="J108" s="142" t="str">
        <f>INDEX('Policy Characteristics'!D:D,MATCH(PolicyLevers!$C108,'Policy Characteristics'!$C:$C,0))</f>
        <v>Hydrogen Veh Sales Mandate</v>
      </c>
      <c r="K108" s="142" t="str">
        <f>INDEX('Policy Characteristics'!E:E,MATCH(PolicyLevers!$C108,'Policy Characteristics'!$C:$C,0))</f>
        <v>trans hydrogen vehicle minimum</v>
      </c>
      <c r="L108" s="166">
        <f>INDEX('Policy Characteristics'!F:F,MATCH(PolicyLevers!$C108,'Policy Characteristics'!$C:$C,0))</f>
        <v>0</v>
      </c>
      <c r="M108" s="166">
        <f>INDEX('Policy Characteristics'!G:G,MATCH(PolicyLevers!$C108,'Policy Characteristics'!$C:$C,0))</f>
        <v>1</v>
      </c>
      <c r="N108" s="166">
        <f>INDEX('Policy Characteristics'!H:H,MATCH(PolicyLevers!$C108,'Policy Characteristics'!$C:$C,0))</f>
        <v>0.01</v>
      </c>
      <c r="O108" s="147" t="str">
        <f>INDEX('Policy Characteristics'!I:I,MATCH(PolicyLevers!$C108,'Policy Characteristics'!$C:$C,0))</f>
        <v>% of new vehicles sold</v>
      </c>
      <c r="P108" s="14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f>INDEX('Policy Characteristics'!K:K,MATCH(PolicyLevers!$C108,'Policy Characteristics'!$C:$C,0))</f>
        <v>0</v>
      </c>
      <c r="R108" s="165" t="str">
        <f>INDEX('Policy Characteristics'!L:L,MATCH(PolicyLevers!$C108,'Policy Characteristics'!$C:$C,0))</f>
        <v>hydrogen-vehicle-mandate.html</v>
      </c>
      <c r="S108" s="144"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44">
        <f>INDEX('Policy Characteristics'!N:N,MATCH(PolicyLevers!$C108,'Policy Characteristics'!$C:$C,0))</f>
        <v>0</v>
      </c>
    </row>
    <row r="109" spans="1:20">
      <c r="A109" s="142" t="str">
        <f>INDEX('Policy Characteristics'!A:A,MATCH($C109,'Policy Characteristics'!$C:$C,0))</f>
        <v>Transportation</v>
      </c>
      <c r="B109" s="147" t="str">
        <f>INDEX('Policy Characteristics'!B:B,MATCH($C109,'Policy Characteristics'!$C:$C,0))</f>
        <v>Hydrogen Vehicle Sales Mandate</v>
      </c>
      <c r="C109" s="147" t="str">
        <f t="shared" si="8"/>
        <v>Minimum Required Hydrogen Vehicle Sales Percentage</v>
      </c>
      <c r="D109" s="144" t="s">
        <v>48</v>
      </c>
      <c r="E109" s="144" t="s">
        <v>44</v>
      </c>
      <c r="F109" s="151" t="s">
        <v>88</v>
      </c>
      <c r="G109" s="151" t="s">
        <v>2006</v>
      </c>
      <c r="H109" s="16">
        <v>506</v>
      </c>
      <c r="I109" s="144" t="s">
        <v>46</v>
      </c>
      <c r="J109" s="142" t="str">
        <f>INDEX('Policy Characteristics'!D:D,MATCH(PolicyLevers!$C109,'Policy Characteristics'!$C:$C,0))</f>
        <v>Hydrogen Veh Sales Mandate</v>
      </c>
      <c r="K109" s="142" t="str">
        <f>INDEX('Policy Characteristics'!E:E,MATCH(PolicyLevers!$C109,'Policy Characteristics'!$C:$C,0))</f>
        <v>trans hydrogen vehicle minimum</v>
      </c>
      <c r="L109" s="166">
        <f>INDEX('Policy Characteristics'!F:F,MATCH(PolicyLevers!$C109,'Policy Characteristics'!$C:$C,0))</f>
        <v>0</v>
      </c>
      <c r="M109" s="166">
        <f>INDEX('Policy Characteristics'!G:G,MATCH(PolicyLevers!$C109,'Policy Characteristics'!$C:$C,0))</f>
        <v>1</v>
      </c>
      <c r="N109" s="166">
        <f>INDEX('Policy Characteristics'!H:H,MATCH(PolicyLevers!$C109,'Policy Characteristics'!$C:$C,0))</f>
        <v>0.01</v>
      </c>
      <c r="O109" s="147" t="str">
        <f>INDEX('Policy Characteristics'!I:I,MATCH(PolicyLevers!$C109,'Policy Characteristics'!$C:$C,0))</f>
        <v>% of new vehicles sold</v>
      </c>
      <c r="P109" s="14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f>INDEX('Policy Characteristics'!K:K,MATCH(PolicyLevers!$C109,'Policy Characteristics'!$C:$C,0))</f>
        <v>0</v>
      </c>
      <c r="R109" s="165" t="str">
        <f>INDEX('Policy Characteristics'!L:L,MATCH(PolicyLevers!$C109,'Policy Characteristics'!$C:$C,0))</f>
        <v>hydrogen-vehicle-mandate.html</v>
      </c>
      <c r="S109" s="144"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44">
        <f>INDEX('Policy Characteristics'!N:N,MATCH(PolicyLevers!$C109,'Policy Characteristics'!$C:$C,0))</f>
        <v>0</v>
      </c>
    </row>
    <row r="110" spans="1:20">
      <c r="A110" s="142" t="str">
        <f>INDEX('Policy Characteristics'!A:A,MATCH($C110,'Policy Characteristics'!$C:$C,0))</f>
        <v>Transportation</v>
      </c>
      <c r="B110" s="147" t="str">
        <f>INDEX('Policy Characteristics'!B:B,MATCH($C110,'Policy Characteristics'!$C:$C,0))</f>
        <v>Hydrogen Vehicle Sales Mandate</v>
      </c>
      <c r="C110" s="147" t="str">
        <f t="shared" si="8"/>
        <v>Minimum Required Hydrogen Vehicle Sales Percentage</v>
      </c>
      <c r="D110" s="144" t="s">
        <v>45</v>
      </c>
      <c r="E110" s="144" t="s">
        <v>44</v>
      </c>
      <c r="F110" s="144" t="s">
        <v>89</v>
      </c>
      <c r="G110" s="144" t="s">
        <v>92</v>
      </c>
      <c r="H110" s="16">
        <v>507</v>
      </c>
      <c r="I110" s="144" t="s">
        <v>46</v>
      </c>
      <c r="J110" s="142" t="str">
        <f>INDEX('Policy Characteristics'!D:D,MATCH(PolicyLevers!$C110,'Policy Characteristics'!$C:$C,0))</f>
        <v>Hydrogen Veh Sales Mandate</v>
      </c>
      <c r="K110" s="142" t="str">
        <f>INDEX('Policy Characteristics'!E:E,MATCH(PolicyLevers!$C110,'Policy Characteristics'!$C:$C,0))</f>
        <v>trans hydrogen vehicle minimum</v>
      </c>
      <c r="L110" s="166">
        <f>INDEX('Policy Characteristics'!F:F,MATCH(PolicyLevers!$C110,'Policy Characteristics'!$C:$C,0))</f>
        <v>0</v>
      </c>
      <c r="M110" s="166">
        <f>INDEX('Policy Characteristics'!G:G,MATCH(PolicyLevers!$C110,'Policy Characteristics'!$C:$C,0))</f>
        <v>1</v>
      </c>
      <c r="N110" s="166">
        <f>INDEX('Policy Characteristics'!H:H,MATCH(PolicyLevers!$C110,'Policy Characteristics'!$C:$C,0))</f>
        <v>0.01</v>
      </c>
      <c r="O110" s="147" t="str">
        <f>INDEX('Policy Characteristics'!I:I,MATCH(PolicyLevers!$C110,'Policy Characteristics'!$C:$C,0))</f>
        <v>% of new vehicles sold</v>
      </c>
      <c r="P110" s="14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f>INDEX('Policy Characteristics'!K:K,MATCH(PolicyLevers!$C110,'Policy Characteristics'!$C:$C,0))</f>
        <v>0</v>
      </c>
      <c r="R110" s="165" t="str">
        <f>INDEX('Policy Characteristics'!L:L,MATCH(PolicyLevers!$C110,'Policy Characteristics'!$C:$C,0))</f>
        <v>hydrogen-vehicle-mandate.html</v>
      </c>
      <c r="S110" s="144"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44">
        <f>INDEX('Policy Characteristics'!N:N,MATCH(PolicyLevers!$C110,'Policy Characteristics'!$C:$C,0))</f>
        <v>0</v>
      </c>
    </row>
    <row r="111" spans="1:20">
      <c r="A111" s="142" t="str">
        <f>INDEX('Policy Characteristics'!A:A,MATCH($C111,'Policy Characteristics'!$C:$C,0))</f>
        <v>Transportation</v>
      </c>
      <c r="B111" s="147" t="str">
        <f>INDEX('Policy Characteristics'!B:B,MATCH($C111,'Policy Characteristics'!$C:$C,0))</f>
        <v>Hydrogen Vehicle Sales Mandate</v>
      </c>
      <c r="C111" s="147" t="str">
        <f t="shared" si="8"/>
        <v>Minimum Required Hydrogen Vehicle Sales Percentage</v>
      </c>
      <c r="D111" s="144" t="s">
        <v>48</v>
      </c>
      <c r="E111" s="144" t="s">
        <v>118</v>
      </c>
      <c r="F111" s="87" t="s">
        <v>1699</v>
      </c>
      <c r="G111" s="87" t="s">
        <v>1700</v>
      </c>
      <c r="H111" s="16">
        <v>603</v>
      </c>
      <c r="I111" s="150" t="s">
        <v>47</v>
      </c>
      <c r="J111" s="142" t="str">
        <f>INDEX('Policy Characteristics'!D:D,MATCH(PolicyLevers!$C111,'Policy Characteristics'!$C:$C,0))</f>
        <v>Hydrogen Veh Sales Mandate</v>
      </c>
      <c r="K111" s="142" t="str">
        <f>INDEX('Policy Characteristics'!E:E,MATCH(PolicyLevers!$C111,'Policy Characteristics'!$C:$C,0))</f>
        <v>trans hydrogen vehicle minimum</v>
      </c>
      <c r="L111" s="166">
        <f>INDEX('Policy Characteristics'!F:F,MATCH(PolicyLevers!$C111,'Policy Characteristics'!$C:$C,0))</f>
        <v>0</v>
      </c>
      <c r="M111" s="166">
        <f>INDEX('Policy Characteristics'!G:G,MATCH(PolicyLevers!$C111,'Policy Characteristics'!$C:$C,0))</f>
        <v>1</v>
      </c>
      <c r="N111" s="166">
        <f>INDEX('Policy Characteristics'!H:H,MATCH(PolicyLevers!$C111,'Policy Characteristics'!$C:$C,0))</f>
        <v>0.01</v>
      </c>
      <c r="O111" s="147" t="str">
        <f>INDEX('Policy Characteristics'!I:I,MATCH(PolicyLevers!$C111,'Policy Characteristics'!$C:$C,0))</f>
        <v>% of new vehicles sold</v>
      </c>
      <c r="P111" s="14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f>INDEX('Policy Characteristics'!K:K,MATCH(PolicyLevers!$C111,'Policy Characteristics'!$C:$C,0))</f>
        <v>0</v>
      </c>
      <c r="R111" s="165" t="str">
        <f>INDEX('Policy Characteristics'!L:L,MATCH(PolicyLevers!$C111,'Policy Characteristics'!$C:$C,0))</f>
        <v>hydrogen-vehicle-mandate.html</v>
      </c>
      <c r="S111" s="144"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44">
        <f>INDEX('Policy Characteristics'!N:N,MATCH(PolicyLevers!$C111,'Policy Characteristics'!$C:$C,0))</f>
        <v>0</v>
      </c>
    </row>
    <row r="112" spans="1:20">
      <c r="A112" s="142" t="str">
        <f>INDEX('Policy Characteristics'!A:A,MATCH($C112,'Policy Characteristics'!$C:$C,0))</f>
        <v>Transportation</v>
      </c>
      <c r="B112" s="147" t="str">
        <f>INDEX('Policy Characteristics'!B:B,MATCH($C112,'Policy Characteristics'!$C:$C,0))</f>
        <v>Hydrogen Vehicle Sales Mandate</v>
      </c>
      <c r="C112" s="147" t="str">
        <f t="shared" si="8"/>
        <v>Minimum Required Hydrogen Vehicle Sales Percentage</v>
      </c>
      <c r="D112" s="144" t="s">
        <v>45</v>
      </c>
      <c r="E112" s="144" t="s">
        <v>118</v>
      </c>
      <c r="F112" s="87" t="s">
        <v>1701</v>
      </c>
      <c r="G112" s="87" t="s">
        <v>1700</v>
      </c>
      <c r="H112" s="16">
        <v>604</v>
      </c>
      <c r="I112" s="150" t="s">
        <v>47</v>
      </c>
      <c r="J112" s="142" t="str">
        <f>INDEX('Policy Characteristics'!D:D,MATCH(PolicyLevers!$C112,'Policy Characteristics'!$C:$C,0))</f>
        <v>Hydrogen Veh Sales Mandate</v>
      </c>
      <c r="K112" s="142" t="str">
        <f>INDEX('Policy Characteristics'!E:E,MATCH(PolicyLevers!$C112,'Policy Characteristics'!$C:$C,0))</f>
        <v>trans hydrogen vehicle minimum</v>
      </c>
      <c r="L112" s="166">
        <f>INDEX('Policy Characteristics'!F:F,MATCH(PolicyLevers!$C112,'Policy Characteristics'!$C:$C,0))</f>
        <v>0</v>
      </c>
      <c r="M112" s="166">
        <f>INDEX('Policy Characteristics'!G:G,MATCH(PolicyLevers!$C112,'Policy Characteristics'!$C:$C,0))</f>
        <v>1</v>
      </c>
      <c r="N112" s="166">
        <f>INDEX('Policy Characteristics'!H:H,MATCH(PolicyLevers!$C112,'Policy Characteristics'!$C:$C,0))</f>
        <v>0.01</v>
      </c>
      <c r="O112" s="147" t="str">
        <f>INDEX('Policy Characteristics'!I:I,MATCH(PolicyLevers!$C112,'Policy Characteristics'!$C:$C,0))</f>
        <v>% of new vehicles sold</v>
      </c>
      <c r="P112" s="15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f>INDEX('Policy Characteristics'!K:K,MATCH(PolicyLevers!$C112,'Policy Characteristics'!$C:$C,0))</f>
        <v>0</v>
      </c>
      <c r="R112" s="165" t="str">
        <f>INDEX('Policy Characteristics'!L:L,MATCH(PolicyLevers!$C112,'Policy Characteristics'!$C:$C,0))</f>
        <v>hydrogen-vehicle-mandate.html</v>
      </c>
      <c r="S112" s="151"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44">
        <f>INDEX('Policy Characteristics'!N:N,MATCH(PolicyLevers!$C112,'Policy Characteristics'!$C:$C,0))</f>
        <v>0</v>
      </c>
    </row>
    <row r="113" spans="1:20" s="142" customFormat="1">
      <c r="A113" s="142" t="str">
        <f>INDEX('Policy Characteristics'!A:A,MATCH($C113,'Policy Characteristics'!$C:$C,0))</f>
        <v>Transportation</v>
      </c>
      <c r="B113" s="142" t="str">
        <f>INDEX('Policy Characteristics'!B:B,MATCH($C113,'Policy Characteristics'!$C:$C,0))</f>
        <v>Low Carbon Fuel Standard</v>
      </c>
      <c r="C113" s="142" t="s">
        <v>495</v>
      </c>
      <c r="D113" s="144"/>
      <c r="E113" s="144"/>
      <c r="F113" s="144"/>
      <c r="G113" s="144"/>
      <c r="H113" s="143">
        <v>190</v>
      </c>
      <c r="I113" s="144" t="s">
        <v>46</v>
      </c>
      <c r="J113" s="142" t="str">
        <f>INDEX('Policy Characteristics'!D:D,MATCH(PolicyLevers!$C113,'Policy Characteristics'!$C:$C,0))</f>
        <v>Low Carbon Fuel Standard</v>
      </c>
      <c r="K113" s="142" t="str">
        <f>INDEX('Policy Characteristics'!E:E,MATCH(PolicyLevers!$C113,'Policy Characteristics'!$C:$C,0))</f>
        <v>trans LCFS</v>
      </c>
      <c r="L113" s="174">
        <f>INDEX('Policy Characteristics'!F:F,MATCH(PolicyLevers!$C113,'Policy Characteristics'!$C:$C,0))</f>
        <v>0</v>
      </c>
      <c r="M113" s="174">
        <f>INDEX('Policy Characteristics'!G:G,MATCH(PolicyLevers!$C113,'Policy Characteristics'!$C:$C,0))</f>
        <v>1</v>
      </c>
      <c r="N113" s="174">
        <f>INDEX('Policy Characteristics'!H:H,MATCH(PolicyLevers!$C113,'Policy Characteristics'!$C:$C,0))</f>
        <v>0.01</v>
      </c>
      <c r="O113" s="150" t="str">
        <f>INDEX('Policy Characteristics'!I:I,MATCH(PolicyLevers!$C113,'Policy Characteristics'!$C:$C,0))</f>
        <v>% reduction in carbon emissions</v>
      </c>
      <c r="P113" s="151" t="str">
        <f>INDEX('Policy Characteristics'!J:J,MATCH(PolicyLevers!$C113,'Policy Characteristics'!$C:$C,0))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Q113" s="144" t="str">
        <f>INDEX('Policy Characteristics'!K:K,MATCH(PolicyLevers!$C113,'Policy Characteristics'!$C:$C,0))</f>
        <v>transportation-sector-main.html#lcfs</v>
      </c>
      <c r="R113" s="150" t="str">
        <f>INDEX('Policy Characteristics'!L:L,MATCH(PolicyLevers!$C113,'Policy Characteristics'!$C:$C,0))</f>
        <v>low-carbon-fuel-standard.html</v>
      </c>
      <c r="S113" s="176"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50">
        <f>INDEX('Policy Characteristics'!N:N,MATCH(PolicyLevers!$C113,'Policy Characteristics'!$C:$C,0))</f>
        <v>0</v>
      </c>
    </row>
    <row r="114" spans="1:20">
      <c r="A114" s="142" t="str">
        <f>INDEX('Policy Characteristics'!A:A,MATCH($C114,'Policy Characteristics'!$C:$C,0))</f>
        <v>Transportation</v>
      </c>
      <c r="B114" t="str">
        <f>INDEX('Policy Characteristics'!B:B,MATCH($C114,'Policy Characteristics'!$C:$C,0))</f>
        <v>Mode Shifting</v>
      </c>
      <c r="C114" t="s">
        <v>1401</v>
      </c>
      <c r="D114" s="144" t="s">
        <v>48</v>
      </c>
      <c r="E114" s="144" t="s">
        <v>40</v>
      </c>
      <c r="F114" s="151" t="s">
        <v>88</v>
      </c>
      <c r="G114" s="151" t="s">
        <v>1408</v>
      </c>
      <c r="H114" s="16">
        <v>848</v>
      </c>
      <c r="I114" s="144" t="s">
        <v>46</v>
      </c>
      <c r="J114" s="142" t="str">
        <f>INDEX('Policy Characteristics'!D:D,MATCH(PolicyLevers!$C114,'Policy Characteristics'!$C:$C,0))</f>
        <v>Mode Shifting</v>
      </c>
      <c r="K114" s="142" t="str">
        <f>INDEX('Policy Characteristics'!E:E,MATCH(PolicyLevers!$C114,'Policy Characteristics'!$C:$C,0))</f>
        <v>trans mode shifting</v>
      </c>
      <c r="L114" s="9">
        <f>INDEX('Policy Characteristics'!F:F,MATCH(PolicyLevers!$C114,'Policy Characteristics'!$C:$C,0))</f>
        <v>0</v>
      </c>
      <c r="M114" s="177">
        <f>INDEX('Policy Characteristics'!G:G,MATCH(PolicyLevers!$C114,'Policy Characteristics'!$C:$C,0))</f>
        <v>0.35</v>
      </c>
      <c r="N114" s="9">
        <f>INDEX('Policy Characteristics'!H:H,MATCH(PolicyLevers!$C114,'Policy Characteristics'!$C:$C,0))</f>
        <v>0.01</v>
      </c>
      <c r="O114" s="144" t="str">
        <f>INDEX('Policy Characteristics'!I:I,MATCH(PolicyLevers!$C114,'Policy Characteristics'!$C:$C,0))</f>
        <v>% of tavel demand shifted</v>
      </c>
      <c r="P114" s="178"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144" t="str">
        <f>INDEX('Policy Characteristics'!K:K,MATCH(PolicyLevers!$C114,'Policy Characteristics'!$C:$C,0))</f>
        <v>transportation-sector-main.html#tdm</v>
      </c>
      <c r="R114" s="150" t="str">
        <f>INDEX('Policy Characteristics'!L:L,MATCH(PolicyLevers!$C114,'Policy Characteristics'!$C:$C,0))</f>
        <v>transportation-demand-management.html</v>
      </c>
      <c r="S114" s="179" t="str">
        <f>INDEX('Policy Characteristics'!M:M,MATCH(PolicyLevers!$C114,'Policy Characteristics'!$C:$C,0))</f>
        <v>https://orbit.dtu.dk/files/120569095/Transport_Scenarios_for_India.pdf</v>
      </c>
      <c r="T114" s="144">
        <f>INDEX('Policy Characteristics'!N:N,MATCH(PolicyLevers!$C114,'Policy Characteristics'!$C:$C,0))</f>
        <v>0</v>
      </c>
    </row>
    <row r="115" spans="1:20">
      <c r="A115" s="142" t="str">
        <f>INDEX('Policy Characteristics'!A:A,MATCH($C115,'Policy Characteristics'!$C:$C,0))</f>
        <v>Transportation</v>
      </c>
      <c r="B115" s="147" t="str">
        <f>INDEX('Policy Characteristics'!B:B,MATCH($C115,'Policy Characteristics'!$C:$C,0))</f>
        <v>Mode Shifting</v>
      </c>
      <c r="C115" s="147" t="s">
        <v>1401</v>
      </c>
      <c r="D115" s="144" t="s">
        <v>48</v>
      </c>
      <c r="E115" s="144" t="s">
        <v>41</v>
      </c>
      <c r="F115" s="144" t="s">
        <v>88</v>
      </c>
      <c r="G115" s="144" t="s">
        <v>41</v>
      </c>
      <c r="H115" s="16">
        <v>849</v>
      </c>
      <c r="I115" s="150" t="s">
        <v>47</v>
      </c>
      <c r="J115" s="142" t="str">
        <f>INDEX('Policy Characteristics'!D:D,MATCH(PolicyLevers!$C115,'Policy Characteristics'!$C:$C,0))</f>
        <v>Mode Shifting</v>
      </c>
      <c r="K115" s="142" t="str">
        <f>INDEX('Policy Characteristics'!E:E,MATCH(PolicyLevers!$C115,'Policy Characteristics'!$C:$C,0))</f>
        <v>trans mode shifting</v>
      </c>
      <c r="L115" s="166">
        <f>INDEX('Policy Characteristics'!F:F,MATCH(PolicyLevers!$C115,'Policy Characteristics'!$C:$C,0))</f>
        <v>0</v>
      </c>
      <c r="M115" s="166">
        <f>INDEX('Policy Characteristics'!G:G,MATCH(PolicyLevers!$C115,'Policy Characteristics'!$C:$C,0))</f>
        <v>0.35</v>
      </c>
      <c r="N115" s="166">
        <f>INDEX('Policy Characteristics'!H:H,MATCH(PolicyLevers!$C115,'Policy Characteristics'!$C:$C,0))</f>
        <v>0.01</v>
      </c>
      <c r="O115" s="167" t="str">
        <f>INDEX('Policy Characteristics'!I:I,MATCH(PolicyLevers!$C115,'Policy Characteristics'!$C:$C,0))</f>
        <v>% of tavel demand shifted</v>
      </c>
      <c r="P115" s="144"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167" t="str">
        <f>INDEX('Policy Characteristics'!K:K,MATCH(PolicyLevers!$C115,'Policy Characteristics'!$C:$C,0))</f>
        <v>transportation-sector-main.html#tdm</v>
      </c>
      <c r="R115" s="167" t="str">
        <f>INDEX('Policy Characteristics'!L:L,MATCH(PolicyLevers!$C115,'Policy Characteristics'!$C:$C,0))</f>
        <v>transportation-demand-management.html</v>
      </c>
      <c r="S115" s="180" t="str">
        <f>INDEX('Policy Characteristics'!M:M,MATCH(PolicyLevers!$C115,'Policy Characteristics'!$C:$C,0))</f>
        <v>https://orbit.dtu.dk/files/120569095/Transport_Scenarios_for_India.pdf</v>
      </c>
      <c r="T115" s="144">
        <f>INDEX('Policy Characteristics'!N:N,MATCH(PolicyLevers!$C115,'Policy Characteristics'!$C:$C,0))</f>
        <v>0</v>
      </c>
    </row>
    <row r="116" spans="1:20">
      <c r="A116" s="142" t="str">
        <f>INDEX('Policy Characteristics'!A:A,MATCH($C116,'Policy Characteristics'!$C:$C,0))</f>
        <v>Transportation</v>
      </c>
      <c r="B116" s="147" t="str">
        <f>INDEX('Policy Characteristics'!B:B,MATCH($C116,'Policy Characteristics'!$C:$C,0))</f>
        <v>Mode Shifting</v>
      </c>
      <c r="C116" s="147" t="s">
        <v>1401</v>
      </c>
      <c r="D116" s="144" t="s">
        <v>48</v>
      </c>
      <c r="E116" s="144" t="s">
        <v>42</v>
      </c>
      <c r="F116" s="144" t="s">
        <v>88</v>
      </c>
      <c r="G116" s="144" t="s">
        <v>90</v>
      </c>
      <c r="H116" s="16">
        <v>850</v>
      </c>
      <c r="I116" s="144" t="s">
        <v>46</v>
      </c>
      <c r="J116" s="142" t="str">
        <f>INDEX('Policy Characteristics'!D:D,MATCH(PolicyLevers!$C116,'Policy Characteristics'!$C:$C,0))</f>
        <v>Mode Shifting</v>
      </c>
      <c r="K116" s="142" t="str">
        <f>INDEX('Policy Characteristics'!E:E,MATCH(PolicyLevers!$C116,'Policy Characteristics'!$C:$C,0))</f>
        <v>trans mode shifting</v>
      </c>
      <c r="L116" s="166">
        <f>INDEX('Policy Characteristics'!F:F,MATCH(PolicyLevers!$C116,'Policy Characteristics'!$C:$C,0))</f>
        <v>0</v>
      </c>
      <c r="M116" s="177">
        <f>INDEX('Policy Characteristics'!G:G,MATCH(PolicyLevers!$C116,'Policy Characteristics'!$C:$C,0))</f>
        <v>0.35</v>
      </c>
      <c r="N116" s="166">
        <f>INDEX('Policy Characteristics'!H:H,MATCH(PolicyLevers!$C116,'Policy Characteristics'!$C:$C,0))</f>
        <v>0.01</v>
      </c>
      <c r="O116" s="167" t="str">
        <f>INDEX('Policy Characteristics'!I:I,MATCH(PolicyLevers!$C116,'Policy Characteristics'!$C:$C,0))</f>
        <v>% of tavel demand shifted</v>
      </c>
      <c r="P116" s="178"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167" t="str">
        <f>INDEX('Policy Characteristics'!K:K,MATCH(PolicyLevers!$C116,'Policy Characteristics'!$C:$C,0))</f>
        <v>transportation-sector-main.html#tdm</v>
      </c>
      <c r="R116" s="167" t="str">
        <f>INDEX('Policy Characteristics'!L:L,MATCH(PolicyLevers!$C116,'Policy Characteristics'!$C:$C,0))</f>
        <v>transportation-demand-management.html</v>
      </c>
      <c r="S116" s="180" t="str">
        <f>INDEX('Policy Characteristics'!M:M,MATCH(PolicyLevers!$C116,'Policy Characteristics'!$C:$C,0))</f>
        <v>https://orbit.dtu.dk/files/120569095/Transport_Scenarios_for_India.pdf</v>
      </c>
      <c r="T116" s="144">
        <f>INDEX('Policy Characteristics'!N:N,MATCH(PolicyLevers!$C116,'Policy Characteristics'!$C:$C,0))</f>
        <v>0</v>
      </c>
    </row>
    <row r="117" spans="1:20">
      <c r="A117" s="142" t="str">
        <f>INDEX('Policy Characteristics'!A:A,MATCH($C117,'Policy Characteristics'!$C:$C,0))</f>
        <v>Transportation</v>
      </c>
      <c r="B117" s="147" t="str">
        <f>INDEX('Policy Characteristics'!B:B,MATCH($C117,'Policy Characteristics'!$C:$C,0))</f>
        <v>Mode Shifting</v>
      </c>
      <c r="C117" s="147" t="s">
        <v>1401</v>
      </c>
      <c r="D117" s="144" t="s">
        <v>48</v>
      </c>
      <c r="E117" s="144" t="s">
        <v>43</v>
      </c>
      <c r="F117" s="144" t="s">
        <v>88</v>
      </c>
      <c r="G117" s="144" t="s">
        <v>91</v>
      </c>
      <c r="H117" s="16">
        <v>851</v>
      </c>
      <c r="I117" s="150" t="s">
        <v>47</v>
      </c>
      <c r="J117" s="142" t="str">
        <f>INDEX('Policy Characteristics'!D:D,MATCH(PolicyLevers!$C117,'Policy Characteristics'!$C:$C,0))</f>
        <v>Mode Shifting</v>
      </c>
      <c r="K117" s="142" t="str">
        <f>INDEX('Policy Characteristics'!E:E,MATCH(PolicyLevers!$C117,'Policy Characteristics'!$C:$C,0))</f>
        <v>trans mode shifting</v>
      </c>
      <c r="L117" s="166">
        <f>INDEX('Policy Characteristics'!F:F,MATCH(PolicyLevers!$C117,'Policy Characteristics'!$C:$C,0))</f>
        <v>0</v>
      </c>
      <c r="M117" s="166">
        <f>INDEX('Policy Characteristics'!G:G,MATCH(PolicyLevers!$C117,'Policy Characteristics'!$C:$C,0))</f>
        <v>0.35</v>
      </c>
      <c r="N117" s="166">
        <f>INDEX('Policy Characteristics'!H:H,MATCH(PolicyLevers!$C117,'Policy Characteristics'!$C:$C,0))</f>
        <v>0.01</v>
      </c>
      <c r="O117" s="167" t="str">
        <f>INDEX('Policy Characteristics'!I:I,MATCH(PolicyLevers!$C117,'Policy Characteristics'!$C:$C,0))</f>
        <v>% of tavel demand shifted</v>
      </c>
      <c r="P117" s="144"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167" t="str">
        <f>INDEX('Policy Characteristics'!K:K,MATCH(PolicyLevers!$C117,'Policy Characteristics'!$C:$C,0))</f>
        <v>transportation-sector-main.html#tdm</v>
      </c>
      <c r="R117" s="167" t="str">
        <f>INDEX('Policy Characteristics'!L:L,MATCH(PolicyLevers!$C117,'Policy Characteristics'!$C:$C,0))</f>
        <v>transportation-demand-management.html</v>
      </c>
      <c r="S117" s="180" t="str">
        <f>INDEX('Policy Characteristics'!M:M,MATCH(PolicyLevers!$C117,'Policy Characteristics'!$C:$C,0))</f>
        <v>https://orbit.dtu.dk/files/120569095/Transport_Scenarios_for_India.pdf</v>
      </c>
      <c r="T117" s="144">
        <f>INDEX('Policy Characteristics'!N:N,MATCH(PolicyLevers!$C117,'Policy Characteristics'!$C:$C,0))</f>
        <v>0</v>
      </c>
    </row>
    <row r="118" spans="1:20">
      <c r="A118" s="142" t="str">
        <f>INDEX('Policy Characteristics'!A:A,MATCH($C118,'Policy Characteristics'!$C:$C,0))</f>
        <v>Transportation</v>
      </c>
      <c r="B118" s="147" t="str">
        <f>INDEX('Policy Characteristics'!B:B,MATCH($C118,'Policy Characteristics'!$C:$C,0))</f>
        <v>Mode Shifting</v>
      </c>
      <c r="C118" s="147" t="s">
        <v>1401</v>
      </c>
      <c r="D118" s="144" t="s">
        <v>48</v>
      </c>
      <c r="E118" s="144" t="s">
        <v>44</v>
      </c>
      <c r="F118" s="151" t="s">
        <v>88</v>
      </c>
      <c r="G118" s="151" t="s">
        <v>2006</v>
      </c>
      <c r="H118" s="16">
        <v>852</v>
      </c>
      <c r="I118" s="150" t="s">
        <v>46</v>
      </c>
      <c r="J118" s="142" t="str">
        <f>INDEX('Policy Characteristics'!D:D,MATCH(PolicyLevers!$C118,'Policy Characteristics'!$C:$C,0))</f>
        <v>Mode Shifting</v>
      </c>
      <c r="K118" s="142" t="str">
        <f>INDEX('Policy Characteristics'!E:E,MATCH(PolicyLevers!$C118,'Policy Characteristics'!$C:$C,0))</f>
        <v>trans mode shifting</v>
      </c>
      <c r="L118" s="166">
        <f>INDEX('Policy Characteristics'!F:F,MATCH(PolicyLevers!$C118,'Policy Characteristics'!$C:$C,0))</f>
        <v>0</v>
      </c>
      <c r="M118" s="166">
        <f>INDEX('Policy Characteristics'!G:G,MATCH(PolicyLevers!$C118,'Policy Characteristics'!$C:$C,0))</f>
        <v>0.35</v>
      </c>
      <c r="N118" s="166">
        <f>INDEX('Policy Characteristics'!H:H,MATCH(PolicyLevers!$C118,'Policy Characteristics'!$C:$C,0))</f>
        <v>0.01</v>
      </c>
      <c r="O118" s="167" t="str">
        <f>INDEX('Policy Characteristics'!I:I,MATCH(PolicyLevers!$C118,'Policy Characteristics'!$C:$C,0))</f>
        <v>% of tavel demand shifted</v>
      </c>
      <c r="P118" s="144"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167" t="str">
        <f>INDEX('Policy Characteristics'!K:K,MATCH(PolicyLevers!$C118,'Policy Characteristics'!$C:$C,0))</f>
        <v>transportation-sector-main.html#tdm</v>
      </c>
      <c r="R118" s="167" t="str">
        <f>INDEX('Policy Characteristics'!L:L,MATCH(PolicyLevers!$C118,'Policy Characteristics'!$C:$C,0))</f>
        <v>transportation-demand-management.html</v>
      </c>
      <c r="S118" s="180" t="str">
        <f>INDEX('Policy Characteristics'!M:M,MATCH(PolicyLevers!$C118,'Policy Characteristics'!$C:$C,0))</f>
        <v>https://orbit.dtu.dk/files/120569095/Transport_Scenarios_for_India.pdf</v>
      </c>
      <c r="T118" s="144">
        <f>INDEX('Policy Characteristics'!N:N,MATCH(PolicyLevers!$C118,'Policy Characteristics'!$C:$C,0))</f>
        <v>0</v>
      </c>
    </row>
    <row r="119" spans="1:20">
      <c r="A119" s="142" t="str">
        <f>INDEX('Policy Characteristics'!A:A,MATCH($C119,'Policy Characteristics'!$C:$C,0))</f>
        <v>Transportation</v>
      </c>
      <c r="B119" s="147" t="str">
        <f>INDEX('Policy Characteristics'!B:B,MATCH($C119,'Policy Characteristics'!$C:$C,0))</f>
        <v>Mode Shifting</v>
      </c>
      <c r="C119" s="147" t="s">
        <v>1401</v>
      </c>
      <c r="D119" s="144" t="s">
        <v>48</v>
      </c>
      <c r="E119" s="144" t="s">
        <v>118</v>
      </c>
      <c r="F119" s="151" t="s">
        <v>1699</v>
      </c>
      <c r="G119" s="151" t="s">
        <v>1700</v>
      </c>
      <c r="H119" s="16">
        <v>853</v>
      </c>
      <c r="I119" s="150" t="s">
        <v>47</v>
      </c>
      <c r="J119" s="142" t="str">
        <f>INDEX('Policy Characteristics'!D:D,MATCH(PolicyLevers!$C119,'Policy Characteristics'!$C:$C,0))</f>
        <v>Mode Shifting</v>
      </c>
      <c r="K119" s="142" t="str">
        <f>INDEX('Policy Characteristics'!E:E,MATCH(PolicyLevers!$C119,'Policy Characteristics'!$C:$C,0))</f>
        <v>trans mode shifting</v>
      </c>
      <c r="L119" s="166">
        <f>INDEX('Policy Characteristics'!F:F,MATCH(PolicyLevers!$C119,'Policy Characteristics'!$C:$C,0))</f>
        <v>0</v>
      </c>
      <c r="M119" s="166">
        <f>INDEX('Policy Characteristics'!G:G,MATCH(PolicyLevers!$C119,'Policy Characteristics'!$C:$C,0))</f>
        <v>0.35</v>
      </c>
      <c r="N119" s="166">
        <f>INDEX('Policy Characteristics'!H:H,MATCH(PolicyLevers!$C119,'Policy Characteristics'!$C:$C,0))</f>
        <v>0.01</v>
      </c>
      <c r="O119" s="167" t="str">
        <f>INDEX('Policy Characteristics'!I:I,MATCH(PolicyLevers!$C119,'Policy Characteristics'!$C:$C,0))</f>
        <v>% of tavel demand shifted</v>
      </c>
      <c r="P119" s="144"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167" t="str">
        <f>INDEX('Policy Characteristics'!K:K,MATCH(PolicyLevers!$C119,'Policy Characteristics'!$C:$C,0))</f>
        <v>transportation-sector-main.html#tdm</v>
      </c>
      <c r="R119" s="167" t="str">
        <f>INDEX('Policy Characteristics'!L:L,MATCH(PolicyLevers!$C119,'Policy Characteristics'!$C:$C,0))</f>
        <v>transportation-demand-management.html</v>
      </c>
      <c r="S119" s="180" t="str">
        <f>INDEX('Policy Characteristics'!M:M,MATCH(PolicyLevers!$C119,'Policy Characteristics'!$C:$C,0))</f>
        <v>https://orbit.dtu.dk/files/120569095/Transport_Scenarios_for_India.pdf</v>
      </c>
      <c r="T119" s="144">
        <f>INDEX('Policy Characteristics'!N:N,MATCH(PolicyLevers!$C119,'Policy Characteristics'!$C:$C,0))</f>
        <v>0</v>
      </c>
    </row>
    <row r="120" spans="1:20">
      <c r="A120" s="142" t="str">
        <f>INDEX('Policy Characteristics'!A:A,MATCH($C120,'Policy Characteristics'!$C:$C,0))</f>
        <v>Transportation</v>
      </c>
      <c r="B120" s="147" t="str">
        <f>INDEX('Policy Characteristics'!B:B,MATCH($C120,'Policy Characteristics'!$C:$C,0))</f>
        <v>Mode Shifting</v>
      </c>
      <c r="C120" s="147" t="s">
        <v>1401</v>
      </c>
      <c r="D120" s="144" t="s">
        <v>45</v>
      </c>
      <c r="E120" s="144" t="s">
        <v>40</v>
      </c>
      <c r="F120" s="144" t="s">
        <v>89</v>
      </c>
      <c r="G120" s="144" t="s">
        <v>40</v>
      </c>
      <c r="H120" s="16">
        <v>854</v>
      </c>
      <c r="I120" s="150" t="s">
        <v>47</v>
      </c>
      <c r="J120" s="142" t="str">
        <f>INDEX('Policy Characteristics'!D:D,MATCH(PolicyLevers!$C120,'Policy Characteristics'!$C:$C,0))</f>
        <v>Mode Shifting</v>
      </c>
      <c r="K120" s="142" t="str">
        <f>INDEX('Policy Characteristics'!E:E,MATCH(PolicyLevers!$C120,'Policy Characteristics'!$C:$C,0))</f>
        <v>trans mode shifting</v>
      </c>
      <c r="L120" s="166">
        <f>INDEX('Policy Characteristics'!F:F,MATCH(PolicyLevers!$C120,'Policy Characteristics'!$C:$C,0))</f>
        <v>0</v>
      </c>
      <c r="M120" s="166">
        <f>INDEX('Policy Characteristics'!G:G,MATCH(PolicyLevers!$C120,'Policy Characteristics'!$C:$C,0))</f>
        <v>0.35</v>
      </c>
      <c r="N120" s="166">
        <f>INDEX('Policy Characteristics'!H:H,MATCH(PolicyLevers!$C120,'Policy Characteristics'!$C:$C,0))</f>
        <v>0.01</v>
      </c>
      <c r="O120" s="167" t="str">
        <f>INDEX('Policy Characteristics'!I:I,MATCH(PolicyLevers!$C120,'Policy Characteristics'!$C:$C,0))</f>
        <v>% of tavel demand shifted</v>
      </c>
      <c r="P120" s="144"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167" t="str">
        <f>INDEX('Policy Characteristics'!K:K,MATCH(PolicyLevers!$C120,'Policy Characteristics'!$C:$C,0))</f>
        <v>transportation-sector-main.html#tdm</v>
      </c>
      <c r="R120" s="167" t="str">
        <f>INDEX('Policy Characteristics'!L:L,MATCH(PolicyLevers!$C120,'Policy Characteristics'!$C:$C,0))</f>
        <v>transportation-demand-management.html</v>
      </c>
      <c r="S120" s="180" t="str">
        <f>INDEX('Policy Characteristics'!M:M,MATCH(PolicyLevers!$C120,'Policy Characteristics'!$C:$C,0))</f>
        <v>https://orbit.dtu.dk/files/120569095/Transport_Scenarios_for_India.pdf</v>
      </c>
      <c r="T120" s="144">
        <f>INDEX('Policy Characteristics'!N:N,MATCH(PolicyLevers!$C120,'Policy Characteristics'!$C:$C,0))</f>
        <v>0</v>
      </c>
    </row>
    <row r="121" spans="1:20">
      <c r="A121" s="142" t="str">
        <f>INDEX('Policy Characteristics'!A:A,MATCH($C121,'Policy Characteristics'!$C:$C,0))</f>
        <v>Transportation</v>
      </c>
      <c r="B121" s="147" t="str">
        <f>INDEX('Policy Characteristics'!B:B,MATCH($C121,'Policy Characteristics'!$C:$C,0))</f>
        <v>Mode Shifting</v>
      </c>
      <c r="C121" s="147" t="s">
        <v>1401</v>
      </c>
      <c r="D121" s="144" t="s">
        <v>45</v>
      </c>
      <c r="E121" s="144" t="s">
        <v>41</v>
      </c>
      <c r="F121" s="144" t="s">
        <v>89</v>
      </c>
      <c r="G121" s="144" t="s">
        <v>41</v>
      </c>
      <c r="H121" s="16">
        <v>855</v>
      </c>
      <c r="I121" s="144" t="s">
        <v>46</v>
      </c>
      <c r="J121" s="142" t="str">
        <f>INDEX('Policy Characteristics'!D:D,MATCH(PolicyLevers!$C121,'Policy Characteristics'!$C:$C,0))</f>
        <v>Mode Shifting</v>
      </c>
      <c r="K121" s="142" t="str">
        <f>INDEX('Policy Characteristics'!E:E,MATCH(PolicyLevers!$C121,'Policy Characteristics'!$C:$C,0))</f>
        <v>trans mode shifting</v>
      </c>
      <c r="L121" s="166">
        <f>INDEX('Policy Characteristics'!F:F,MATCH(PolicyLevers!$C121,'Policy Characteristics'!$C:$C,0))</f>
        <v>0</v>
      </c>
      <c r="M121" s="177">
        <f>INDEX('Policy Characteristics'!G:G,MATCH(PolicyLevers!$C121,'Policy Characteristics'!$C:$C,0))</f>
        <v>0.35</v>
      </c>
      <c r="N121" s="166">
        <f>INDEX('Policy Characteristics'!H:H,MATCH(PolicyLevers!$C121,'Policy Characteristics'!$C:$C,0))</f>
        <v>0.01</v>
      </c>
      <c r="O121" s="167" t="str">
        <f>INDEX('Policy Characteristics'!I:I,MATCH(PolicyLevers!$C121,'Policy Characteristics'!$C:$C,0))</f>
        <v>% of tavel demand shifted</v>
      </c>
      <c r="P121" s="178"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167" t="str">
        <f>INDEX('Policy Characteristics'!K:K,MATCH(PolicyLevers!$C121,'Policy Characteristics'!$C:$C,0))</f>
        <v>transportation-sector-main.html#tdm</v>
      </c>
      <c r="R121" s="167" t="str">
        <f>INDEX('Policy Characteristics'!L:L,MATCH(PolicyLevers!$C121,'Policy Characteristics'!$C:$C,0))</f>
        <v>transportation-demand-management.html</v>
      </c>
      <c r="S121" s="181" t="str">
        <f>INDEX('Policy Characteristics'!M:M,MATCH(PolicyLevers!$C121,'Policy Characteristics'!$C:$C,0))</f>
        <v>https://orbit.dtu.dk/files/120569095/Transport_Scenarios_for_India.pdf</v>
      </c>
      <c r="T121" s="144">
        <f>INDEX('Policy Characteristics'!N:N,MATCH(PolicyLevers!$C121,'Policy Characteristics'!$C:$C,0))</f>
        <v>0</v>
      </c>
    </row>
    <row r="122" spans="1:20">
      <c r="A122" s="142" t="str">
        <f>INDEX('Policy Characteristics'!A:A,MATCH($C122,'Policy Characteristics'!$C:$C,0))</f>
        <v>Transportation</v>
      </c>
      <c r="B122" s="147" t="str">
        <f>INDEX('Policy Characteristics'!B:B,MATCH($C122,'Policy Characteristics'!$C:$C,0))</f>
        <v>Mode Shifting</v>
      </c>
      <c r="C122" s="147" t="s">
        <v>1401</v>
      </c>
      <c r="D122" s="144" t="s">
        <v>45</v>
      </c>
      <c r="E122" s="144" t="s">
        <v>42</v>
      </c>
      <c r="F122" s="144" t="s">
        <v>89</v>
      </c>
      <c r="G122" s="144" t="s">
        <v>90</v>
      </c>
      <c r="H122" s="16">
        <v>856</v>
      </c>
      <c r="I122" s="150" t="s">
        <v>47</v>
      </c>
      <c r="J122" s="142" t="str">
        <f>INDEX('Policy Characteristics'!D:D,MATCH(PolicyLevers!$C122,'Policy Characteristics'!$C:$C,0))</f>
        <v>Mode Shifting</v>
      </c>
      <c r="K122" s="142" t="str">
        <f>INDEX('Policy Characteristics'!E:E,MATCH(PolicyLevers!$C122,'Policy Characteristics'!$C:$C,0))</f>
        <v>trans mode shifting</v>
      </c>
      <c r="L122" s="166">
        <f>INDEX('Policy Characteristics'!F:F,MATCH(PolicyLevers!$C122,'Policy Characteristics'!$C:$C,0))</f>
        <v>0</v>
      </c>
      <c r="M122" s="166">
        <f>INDEX('Policy Characteristics'!G:G,MATCH(PolicyLevers!$C122,'Policy Characteristics'!$C:$C,0))</f>
        <v>0.35</v>
      </c>
      <c r="N122" s="166">
        <f>INDEX('Policy Characteristics'!H:H,MATCH(PolicyLevers!$C122,'Policy Characteristics'!$C:$C,0))</f>
        <v>0.01</v>
      </c>
      <c r="O122" s="167" t="str">
        <f>INDEX('Policy Characteristics'!I:I,MATCH(PolicyLevers!$C122,'Policy Characteristics'!$C:$C,0))</f>
        <v>% of tavel demand shifted</v>
      </c>
      <c r="P122" s="144"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167" t="str">
        <f>INDEX('Policy Characteristics'!K:K,MATCH(PolicyLevers!$C122,'Policy Characteristics'!$C:$C,0))</f>
        <v>transportation-sector-main.html#tdm</v>
      </c>
      <c r="R122" s="167" t="str">
        <f>INDEX('Policy Characteristics'!L:L,MATCH(PolicyLevers!$C122,'Policy Characteristics'!$C:$C,0))</f>
        <v>transportation-demand-management.html</v>
      </c>
      <c r="S122" s="180" t="str">
        <f>INDEX('Policy Characteristics'!M:M,MATCH(PolicyLevers!$C122,'Policy Characteristics'!$C:$C,0))</f>
        <v>https://orbit.dtu.dk/files/120569095/Transport_Scenarios_for_India.pdf</v>
      </c>
      <c r="T122" s="144">
        <f>INDEX('Policy Characteristics'!N:N,MATCH(PolicyLevers!$C122,'Policy Characteristics'!$C:$C,0))</f>
        <v>0</v>
      </c>
    </row>
    <row r="123" spans="1:20">
      <c r="A123" s="142" t="str">
        <f>INDEX('Policy Characteristics'!A:A,MATCH($C123,'Policy Characteristics'!$C:$C,0))</f>
        <v>Transportation</v>
      </c>
      <c r="B123" s="147" t="str">
        <f>INDEX('Policy Characteristics'!B:B,MATCH($C123,'Policy Characteristics'!$C:$C,0))</f>
        <v>Mode Shifting</v>
      </c>
      <c r="C123" s="147" t="s">
        <v>1401</v>
      </c>
      <c r="D123" s="144" t="s">
        <v>45</v>
      </c>
      <c r="E123" s="144" t="s">
        <v>43</v>
      </c>
      <c r="F123" s="144" t="s">
        <v>89</v>
      </c>
      <c r="G123" s="144" t="s">
        <v>91</v>
      </c>
      <c r="H123" s="16">
        <v>857</v>
      </c>
      <c r="I123" s="150" t="s">
        <v>47</v>
      </c>
      <c r="J123" s="142" t="str">
        <f>INDEX('Policy Characteristics'!D:D,MATCH(PolicyLevers!$C123,'Policy Characteristics'!$C:$C,0))</f>
        <v>Mode Shifting</v>
      </c>
      <c r="K123" s="142" t="str">
        <f>INDEX('Policy Characteristics'!E:E,MATCH(PolicyLevers!$C123,'Policy Characteristics'!$C:$C,0))</f>
        <v>trans mode shifting</v>
      </c>
      <c r="L123" s="166">
        <f>INDEX('Policy Characteristics'!F:F,MATCH(PolicyLevers!$C123,'Policy Characteristics'!$C:$C,0))</f>
        <v>0</v>
      </c>
      <c r="M123" s="166">
        <f>INDEX('Policy Characteristics'!G:G,MATCH(PolicyLevers!$C123,'Policy Characteristics'!$C:$C,0))</f>
        <v>0.35</v>
      </c>
      <c r="N123" s="166">
        <f>INDEX('Policy Characteristics'!H:H,MATCH(PolicyLevers!$C123,'Policy Characteristics'!$C:$C,0))</f>
        <v>0.01</v>
      </c>
      <c r="O123" s="167" t="str">
        <f>INDEX('Policy Characteristics'!I:I,MATCH(PolicyLevers!$C123,'Policy Characteristics'!$C:$C,0))</f>
        <v>% of tavel demand shifted</v>
      </c>
      <c r="P123" s="144"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167" t="str">
        <f>INDEX('Policy Characteristics'!K:K,MATCH(PolicyLevers!$C123,'Policy Characteristics'!$C:$C,0))</f>
        <v>transportation-sector-main.html#tdm</v>
      </c>
      <c r="R123" s="167" t="str">
        <f>INDEX('Policy Characteristics'!L:L,MATCH(PolicyLevers!$C123,'Policy Characteristics'!$C:$C,0))</f>
        <v>transportation-demand-management.html</v>
      </c>
      <c r="S123" s="180" t="str">
        <f>INDEX('Policy Characteristics'!M:M,MATCH(PolicyLevers!$C123,'Policy Characteristics'!$C:$C,0))</f>
        <v>https://orbit.dtu.dk/files/120569095/Transport_Scenarios_for_India.pdf</v>
      </c>
      <c r="T123" s="144">
        <f>INDEX('Policy Characteristics'!N:N,MATCH(PolicyLevers!$C123,'Policy Characteristics'!$C:$C,0))</f>
        <v>0</v>
      </c>
    </row>
    <row r="124" spans="1:20">
      <c r="A124" s="142" t="str">
        <f>INDEX('Policy Characteristics'!A:A,MATCH($C124,'Policy Characteristics'!$C:$C,0))</f>
        <v>Transportation</v>
      </c>
      <c r="B124" s="147" t="str">
        <f>INDEX('Policy Characteristics'!B:B,MATCH($C124,'Policy Characteristics'!$C:$C,0))</f>
        <v>Mode Shifting</v>
      </c>
      <c r="C124" s="147" t="s">
        <v>1401</v>
      </c>
      <c r="D124" s="144" t="s">
        <v>45</v>
      </c>
      <c r="E124" s="144" t="s">
        <v>44</v>
      </c>
      <c r="F124" s="144" t="s">
        <v>89</v>
      </c>
      <c r="G124" s="144" t="s">
        <v>92</v>
      </c>
      <c r="H124" s="16">
        <v>858</v>
      </c>
      <c r="I124" s="150" t="s">
        <v>47</v>
      </c>
      <c r="J124" s="142" t="str">
        <f>INDEX('Policy Characteristics'!D:D,MATCH(PolicyLevers!$C124,'Policy Characteristics'!$C:$C,0))</f>
        <v>Mode Shifting</v>
      </c>
      <c r="K124" s="142" t="str">
        <f>INDEX('Policy Characteristics'!E:E,MATCH(PolicyLevers!$C124,'Policy Characteristics'!$C:$C,0))</f>
        <v>trans mode shifting</v>
      </c>
      <c r="L124" s="166">
        <f>INDEX('Policy Characteristics'!F:F,MATCH(PolicyLevers!$C124,'Policy Characteristics'!$C:$C,0))</f>
        <v>0</v>
      </c>
      <c r="M124" s="166">
        <f>INDEX('Policy Characteristics'!G:G,MATCH(PolicyLevers!$C124,'Policy Characteristics'!$C:$C,0))</f>
        <v>0.35</v>
      </c>
      <c r="N124" s="166">
        <f>INDEX('Policy Characteristics'!H:H,MATCH(PolicyLevers!$C124,'Policy Characteristics'!$C:$C,0))</f>
        <v>0.01</v>
      </c>
      <c r="O124" s="167" t="str">
        <f>INDEX('Policy Characteristics'!I:I,MATCH(PolicyLevers!$C124,'Policy Characteristics'!$C:$C,0))</f>
        <v>% of tavel demand shifted</v>
      </c>
      <c r="P124" s="144"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167" t="str">
        <f>INDEX('Policy Characteristics'!K:K,MATCH(PolicyLevers!$C124,'Policy Characteristics'!$C:$C,0))</f>
        <v>transportation-sector-main.html#tdm</v>
      </c>
      <c r="R124" s="167" t="str">
        <f>INDEX('Policy Characteristics'!L:L,MATCH(PolicyLevers!$C124,'Policy Characteristics'!$C:$C,0))</f>
        <v>transportation-demand-management.html</v>
      </c>
      <c r="S124" s="180" t="str">
        <f>INDEX('Policy Characteristics'!M:M,MATCH(PolicyLevers!$C124,'Policy Characteristics'!$C:$C,0))</f>
        <v>https://orbit.dtu.dk/files/120569095/Transport_Scenarios_for_India.pdf</v>
      </c>
      <c r="T124" s="144">
        <f>INDEX('Policy Characteristics'!N:N,MATCH(PolicyLevers!$C124,'Policy Characteristics'!$C:$C,0))</f>
        <v>0</v>
      </c>
    </row>
    <row r="125" spans="1:20">
      <c r="A125" s="142" t="str">
        <f>INDEX('Policy Characteristics'!A:A,MATCH($C125,'Policy Characteristics'!$C:$C,0))</f>
        <v>Transportation</v>
      </c>
      <c r="B125" s="147" t="str">
        <f>INDEX('Policy Characteristics'!B:B,MATCH($C125,'Policy Characteristics'!$C:$C,0))</f>
        <v>Mode Shifting</v>
      </c>
      <c r="C125" s="147" t="s">
        <v>1401</v>
      </c>
      <c r="D125" s="144" t="s">
        <v>45</v>
      </c>
      <c r="E125" s="144" t="s">
        <v>118</v>
      </c>
      <c r="F125" s="151" t="s">
        <v>1701</v>
      </c>
      <c r="G125" s="151" t="s">
        <v>1700</v>
      </c>
      <c r="H125" s="16">
        <v>859</v>
      </c>
      <c r="I125" s="150" t="s">
        <v>47</v>
      </c>
      <c r="J125" s="142" t="str">
        <f>INDEX('Policy Characteristics'!D:D,MATCH(PolicyLevers!$C125,'Policy Characteristics'!$C:$C,0))</f>
        <v>Mode Shifting</v>
      </c>
      <c r="K125" s="142" t="str">
        <f>INDEX('Policy Characteristics'!E:E,MATCH(PolicyLevers!$C125,'Policy Characteristics'!$C:$C,0))</f>
        <v>trans mode shifting</v>
      </c>
      <c r="L125" s="166">
        <f>INDEX('Policy Characteristics'!F:F,MATCH(PolicyLevers!$C125,'Policy Characteristics'!$C:$C,0))</f>
        <v>0</v>
      </c>
      <c r="M125" s="166">
        <f>INDEX('Policy Characteristics'!G:G,MATCH(PolicyLevers!$C125,'Policy Characteristics'!$C:$C,0))</f>
        <v>0.35</v>
      </c>
      <c r="N125" s="166">
        <f>INDEX('Policy Characteristics'!H:H,MATCH(PolicyLevers!$C125,'Policy Characteristics'!$C:$C,0))</f>
        <v>0.01</v>
      </c>
      <c r="O125" s="167" t="str">
        <f>INDEX('Policy Characteristics'!I:I,MATCH(PolicyLevers!$C125,'Policy Characteristics'!$C:$C,0))</f>
        <v>% of tavel demand shifted</v>
      </c>
      <c r="P125" s="144"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167" t="str">
        <f>INDEX('Policy Characteristics'!K:K,MATCH(PolicyLevers!$C125,'Policy Characteristics'!$C:$C,0))</f>
        <v>transportation-sector-main.html#tdm</v>
      </c>
      <c r="R125" s="167" t="str">
        <f>INDEX('Policy Characteristics'!L:L,MATCH(PolicyLevers!$C125,'Policy Characteristics'!$C:$C,0))</f>
        <v>transportation-demand-management.html</v>
      </c>
      <c r="S125" s="180" t="str">
        <f>INDEX('Policy Characteristics'!M:M,MATCH(PolicyLevers!$C125,'Policy Characteristics'!$C:$C,0))</f>
        <v>https://orbit.dtu.dk/files/120569095/Transport_Scenarios_for_India.pdf</v>
      </c>
      <c r="T125" s="144">
        <f>INDEX('Policy Characteristics'!N:N,MATCH(PolicyLevers!$C125,'Policy Characteristics'!$C:$C,0))</f>
        <v>0</v>
      </c>
    </row>
    <row r="126" spans="1:20">
      <c r="A126" s="142" t="str">
        <f>INDEX('Policy Characteristics'!A:A,MATCH($C126,'Policy Characteristics'!$C:$C,0))</f>
        <v>Buildings and Appliances</v>
      </c>
      <c r="B126" t="str">
        <f>INDEX('Policy Characteristics'!B:B,MATCH($C126,'Policy Characteristics'!$C:$C,0))</f>
        <v>Building Component Electrification</v>
      </c>
      <c r="C126" t="s">
        <v>822</v>
      </c>
      <c r="D126" s="144" t="s">
        <v>120</v>
      </c>
      <c r="E126" s="144" t="s">
        <v>291</v>
      </c>
      <c r="F126" s="144" t="s">
        <v>295</v>
      </c>
      <c r="G126" s="144" t="s">
        <v>126</v>
      </c>
      <c r="H126" s="164">
        <v>435</v>
      </c>
      <c r="I126" s="144" t="s">
        <v>47</v>
      </c>
      <c r="J126" s="142" t="str">
        <f>INDEX('Policy Characteristics'!D:D,MATCH(PolicyLevers!$C126,'Policy Characteristics'!$C:$C,0))</f>
        <v>Building Component Electrification</v>
      </c>
      <c r="K126" s="142" t="str">
        <f>INDEX('Policy Characteristics'!E:E,MATCH(PolicyLevers!$C126,'Policy Characteristics'!$C:$C,0))</f>
        <v>bldgs new component fuel shifting</v>
      </c>
      <c r="L126" s="170">
        <f>INDEX('Policy Characteristics'!F:F,MATCH(PolicyLevers!$C126,'Policy Characteristics'!$C:$C,0))</f>
        <v>0</v>
      </c>
      <c r="M126" s="170">
        <f>INDEX('Policy Characteristics'!G:G,MATCH(PolicyLevers!$C126,'Policy Characteristics'!$C:$C,0))</f>
        <v>1</v>
      </c>
      <c r="N126" s="170">
        <f>INDEX('Policy Characteristics'!H:H,MATCH(PolicyLevers!$C126,'Policy Characteristics'!$C:$C,0))</f>
        <v>0.01</v>
      </c>
      <c r="O126" s="144" t="str">
        <f>INDEX('Policy Characteristics'!I:I,MATCH(PolicyLevers!$C126,'Policy Characteristics'!$C:$C,0))</f>
        <v>% of newly sold non-electric building components</v>
      </c>
      <c r="P126" s="14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44" t="str">
        <f>INDEX('Policy Characteristics'!K:K,MATCH(PolicyLevers!$C126,'Policy Characteristics'!$C:$C,0))</f>
        <v>buildings-sector-main.html#component-elec</v>
      </c>
      <c r="R126" s="150" t="str">
        <f>INDEX('Policy Characteristics'!L:L,MATCH(PolicyLevers!$C126,'Policy Characteristics'!$C:$C,0))</f>
        <v>building-component-electrification.html</v>
      </c>
      <c r="S126" s="171">
        <f>INDEX('Policy Characteristics'!M:M,MATCH(PolicyLevers!$C126,'Policy Characteristics'!$C:$C,0))</f>
        <v>0</v>
      </c>
      <c r="T126" s="144">
        <f>INDEX('Policy Characteristics'!N:N,MATCH(PolicyLevers!$C126,'Policy Characteristics'!$C:$C,0))</f>
        <v>0</v>
      </c>
    </row>
    <row r="127" spans="1:20">
      <c r="A127" s="142" t="str">
        <f>INDEX('Policy Characteristics'!A:A,MATCH($C127,'Policy Characteristics'!$C:$C,0))</f>
        <v>Buildings and Appliances</v>
      </c>
      <c r="B127" s="147" t="str">
        <f>INDEX('Policy Characteristics'!B:B,MATCH($C127,'Policy Characteristics'!$C:$C,0))</f>
        <v>Building Component Electrification</v>
      </c>
      <c r="C127" s="147" t="str">
        <f t="shared" ref="C127:C139" si="9">C$126</f>
        <v>Fraction of New Bldg Components Shifted to Other Fuels</v>
      </c>
      <c r="D127" s="144" t="s">
        <v>121</v>
      </c>
      <c r="E127" s="144" t="s">
        <v>291</v>
      </c>
      <c r="F127" s="144" t="s">
        <v>295</v>
      </c>
      <c r="G127" s="144" t="s">
        <v>127</v>
      </c>
      <c r="H127" s="16">
        <v>436</v>
      </c>
      <c r="I127" s="144" t="s">
        <v>47</v>
      </c>
      <c r="J127" s="142" t="str">
        <f>INDEX('Policy Characteristics'!D:D,MATCH(PolicyLevers!$C127,'Policy Characteristics'!$C:$C,0))</f>
        <v>Building Component Electrification</v>
      </c>
      <c r="K127" s="142" t="str">
        <f>INDEX('Policy Characteristics'!E:E,MATCH(PolicyLevers!$C127,'Policy Characteristics'!$C:$C,0))</f>
        <v>bldgs new component fuel shifting</v>
      </c>
      <c r="L127" s="166">
        <f>INDEX('Policy Characteristics'!F:F,MATCH(PolicyLevers!$C127,'Policy Characteristics'!$C:$C,0))</f>
        <v>0</v>
      </c>
      <c r="M127" s="166">
        <f>INDEX('Policy Characteristics'!G:G,MATCH(PolicyLevers!$C127,'Policy Characteristics'!$C:$C,0))</f>
        <v>1</v>
      </c>
      <c r="N127" s="166">
        <f>INDEX('Policy Characteristics'!H:H,MATCH(PolicyLevers!$C127,'Policy Characteristics'!$C:$C,0))</f>
        <v>0.01</v>
      </c>
      <c r="O127" s="167" t="str">
        <f>INDEX('Policy Characteristics'!I:I,MATCH(PolicyLevers!$C127,'Policy Characteristics'!$C:$C,0))</f>
        <v>% of newly sold non-electric building components</v>
      </c>
      <c r="P127" s="14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167" t="str">
        <f>INDEX('Policy Characteristics'!K:K,MATCH(PolicyLevers!$C127,'Policy Characteristics'!$C:$C,0))</f>
        <v>buildings-sector-main.html#component-elec</v>
      </c>
      <c r="R127" s="167" t="str">
        <f>INDEX('Policy Characteristics'!L:L,MATCH(PolicyLevers!$C127,'Policy Characteristics'!$C:$C,0))</f>
        <v>building-component-electrification.html</v>
      </c>
      <c r="S127" s="180">
        <f>INDEX('Policy Characteristics'!M:M,MATCH(PolicyLevers!$C127,'Policy Characteristics'!$C:$C,0))</f>
        <v>0</v>
      </c>
      <c r="T127" s="167">
        <f>INDEX('Policy Characteristics'!N:N,MATCH(PolicyLevers!$C127,'Policy Characteristics'!$C:$C,0))</f>
        <v>0</v>
      </c>
    </row>
    <row r="128" spans="1:20">
      <c r="A128" s="142" t="str">
        <f>INDEX('Policy Characteristics'!A:A,MATCH($C128,'Policy Characteristics'!$C:$C,0))</f>
        <v>Buildings and Appliances</v>
      </c>
      <c r="B128" s="147" t="str">
        <f>INDEX('Policy Characteristics'!B:B,MATCH($C128,'Policy Characteristics'!$C:$C,0))</f>
        <v>Building Component Electrification</v>
      </c>
      <c r="C128" s="147" t="str">
        <f t="shared" si="9"/>
        <v>Fraction of New Bldg Components Shifted to Other Fuels</v>
      </c>
      <c r="D128" s="144" t="s">
        <v>123</v>
      </c>
      <c r="E128" s="144" t="s">
        <v>291</v>
      </c>
      <c r="F128" s="144" t="s">
        <v>295</v>
      </c>
      <c r="G128" s="144" t="s">
        <v>129</v>
      </c>
      <c r="H128" s="16">
        <v>437</v>
      </c>
      <c r="I128" s="144" t="s">
        <v>47</v>
      </c>
      <c r="J128" s="142" t="str">
        <f>INDEX('Policy Characteristics'!D:D,MATCH(PolicyLevers!$C128,'Policy Characteristics'!$C:$C,0))</f>
        <v>Building Component Electrification</v>
      </c>
      <c r="K128" s="142" t="str">
        <f>INDEX('Policy Characteristics'!E:E,MATCH(PolicyLevers!$C128,'Policy Characteristics'!$C:$C,0))</f>
        <v>bldgs new component fuel shifting</v>
      </c>
      <c r="L128" s="147">
        <f>INDEX('Policy Characteristics'!F:F,MATCH(PolicyLevers!$C128,'Policy Characteristics'!$C:$C,0))</f>
        <v>0</v>
      </c>
      <c r="M128" s="166">
        <f>INDEX('Policy Characteristics'!G:G,MATCH(PolicyLevers!$C128,'Policy Characteristics'!$C:$C,0))</f>
        <v>1</v>
      </c>
      <c r="N128" s="166">
        <f>INDEX('Policy Characteristics'!H:H,MATCH(PolicyLevers!$C128,'Policy Characteristics'!$C:$C,0))</f>
        <v>0.01</v>
      </c>
      <c r="O128" s="167" t="str">
        <f>INDEX('Policy Characteristics'!I:I,MATCH(PolicyLevers!$C128,'Policy Characteristics'!$C:$C,0))</f>
        <v>% of newly sold non-electric building components</v>
      </c>
      <c r="P128" s="14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167" t="str">
        <f>INDEX('Policy Characteristics'!K:K,MATCH(PolicyLevers!$C128,'Policy Characteristics'!$C:$C,0))</f>
        <v>buildings-sector-main.html#component-elec</v>
      </c>
      <c r="R128" s="167" t="str">
        <f>INDEX('Policy Characteristics'!L:L,MATCH(PolicyLevers!$C128,'Policy Characteristics'!$C:$C,0))</f>
        <v>building-component-electrification.html</v>
      </c>
      <c r="S128" s="180">
        <f>INDEX('Policy Characteristics'!M:M,MATCH(PolicyLevers!$C128,'Policy Characteristics'!$C:$C,0))</f>
        <v>0</v>
      </c>
      <c r="T128" s="167">
        <f>INDEX('Policy Characteristics'!N:N,MATCH(PolicyLevers!$C128,'Policy Characteristics'!$C:$C,0))</f>
        <v>0</v>
      </c>
    </row>
    <row r="129" spans="1:20">
      <c r="A129" s="142" t="str">
        <f>INDEX('Policy Characteristics'!A:A,MATCH($C129,'Policy Characteristics'!$C:$C,0))</f>
        <v>Buildings and Appliances</v>
      </c>
      <c r="B129" s="147" t="str">
        <f>INDEX('Policy Characteristics'!B:B,MATCH($C129,'Policy Characteristics'!$C:$C,0))</f>
        <v>Building Component Electrification</v>
      </c>
      <c r="C129" s="147" t="str">
        <f t="shared" si="9"/>
        <v>Fraction of New Bldg Components Shifted to Other Fuels</v>
      </c>
      <c r="D129" s="144" t="s">
        <v>124</v>
      </c>
      <c r="E129" s="144" t="s">
        <v>291</v>
      </c>
      <c r="F129" s="144" t="s">
        <v>295</v>
      </c>
      <c r="G129" s="144" t="s">
        <v>130</v>
      </c>
      <c r="H129" s="16">
        <v>438</v>
      </c>
      <c r="I129" s="144" t="s">
        <v>46</v>
      </c>
      <c r="J129" s="142" t="str">
        <f>INDEX('Policy Characteristics'!D:D,MATCH(PolicyLevers!$C129,'Policy Characteristics'!$C:$C,0))</f>
        <v>Building Component Electrification</v>
      </c>
      <c r="K129" s="142" t="str">
        <f>INDEX('Policy Characteristics'!E:E,MATCH(PolicyLevers!$C129,'Policy Characteristics'!$C:$C,0))</f>
        <v>bldgs new component fuel shifting</v>
      </c>
      <c r="L129" s="166">
        <f>INDEX('Policy Characteristics'!F:F,MATCH(PolicyLevers!$C129,'Policy Characteristics'!$C:$C,0))</f>
        <v>0</v>
      </c>
      <c r="M129" s="166">
        <f>INDEX('Policy Characteristics'!G:G,MATCH(PolicyLevers!$C129,'Policy Characteristics'!$C:$C,0))</f>
        <v>1</v>
      </c>
      <c r="N129" s="166">
        <f>INDEX('Policy Characteristics'!H:H,MATCH(PolicyLevers!$C129,'Policy Characteristics'!$C:$C,0))</f>
        <v>0.01</v>
      </c>
      <c r="O129" s="167" t="str">
        <f>INDEX('Policy Characteristics'!I:I,MATCH(PolicyLevers!$C129,'Policy Characteristics'!$C:$C,0))</f>
        <v>% of newly sold non-electric building components</v>
      </c>
      <c r="P129" s="15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167" t="str">
        <f>INDEX('Policy Characteristics'!K:K,MATCH(PolicyLevers!$C129,'Policy Characteristics'!$C:$C,0))</f>
        <v>buildings-sector-main.html#component-elec</v>
      </c>
      <c r="R129" s="167" t="str">
        <f>INDEX('Policy Characteristics'!L:L,MATCH(PolicyLevers!$C129,'Policy Characteristics'!$C:$C,0))</f>
        <v>building-component-electrification.html</v>
      </c>
      <c r="S129" s="165">
        <f>INDEX('Policy Characteristics'!M:M,MATCH(PolicyLevers!$C129,'Policy Characteristics'!$C:$C,0))</f>
        <v>0</v>
      </c>
      <c r="T129" s="167">
        <f>INDEX('Policy Characteristics'!N:N,MATCH(PolicyLevers!$C129,'Policy Characteristics'!$C:$C,0))</f>
        <v>0</v>
      </c>
    </row>
    <row r="130" spans="1:20">
      <c r="A130" s="142" t="str">
        <f>INDEX('Policy Characteristics'!A:A,MATCH($C130,'Policy Characteristics'!$C:$C,0))</f>
        <v>Buildings and Appliances</v>
      </c>
      <c r="B130" s="147" t="str">
        <f>INDEX('Policy Characteristics'!B:B,MATCH($C130,'Policy Characteristics'!$C:$C,0))</f>
        <v>Building Component Electrification</v>
      </c>
      <c r="C130" s="147" t="str">
        <f t="shared" si="9"/>
        <v>Fraction of New Bldg Components Shifted to Other Fuels</v>
      </c>
      <c r="D130" s="144" t="s">
        <v>125</v>
      </c>
      <c r="E130" s="144" t="s">
        <v>291</v>
      </c>
      <c r="F130" s="144" t="s">
        <v>295</v>
      </c>
      <c r="G130" s="144" t="s">
        <v>131</v>
      </c>
      <c r="H130" s="164">
        <v>439</v>
      </c>
      <c r="I130" s="144" t="s">
        <v>47</v>
      </c>
      <c r="J130" s="142" t="str">
        <f>INDEX('Policy Characteristics'!D:D,MATCH(PolicyLevers!$C130,'Policy Characteristics'!$C:$C,0))</f>
        <v>Building Component Electrification</v>
      </c>
      <c r="K130" s="142" t="str">
        <f>INDEX('Policy Characteristics'!E:E,MATCH(PolicyLevers!$C130,'Policy Characteristics'!$C:$C,0))</f>
        <v>bldgs new component fuel shifting</v>
      </c>
      <c r="L130" s="166">
        <f>INDEX('Policy Characteristics'!F:F,MATCH(PolicyLevers!$C130,'Policy Characteristics'!$C:$C,0))</f>
        <v>0</v>
      </c>
      <c r="M130" s="166">
        <f>INDEX('Policy Characteristics'!G:G,MATCH(PolicyLevers!$C130,'Policy Characteristics'!$C:$C,0))</f>
        <v>1</v>
      </c>
      <c r="N130" s="166">
        <f>INDEX('Policy Characteristics'!H:H,MATCH(PolicyLevers!$C130,'Policy Characteristics'!$C:$C,0))</f>
        <v>0.01</v>
      </c>
      <c r="O130" s="167" t="str">
        <f>INDEX('Policy Characteristics'!I:I,MATCH(PolicyLevers!$C130,'Policy Characteristics'!$C:$C,0))</f>
        <v>% of newly sold non-electric building components</v>
      </c>
      <c r="P130" s="14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167" t="str">
        <f>INDEX('Policy Characteristics'!K:K,MATCH(PolicyLevers!$C130,'Policy Characteristics'!$C:$C,0))</f>
        <v>buildings-sector-main.html#component-elec</v>
      </c>
      <c r="R130" s="167" t="str">
        <f>INDEX('Policy Characteristics'!L:L,MATCH(PolicyLevers!$C130,'Policy Characteristics'!$C:$C,0))</f>
        <v>building-component-electrification.html</v>
      </c>
      <c r="S130" s="180">
        <f>INDEX('Policy Characteristics'!M:M,MATCH(PolicyLevers!$C130,'Policy Characteristics'!$C:$C,0))</f>
        <v>0</v>
      </c>
      <c r="T130" s="167">
        <f>INDEX('Policy Characteristics'!N:N,MATCH(PolicyLevers!$C130,'Policy Characteristics'!$C:$C,0))</f>
        <v>0</v>
      </c>
    </row>
    <row r="131" spans="1:20">
      <c r="A131" s="142" t="str">
        <f>INDEX('Policy Characteristics'!A:A,MATCH($C131,'Policy Characteristics'!$C:$C,0))</f>
        <v>Buildings and Appliances</v>
      </c>
      <c r="B131" s="147" t="str">
        <f>INDEX('Policy Characteristics'!B:B,MATCH($C131,'Policy Characteristics'!$C:$C,0))</f>
        <v>Building Component Electrification</v>
      </c>
      <c r="C131" s="147" t="str">
        <f t="shared" si="9"/>
        <v>Fraction of New Bldg Components Shifted to Other Fuels</v>
      </c>
      <c r="D131" s="144" t="s">
        <v>120</v>
      </c>
      <c r="E131" s="144" t="s">
        <v>292</v>
      </c>
      <c r="F131" s="144" t="s">
        <v>294</v>
      </c>
      <c r="G131" s="144" t="s">
        <v>126</v>
      </c>
      <c r="H131" s="164">
        <v>440</v>
      </c>
      <c r="I131" s="144" t="s">
        <v>47</v>
      </c>
      <c r="J131" s="142" t="str">
        <f>INDEX('Policy Characteristics'!D:D,MATCH(PolicyLevers!$C131,'Policy Characteristics'!$C:$C,0))</f>
        <v>Building Component Electrification</v>
      </c>
      <c r="K131" s="142" t="str">
        <f>INDEX('Policy Characteristics'!E:E,MATCH(PolicyLevers!$C131,'Policy Characteristics'!$C:$C,0))</f>
        <v>bldgs new component fuel shifting</v>
      </c>
      <c r="L131" s="166">
        <f>INDEX('Policy Characteristics'!F:F,MATCH(PolicyLevers!$C131,'Policy Characteristics'!$C:$C,0))</f>
        <v>0</v>
      </c>
      <c r="M131" s="166">
        <f>INDEX('Policy Characteristics'!G:G,MATCH(PolicyLevers!$C131,'Policy Characteristics'!$C:$C,0))</f>
        <v>1</v>
      </c>
      <c r="N131" s="166">
        <f>INDEX('Policy Characteristics'!H:H,MATCH(PolicyLevers!$C131,'Policy Characteristics'!$C:$C,0))</f>
        <v>0.01</v>
      </c>
      <c r="O131" s="167" t="str">
        <f>INDEX('Policy Characteristics'!I:I,MATCH(PolicyLevers!$C131,'Policy Characteristics'!$C:$C,0))</f>
        <v>% of newly sold non-electric building components</v>
      </c>
      <c r="P131" s="14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167" t="str">
        <f>INDEX('Policy Characteristics'!K:K,MATCH(PolicyLevers!$C131,'Policy Characteristics'!$C:$C,0))</f>
        <v>buildings-sector-main.html#component-elec</v>
      </c>
      <c r="R131" s="167" t="str">
        <f>INDEX('Policy Characteristics'!L:L,MATCH(PolicyLevers!$C131,'Policy Characteristics'!$C:$C,0))</f>
        <v>building-component-electrification.html</v>
      </c>
      <c r="S131" s="180">
        <f>INDEX('Policy Characteristics'!M:M,MATCH(PolicyLevers!$C131,'Policy Characteristics'!$C:$C,0))</f>
        <v>0</v>
      </c>
      <c r="T131" s="167">
        <f>INDEX('Policy Characteristics'!N:N,MATCH(PolicyLevers!$C131,'Policy Characteristics'!$C:$C,0))</f>
        <v>0</v>
      </c>
    </row>
    <row r="132" spans="1:20">
      <c r="A132" s="142" t="str">
        <f>INDEX('Policy Characteristics'!A:A,MATCH($C132,'Policy Characteristics'!$C:$C,0))</f>
        <v>Buildings and Appliances</v>
      </c>
      <c r="B132" s="147" t="str">
        <f>INDEX('Policy Characteristics'!B:B,MATCH($C132,'Policy Characteristics'!$C:$C,0))</f>
        <v>Building Component Electrification</v>
      </c>
      <c r="C132" s="147" t="str">
        <f t="shared" si="9"/>
        <v>Fraction of New Bldg Components Shifted to Other Fuels</v>
      </c>
      <c r="D132" s="144" t="s">
        <v>121</v>
      </c>
      <c r="E132" s="144" t="s">
        <v>292</v>
      </c>
      <c r="F132" s="144" t="s">
        <v>294</v>
      </c>
      <c r="G132" s="144" t="s">
        <v>127</v>
      </c>
      <c r="H132" s="16">
        <v>441</v>
      </c>
      <c r="I132" s="144" t="s">
        <v>47</v>
      </c>
      <c r="J132" s="142" t="str">
        <f>INDEX('Policy Characteristics'!D:D,MATCH(PolicyLevers!$C132,'Policy Characteristics'!$C:$C,0))</f>
        <v>Building Component Electrification</v>
      </c>
      <c r="K132" s="142" t="str">
        <f>INDEX('Policy Characteristics'!E:E,MATCH(PolicyLevers!$C132,'Policy Characteristics'!$C:$C,0))</f>
        <v>bldgs new component fuel shifting</v>
      </c>
      <c r="L132" s="166">
        <f>INDEX('Policy Characteristics'!F:F,MATCH(PolicyLevers!$C132,'Policy Characteristics'!$C:$C,0))</f>
        <v>0</v>
      </c>
      <c r="M132" s="166">
        <f>INDEX('Policy Characteristics'!G:G,MATCH(PolicyLevers!$C132,'Policy Characteristics'!$C:$C,0))</f>
        <v>1</v>
      </c>
      <c r="N132" s="166">
        <f>INDEX('Policy Characteristics'!H:H,MATCH(PolicyLevers!$C132,'Policy Characteristics'!$C:$C,0))</f>
        <v>0.01</v>
      </c>
      <c r="O132" s="167" t="str">
        <f>INDEX('Policy Characteristics'!I:I,MATCH(PolicyLevers!$C132,'Policy Characteristics'!$C:$C,0))</f>
        <v>% of newly sold non-electric building components</v>
      </c>
      <c r="P132" s="14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167" t="str">
        <f>INDEX('Policy Characteristics'!K:K,MATCH(PolicyLevers!$C132,'Policy Characteristics'!$C:$C,0))</f>
        <v>buildings-sector-main.html#component-elec</v>
      </c>
      <c r="R132" s="167" t="str">
        <f>INDEX('Policy Characteristics'!L:L,MATCH(PolicyLevers!$C132,'Policy Characteristics'!$C:$C,0))</f>
        <v>building-component-electrification.html</v>
      </c>
      <c r="S132" s="180">
        <f>INDEX('Policy Characteristics'!M:M,MATCH(PolicyLevers!$C132,'Policy Characteristics'!$C:$C,0))</f>
        <v>0</v>
      </c>
      <c r="T132" s="167">
        <f>INDEX('Policy Characteristics'!N:N,MATCH(PolicyLevers!$C132,'Policy Characteristics'!$C:$C,0))</f>
        <v>0</v>
      </c>
    </row>
    <row r="133" spans="1:20">
      <c r="A133" s="142" t="str">
        <f>INDEX('Policy Characteristics'!A:A,MATCH($C133,'Policy Characteristics'!$C:$C,0))</f>
        <v>Buildings and Appliances</v>
      </c>
      <c r="B133" s="147" t="str">
        <f>INDEX('Policy Characteristics'!B:B,MATCH($C133,'Policy Characteristics'!$C:$C,0))</f>
        <v>Building Component Electrification</v>
      </c>
      <c r="C133" s="147" t="str">
        <f t="shared" si="9"/>
        <v>Fraction of New Bldg Components Shifted to Other Fuels</v>
      </c>
      <c r="D133" s="144" t="s">
        <v>123</v>
      </c>
      <c r="E133" s="144" t="s">
        <v>292</v>
      </c>
      <c r="F133" s="144" t="s">
        <v>294</v>
      </c>
      <c r="G133" s="144" t="s">
        <v>129</v>
      </c>
      <c r="H133" s="164">
        <v>442</v>
      </c>
      <c r="I133" s="144" t="s">
        <v>46</v>
      </c>
      <c r="J133" s="142" t="str">
        <f>INDEX('Policy Characteristics'!D:D,MATCH(PolicyLevers!$C133,'Policy Characteristics'!$C:$C,0))</f>
        <v>Building Component Electrification</v>
      </c>
      <c r="K133" s="142" t="str">
        <f>INDEX('Policy Characteristics'!E:E,MATCH(PolicyLevers!$C133,'Policy Characteristics'!$C:$C,0))</f>
        <v>bldgs new component fuel shifting</v>
      </c>
      <c r="L133" s="166">
        <f>INDEX('Policy Characteristics'!F:F,MATCH(PolicyLevers!$C133,'Policy Characteristics'!$C:$C,0))</f>
        <v>0</v>
      </c>
      <c r="M133" s="166">
        <f>INDEX('Policy Characteristics'!G:G,MATCH(PolicyLevers!$C133,'Policy Characteristics'!$C:$C,0))</f>
        <v>1</v>
      </c>
      <c r="N133" s="166">
        <f>INDEX('Policy Characteristics'!H:H,MATCH(PolicyLevers!$C133,'Policy Characteristics'!$C:$C,0))</f>
        <v>0.01</v>
      </c>
      <c r="O133" s="167" t="str">
        <f>INDEX('Policy Characteristics'!I:I,MATCH(PolicyLevers!$C133,'Policy Characteristics'!$C:$C,0))</f>
        <v>% of newly sold non-electric building components</v>
      </c>
      <c r="P133" s="15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167" t="str">
        <f>INDEX('Policy Characteristics'!K:K,MATCH(PolicyLevers!$C133,'Policy Characteristics'!$C:$C,0))</f>
        <v>buildings-sector-main.html#component-elec</v>
      </c>
      <c r="R133" s="167" t="str">
        <f>INDEX('Policy Characteristics'!L:L,MATCH(PolicyLevers!$C133,'Policy Characteristics'!$C:$C,0))</f>
        <v>building-component-electrification.html</v>
      </c>
      <c r="S133" s="180">
        <f>INDEX('Policy Characteristics'!M:M,MATCH(PolicyLevers!$C133,'Policy Characteristics'!$C:$C,0))</f>
        <v>0</v>
      </c>
      <c r="T133" s="167">
        <f>INDEX('Policy Characteristics'!N:N,MATCH(PolicyLevers!$C133,'Policy Characteristics'!$C:$C,0))</f>
        <v>0</v>
      </c>
    </row>
    <row r="134" spans="1:20">
      <c r="A134" s="142" t="str">
        <f>INDEX('Policy Characteristics'!A:A,MATCH($C134,'Policy Characteristics'!$C:$C,0))</f>
        <v>Buildings and Appliances</v>
      </c>
      <c r="B134" s="147" t="str">
        <f>INDEX('Policy Characteristics'!B:B,MATCH($C134,'Policy Characteristics'!$C:$C,0))</f>
        <v>Building Component Electrification</v>
      </c>
      <c r="C134" s="147" t="str">
        <f t="shared" si="9"/>
        <v>Fraction of New Bldg Components Shifted to Other Fuels</v>
      </c>
      <c r="D134" s="144" t="s">
        <v>124</v>
      </c>
      <c r="E134" s="144" t="s">
        <v>292</v>
      </c>
      <c r="F134" s="144" t="s">
        <v>294</v>
      </c>
      <c r="G134" s="144" t="s">
        <v>130</v>
      </c>
      <c r="H134" s="16">
        <v>443</v>
      </c>
      <c r="I134" s="144" t="s">
        <v>46</v>
      </c>
      <c r="J134" s="142" t="str">
        <f>INDEX('Policy Characteristics'!D:D,MATCH(PolicyLevers!$C134,'Policy Characteristics'!$C:$C,0))</f>
        <v>Building Component Electrification</v>
      </c>
      <c r="K134" s="142" t="str">
        <f>INDEX('Policy Characteristics'!E:E,MATCH(PolicyLevers!$C134,'Policy Characteristics'!$C:$C,0))</f>
        <v>bldgs new component fuel shifting</v>
      </c>
      <c r="L134" s="166">
        <f>INDEX('Policy Characteristics'!F:F,MATCH(PolicyLevers!$C134,'Policy Characteristics'!$C:$C,0))</f>
        <v>0</v>
      </c>
      <c r="M134" s="182">
        <f>INDEX('Policy Characteristics'!G:G,MATCH(PolicyLevers!$C134,'Policy Characteristics'!$C:$C,0))</f>
        <v>1</v>
      </c>
      <c r="N134" s="166">
        <f>INDEX('Policy Characteristics'!H:H,MATCH(PolicyLevers!$C134,'Policy Characteristics'!$C:$C,0))</f>
        <v>0.01</v>
      </c>
      <c r="O134" s="167" t="str">
        <f>INDEX('Policy Characteristics'!I:I,MATCH(PolicyLevers!$C134,'Policy Characteristics'!$C:$C,0))</f>
        <v>% of newly sold non-electric building components</v>
      </c>
      <c r="P134" s="15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167" t="str">
        <f>INDEX('Policy Characteristics'!K:K,MATCH(PolicyLevers!$C134,'Policy Characteristics'!$C:$C,0))</f>
        <v>buildings-sector-main.html#component-elec</v>
      </c>
      <c r="R134" s="167" t="str">
        <f>INDEX('Policy Characteristics'!L:L,MATCH(PolicyLevers!$C134,'Policy Characteristics'!$C:$C,0))</f>
        <v>building-component-electrification.html</v>
      </c>
      <c r="S134" s="180">
        <f>INDEX('Policy Characteristics'!M:M,MATCH(PolicyLevers!$C134,'Policy Characteristics'!$C:$C,0))</f>
        <v>0</v>
      </c>
      <c r="T134" s="167">
        <f>INDEX('Policy Characteristics'!N:N,MATCH(PolicyLevers!$C134,'Policy Characteristics'!$C:$C,0))</f>
        <v>0</v>
      </c>
    </row>
    <row r="135" spans="1:20">
      <c r="A135" s="142" t="str">
        <f>INDEX('Policy Characteristics'!A:A,MATCH($C135,'Policy Characteristics'!$C:$C,0))</f>
        <v>Buildings and Appliances</v>
      </c>
      <c r="B135" s="147" t="str">
        <f>INDEX('Policy Characteristics'!B:B,MATCH($C135,'Policy Characteristics'!$C:$C,0))</f>
        <v>Building Component Electrification</v>
      </c>
      <c r="C135" s="147" t="str">
        <f t="shared" si="9"/>
        <v>Fraction of New Bldg Components Shifted to Other Fuels</v>
      </c>
      <c r="D135" s="144" t="s">
        <v>125</v>
      </c>
      <c r="E135" s="144" t="s">
        <v>292</v>
      </c>
      <c r="F135" s="144" t="s">
        <v>294</v>
      </c>
      <c r="G135" s="144" t="s">
        <v>131</v>
      </c>
      <c r="H135" s="164">
        <v>444</v>
      </c>
      <c r="I135" s="144" t="s">
        <v>47</v>
      </c>
      <c r="J135" s="142" t="str">
        <f>INDEX('Policy Characteristics'!D:D,MATCH(PolicyLevers!$C135,'Policy Characteristics'!$C:$C,0))</f>
        <v>Building Component Electrification</v>
      </c>
      <c r="K135" s="142" t="str">
        <f>INDEX('Policy Characteristics'!E:E,MATCH(PolicyLevers!$C135,'Policy Characteristics'!$C:$C,0))</f>
        <v>bldgs new component fuel shifting</v>
      </c>
      <c r="L135" s="166">
        <f>INDEX('Policy Characteristics'!F:F,MATCH(PolicyLevers!$C135,'Policy Characteristics'!$C:$C,0))</f>
        <v>0</v>
      </c>
      <c r="M135" s="166">
        <f>INDEX('Policy Characteristics'!G:G,MATCH(PolicyLevers!$C135,'Policy Characteristics'!$C:$C,0))</f>
        <v>1</v>
      </c>
      <c r="N135" s="166">
        <f>INDEX('Policy Characteristics'!H:H,MATCH(PolicyLevers!$C135,'Policy Characteristics'!$C:$C,0))</f>
        <v>0.01</v>
      </c>
      <c r="O135" s="167" t="str">
        <f>INDEX('Policy Characteristics'!I:I,MATCH(PolicyLevers!$C135,'Policy Characteristics'!$C:$C,0))</f>
        <v>% of newly sold non-electric building components</v>
      </c>
      <c r="P135" s="14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167" t="str">
        <f>INDEX('Policy Characteristics'!K:K,MATCH(PolicyLevers!$C135,'Policy Characteristics'!$C:$C,0))</f>
        <v>buildings-sector-main.html#component-elec</v>
      </c>
      <c r="R135" s="167" t="str">
        <f>INDEX('Policy Characteristics'!L:L,MATCH(PolicyLevers!$C135,'Policy Characteristics'!$C:$C,0))</f>
        <v>building-component-electrification.html</v>
      </c>
      <c r="S135" s="180">
        <f>INDEX('Policy Characteristics'!M:M,MATCH(PolicyLevers!$C135,'Policy Characteristics'!$C:$C,0))</f>
        <v>0</v>
      </c>
      <c r="T135" s="167">
        <f>INDEX('Policy Characteristics'!N:N,MATCH(PolicyLevers!$C135,'Policy Characteristics'!$C:$C,0))</f>
        <v>0</v>
      </c>
    </row>
    <row r="136" spans="1:20">
      <c r="A136" s="142" t="str">
        <f>INDEX('Policy Characteristics'!A:A,MATCH($C136,'Policy Characteristics'!$C:$C,0))</f>
        <v>Buildings and Appliances</v>
      </c>
      <c r="B136" s="147" t="str">
        <f>INDEX('Policy Characteristics'!B:B,MATCH($C136,'Policy Characteristics'!$C:$C,0))</f>
        <v>Building Component Electrification</v>
      </c>
      <c r="C136" s="147" t="str">
        <f t="shared" si="9"/>
        <v>Fraction of New Bldg Components Shifted to Other Fuels</v>
      </c>
      <c r="D136" s="144" t="s">
        <v>120</v>
      </c>
      <c r="E136" s="144" t="s">
        <v>293</v>
      </c>
      <c r="F136" s="144" t="s">
        <v>177</v>
      </c>
      <c r="G136" s="144" t="s">
        <v>126</v>
      </c>
      <c r="H136" s="164">
        <v>445</v>
      </c>
      <c r="I136" s="144" t="s">
        <v>47</v>
      </c>
      <c r="J136" s="142" t="str">
        <f>INDEX('Policy Characteristics'!D:D,MATCH(PolicyLevers!$C136,'Policy Characteristics'!$C:$C,0))</f>
        <v>Building Component Electrification</v>
      </c>
      <c r="K136" s="142" t="str">
        <f>INDEX('Policy Characteristics'!E:E,MATCH(PolicyLevers!$C136,'Policy Characteristics'!$C:$C,0))</f>
        <v>bldgs new component fuel shifting</v>
      </c>
      <c r="L136" s="166">
        <f>INDEX('Policy Characteristics'!F:F,MATCH(PolicyLevers!$C136,'Policy Characteristics'!$C:$C,0))</f>
        <v>0</v>
      </c>
      <c r="M136" s="166">
        <f>INDEX('Policy Characteristics'!G:G,MATCH(PolicyLevers!$C136,'Policy Characteristics'!$C:$C,0))</f>
        <v>1</v>
      </c>
      <c r="N136" s="166">
        <f>INDEX('Policy Characteristics'!H:H,MATCH(PolicyLevers!$C136,'Policy Characteristics'!$C:$C,0))</f>
        <v>0.01</v>
      </c>
      <c r="O136" s="167" t="str">
        <f>INDEX('Policy Characteristics'!I:I,MATCH(PolicyLevers!$C136,'Policy Characteristics'!$C:$C,0))</f>
        <v>% of newly sold non-electric building components</v>
      </c>
      <c r="P136" s="14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167" t="str">
        <f>INDEX('Policy Characteristics'!K:K,MATCH(PolicyLevers!$C136,'Policy Characteristics'!$C:$C,0))</f>
        <v>buildings-sector-main.html#component-elec</v>
      </c>
      <c r="R136" s="167" t="str">
        <f>INDEX('Policy Characteristics'!L:L,MATCH(PolicyLevers!$C136,'Policy Characteristics'!$C:$C,0))</f>
        <v>building-component-electrification.html</v>
      </c>
      <c r="S136" s="180">
        <f>INDEX('Policy Characteristics'!M:M,MATCH(PolicyLevers!$C136,'Policy Characteristics'!$C:$C,0))</f>
        <v>0</v>
      </c>
      <c r="T136" s="167">
        <f>INDEX('Policy Characteristics'!N:N,MATCH(PolicyLevers!$C136,'Policy Characteristics'!$C:$C,0))</f>
        <v>0</v>
      </c>
    </row>
    <row r="137" spans="1:20">
      <c r="A137" s="142" t="str">
        <f>INDEX('Policy Characteristics'!A:A,MATCH($C137,'Policy Characteristics'!$C:$C,0))</f>
        <v>Buildings and Appliances</v>
      </c>
      <c r="B137" s="147" t="str">
        <f>INDEX('Policy Characteristics'!B:B,MATCH($C137,'Policy Characteristics'!$C:$C,0))</f>
        <v>Building Component Electrification</v>
      </c>
      <c r="C137" s="147" t="str">
        <f t="shared" si="9"/>
        <v>Fraction of New Bldg Components Shifted to Other Fuels</v>
      </c>
      <c r="D137" s="144" t="s">
        <v>121</v>
      </c>
      <c r="E137" s="144" t="s">
        <v>293</v>
      </c>
      <c r="F137" s="144" t="s">
        <v>177</v>
      </c>
      <c r="G137" s="144" t="s">
        <v>127</v>
      </c>
      <c r="H137" s="16">
        <v>446</v>
      </c>
      <c r="I137" s="144" t="s">
        <v>47</v>
      </c>
      <c r="J137" s="142" t="str">
        <f>INDEX('Policy Characteristics'!D:D,MATCH(PolicyLevers!$C137,'Policy Characteristics'!$C:$C,0))</f>
        <v>Building Component Electrification</v>
      </c>
      <c r="K137" s="142" t="str">
        <f>INDEX('Policy Characteristics'!E:E,MATCH(PolicyLevers!$C137,'Policy Characteristics'!$C:$C,0))</f>
        <v>bldgs new component fuel shifting</v>
      </c>
      <c r="L137" s="166">
        <f>INDEX('Policy Characteristics'!F:F,MATCH(PolicyLevers!$C137,'Policy Characteristics'!$C:$C,0))</f>
        <v>0</v>
      </c>
      <c r="M137" s="166">
        <f>INDEX('Policy Characteristics'!G:G,MATCH(PolicyLevers!$C137,'Policy Characteristics'!$C:$C,0))</f>
        <v>1</v>
      </c>
      <c r="N137" s="166">
        <f>INDEX('Policy Characteristics'!H:H,MATCH(PolicyLevers!$C137,'Policy Characteristics'!$C:$C,0))</f>
        <v>0.01</v>
      </c>
      <c r="O137" s="167" t="str">
        <f>INDEX('Policy Characteristics'!I:I,MATCH(PolicyLevers!$C137,'Policy Characteristics'!$C:$C,0))</f>
        <v>% of newly sold non-electric building components</v>
      </c>
      <c r="P137" s="14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167" t="str">
        <f>INDEX('Policy Characteristics'!K:K,MATCH(PolicyLevers!$C137,'Policy Characteristics'!$C:$C,0))</f>
        <v>buildings-sector-main.html#component-elec</v>
      </c>
      <c r="R137" s="167" t="str">
        <f>INDEX('Policy Characteristics'!L:L,MATCH(PolicyLevers!$C137,'Policy Characteristics'!$C:$C,0))</f>
        <v>building-component-electrification.html</v>
      </c>
      <c r="S137" s="180">
        <f>INDEX('Policy Characteristics'!M:M,MATCH(PolicyLevers!$C137,'Policy Characteristics'!$C:$C,0))</f>
        <v>0</v>
      </c>
      <c r="T137" s="167">
        <f>INDEX('Policy Characteristics'!N:N,MATCH(PolicyLevers!$C137,'Policy Characteristics'!$C:$C,0))</f>
        <v>0</v>
      </c>
    </row>
    <row r="138" spans="1:20">
      <c r="A138" s="142" t="str">
        <f>INDEX('Policy Characteristics'!A:A,MATCH($C138,'Policy Characteristics'!$C:$C,0))</f>
        <v>Buildings and Appliances</v>
      </c>
      <c r="B138" s="147" t="str">
        <f>INDEX('Policy Characteristics'!B:B,MATCH($C138,'Policy Characteristics'!$C:$C,0))</f>
        <v>Building Component Electrification</v>
      </c>
      <c r="C138" s="147" t="str">
        <f t="shared" si="9"/>
        <v>Fraction of New Bldg Components Shifted to Other Fuels</v>
      </c>
      <c r="D138" s="144" t="s">
        <v>123</v>
      </c>
      <c r="E138" s="144" t="s">
        <v>293</v>
      </c>
      <c r="F138" s="144" t="s">
        <v>177</v>
      </c>
      <c r="G138" s="144" t="s">
        <v>129</v>
      </c>
      <c r="H138" s="164">
        <v>447</v>
      </c>
      <c r="I138" s="144" t="s">
        <v>47</v>
      </c>
      <c r="J138" s="142" t="str">
        <f>INDEX('Policy Characteristics'!D:D,MATCH(PolicyLevers!$C138,'Policy Characteristics'!$C:$C,0))</f>
        <v>Building Component Electrification</v>
      </c>
      <c r="K138" s="142" t="str">
        <f>INDEX('Policy Characteristics'!E:E,MATCH(PolicyLevers!$C138,'Policy Characteristics'!$C:$C,0))</f>
        <v>bldgs new component fuel shifting</v>
      </c>
      <c r="L138" s="166">
        <f>INDEX('Policy Characteristics'!F:F,MATCH(PolicyLevers!$C138,'Policy Characteristics'!$C:$C,0))</f>
        <v>0</v>
      </c>
      <c r="M138" s="166">
        <f>INDEX('Policy Characteristics'!G:G,MATCH(PolicyLevers!$C138,'Policy Characteristics'!$C:$C,0))</f>
        <v>1</v>
      </c>
      <c r="N138" s="166">
        <f>INDEX('Policy Characteristics'!H:H,MATCH(PolicyLevers!$C138,'Policy Characteristics'!$C:$C,0))</f>
        <v>0.01</v>
      </c>
      <c r="O138" s="167" t="str">
        <f>INDEX('Policy Characteristics'!I:I,MATCH(PolicyLevers!$C138,'Policy Characteristics'!$C:$C,0))</f>
        <v>% of newly sold non-electric building components</v>
      </c>
      <c r="P138" s="15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167" t="str">
        <f>INDEX('Policy Characteristics'!K:K,MATCH(PolicyLevers!$C138,'Policy Characteristics'!$C:$C,0))</f>
        <v>buildings-sector-main.html#component-elec</v>
      </c>
      <c r="R138" s="167" t="str">
        <f>INDEX('Policy Characteristics'!L:L,MATCH(PolicyLevers!$C138,'Policy Characteristics'!$C:$C,0))</f>
        <v>building-component-electrification.html</v>
      </c>
      <c r="S138" s="180">
        <f>INDEX('Policy Characteristics'!M:M,MATCH(PolicyLevers!$C138,'Policy Characteristics'!$C:$C,0))</f>
        <v>0</v>
      </c>
      <c r="T138" s="167">
        <f>INDEX('Policy Characteristics'!N:N,MATCH(PolicyLevers!$C138,'Policy Characteristics'!$C:$C,0))</f>
        <v>0</v>
      </c>
    </row>
    <row r="139" spans="1:20">
      <c r="A139" s="142" t="str">
        <f>INDEX('Policy Characteristics'!A:A,MATCH($C139,'Policy Characteristics'!$C:$C,0))</f>
        <v>Buildings and Appliances</v>
      </c>
      <c r="B139" s="147" t="str">
        <f>INDEX('Policy Characteristics'!B:B,MATCH($C139,'Policy Characteristics'!$C:$C,0))</f>
        <v>Building Component Electrification</v>
      </c>
      <c r="C139" s="147" t="str">
        <f t="shared" si="9"/>
        <v>Fraction of New Bldg Components Shifted to Other Fuels</v>
      </c>
      <c r="D139" s="144" t="s">
        <v>124</v>
      </c>
      <c r="E139" s="144" t="s">
        <v>293</v>
      </c>
      <c r="F139" s="144" t="s">
        <v>177</v>
      </c>
      <c r="G139" s="144" t="s">
        <v>130</v>
      </c>
      <c r="H139" s="16">
        <v>448</v>
      </c>
      <c r="I139" s="144" t="s">
        <v>46</v>
      </c>
      <c r="J139" s="142" t="str">
        <f>INDEX('Policy Characteristics'!D:D,MATCH(PolicyLevers!$C139,'Policy Characteristics'!$C:$C,0))</f>
        <v>Building Component Electrification</v>
      </c>
      <c r="K139" s="142" t="str">
        <f>INDEX('Policy Characteristics'!E:E,MATCH(PolicyLevers!$C139,'Policy Characteristics'!$C:$C,0))</f>
        <v>bldgs new component fuel shifting</v>
      </c>
      <c r="L139" s="166">
        <f>INDEX('Policy Characteristics'!F:F,MATCH(PolicyLevers!$C139,'Policy Characteristics'!$C:$C,0))</f>
        <v>0</v>
      </c>
      <c r="M139" s="166">
        <f>INDEX('Policy Characteristics'!G:G,MATCH(PolicyLevers!$C139,'Policy Characteristics'!$C:$C,0))</f>
        <v>1</v>
      </c>
      <c r="N139" s="166">
        <f>INDEX('Policy Characteristics'!H:H,MATCH(PolicyLevers!$C139,'Policy Characteristics'!$C:$C,0))</f>
        <v>0.01</v>
      </c>
      <c r="O139" s="167" t="str">
        <f>INDEX('Policy Characteristics'!I:I,MATCH(PolicyLevers!$C139,'Policy Characteristics'!$C:$C,0))</f>
        <v>% of newly sold non-electric building components</v>
      </c>
      <c r="P139" s="15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167" t="str">
        <f>INDEX('Policy Characteristics'!K:K,MATCH(PolicyLevers!$C139,'Policy Characteristics'!$C:$C,0))</f>
        <v>buildings-sector-main.html#component-elec</v>
      </c>
      <c r="R139" s="167" t="str">
        <f>INDEX('Policy Characteristics'!L:L,MATCH(PolicyLevers!$C139,'Policy Characteristics'!$C:$C,0))</f>
        <v>building-component-electrification.html</v>
      </c>
      <c r="S139" s="180">
        <f>INDEX('Policy Characteristics'!M:M,MATCH(PolicyLevers!$C139,'Policy Characteristics'!$C:$C,0))</f>
        <v>0</v>
      </c>
      <c r="T139" s="167">
        <f>INDEX('Policy Characteristics'!N:N,MATCH(PolicyLevers!$C139,'Policy Characteristics'!$C:$C,0))</f>
        <v>0</v>
      </c>
    </row>
    <row r="140" spans="1:20">
      <c r="A140" s="142" t="str">
        <f>INDEX('Policy Characteristics'!A:A,MATCH($C140,'Policy Characteristics'!$C:$C,0))</f>
        <v>Buildings and Appliances</v>
      </c>
      <c r="B140" s="147" t="str">
        <f>INDEX('Policy Characteristics'!B:B,MATCH($C140,'Policy Characteristics'!$C:$C,0))</f>
        <v>Building Component Electrification</v>
      </c>
      <c r="C140" s="147" t="str">
        <f t="shared" ref="C140" si="10">C$126</f>
        <v>Fraction of New Bldg Components Shifted to Other Fuels</v>
      </c>
      <c r="D140" s="144" t="s">
        <v>125</v>
      </c>
      <c r="E140" s="144" t="s">
        <v>293</v>
      </c>
      <c r="F140" s="144" t="s">
        <v>177</v>
      </c>
      <c r="G140" s="144" t="s">
        <v>131</v>
      </c>
      <c r="H140" s="164">
        <v>449</v>
      </c>
      <c r="I140" s="144" t="s">
        <v>47</v>
      </c>
      <c r="J140" s="142" t="str">
        <f>INDEX('Policy Characteristics'!D:D,MATCH(PolicyLevers!$C140,'Policy Characteristics'!$C:$C,0))</f>
        <v>Building Component Electrification</v>
      </c>
      <c r="K140" s="142" t="str">
        <f>INDEX('Policy Characteristics'!E:E,MATCH(PolicyLevers!$C140,'Policy Characteristics'!$C:$C,0))</f>
        <v>bldgs new component fuel shifting</v>
      </c>
      <c r="L140" s="166">
        <f>INDEX('Policy Characteristics'!F:F,MATCH(PolicyLevers!$C140,'Policy Characteristics'!$C:$C,0))</f>
        <v>0</v>
      </c>
      <c r="M140" s="166">
        <f>INDEX('Policy Characteristics'!G:G,MATCH(PolicyLevers!$C140,'Policy Characteristics'!$C:$C,0))</f>
        <v>1</v>
      </c>
      <c r="N140" s="166">
        <f>INDEX('Policy Characteristics'!H:H,MATCH(PolicyLevers!$C140,'Policy Characteristics'!$C:$C,0))</f>
        <v>0.01</v>
      </c>
      <c r="O140" s="167" t="str">
        <f>INDEX('Policy Characteristics'!I:I,MATCH(PolicyLevers!$C140,'Policy Characteristics'!$C:$C,0))</f>
        <v>% of newly sold non-electric building components</v>
      </c>
      <c r="P140" s="14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167" t="str">
        <f>INDEX('Policy Characteristics'!K:K,MATCH(PolicyLevers!$C140,'Policy Characteristics'!$C:$C,0))</f>
        <v>buildings-sector-main.html#component-elec</v>
      </c>
      <c r="R140" s="167" t="str">
        <f>INDEX('Policy Characteristics'!L:L,MATCH(PolicyLevers!$C140,'Policy Characteristics'!$C:$C,0))</f>
        <v>building-component-electrification.html</v>
      </c>
      <c r="S140" s="180">
        <f>INDEX('Policy Characteristics'!M:M,MATCH(PolicyLevers!$C140,'Policy Characteristics'!$C:$C,0))</f>
        <v>0</v>
      </c>
      <c r="T140" s="167">
        <f>INDEX('Policy Characteristics'!N:N,MATCH(PolicyLevers!$C140,'Policy Characteristics'!$C:$C,0))</f>
        <v>0</v>
      </c>
    </row>
    <row r="141" spans="1:20" s="147" customFormat="1">
      <c r="A141" s="142" t="str">
        <f>INDEX('Policy Characteristics'!A:A,MATCH($C141,'Policy Characteristics'!$C:$C,0))</f>
        <v>Buildings and Appliances</v>
      </c>
      <c r="B141" t="str">
        <f>INDEX('Policy Characteristics'!B:B,MATCH($C141,'Policy Characteristics'!$C:$C,0))</f>
        <v>Building Energy Efficiency Standards</v>
      </c>
      <c r="C141" t="s">
        <v>316</v>
      </c>
      <c r="D141" s="144" t="s">
        <v>120</v>
      </c>
      <c r="E141" s="144" t="s">
        <v>291</v>
      </c>
      <c r="F141" s="144" t="s">
        <v>295</v>
      </c>
      <c r="G141" s="144" t="s">
        <v>126</v>
      </c>
      <c r="H141" s="164">
        <v>13</v>
      </c>
      <c r="I141" s="144" t="s">
        <v>47</v>
      </c>
      <c r="J141" s="142" t="str">
        <f>INDEX('Policy Characteristics'!D:D,MATCH(PolicyLevers!$C141,'Policy Characteristics'!$C:$C,0))</f>
        <v>Building Energy Efficiency Standards</v>
      </c>
      <c r="K141" s="142" t="str">
        <f>INDEX('Policy Characteristics'!E:E,MATCH(PolicyLevers!$C141,'Policy Characteristics'!$C:$C,0))</f>
        <v>bldgs efficiency standards</v>
      </c>
      <c r="L141" s="170">
        <f>INDEX('Policy Characteristics'!F:F,MATCH(PolicyLevers!$C141,'Policy Characteristics'!$C:$C,0))</f>
        <v>0</v>
      </c>
      <c r="M141" s="170">
        <f>INDEX('Policy Characteristics'!G:G,MATCH(PolicyLevers!$C141,'Policy Characteristics'!$C:$C,0))</f>
        <v>0.6</v>
      </c>
      <c r="N141" s="170">
        <f>INDEX('Policy Characteristics'!H:H,MATCH(PolicyLevers!$C141,'Policy Characteristics'!$C:$C,0))</f>
        <v>0.01</v>
      </c>
      <c r="O141" s="144" t="str">
        <f>INDEX('Policy Characteristics'!I:I,MATCH(PolicyLevers!$C141,'Policy Characteristics'!$C:$C,0))</f>
        <v>% reduction in energy use</v>
      </c>
      <c r="P141" s="15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44" t="str">
        <f>INDEX('Policy Characteristics'!K:K,MATCH(PolicyLevers!$C141,'Policy Characteristics'!$C:$C,0))</f>
        <v>buildings-sector-main.html#eff-stds</v>
      </c>
      <c r="R141" s="150" t="str">
        <f>INDEX('Policy Characteristics'!L:L,MATCH(PolicyLevers!$C141,'Policy Characteristics'!$C:$C,0))</f>
        <v>building-energy-efficiency-standards.html</v>
      </c>
      <c r="S141" s="171"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4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47" customFormat="1">
      <c r="A142" s="142" t="str">
        <f>INDEX('Policy Characteristics'!A:A,MATCH($C142,'Policy Characteristics'!$C:$C,0))</f>
        <v>Buildings and Appliances</v>
      </c>
      <c r="B142" s="147" t="str">
        <f>INDEX('Policy Characteristics'!B:B,MATCH($C142,'Policy Characteristics'!$C:$C,0))</f>
        <v>Building Energy Efficiency Standards</v>
      </c>
      <c r="C142" s="147" t="str">
        <f t="shared" ref="C142:C157" si="11">C$141</f>
        <v>Reduction in E Use Allowed by Component Eff Std</v>
      </c>
      <c r="D142" s="144" t="s">
        <v>121</v>
      </c>
      <c r="E142" s="144" t="s">
        <v>291</v>
      </c>
      <c r="F142" s="144" t="s">
        <v>295</v>
      </c>
      <c r="G142" s="144" t="s">
        <v>127</v>
      </c>
      <c r="H142" s="16">
        <v>14</v>
      </c>
      <c r="I142" s="144" t="s">
        <v>46</v>
      </c>
      <c r="J142" s="142" t="str">
        <f>INDEX('Policy Characteristics'!D:D,MATCH(PolicyLevers!$C142,'Policy Characteristics'!$C:$C,0))</f>
        <v>Building Energy Efficiency Standards</v>
      </c>
      <c r="K142" s="142" t="str">
        <f>INDEX('Policy Characteristics'!E:E,MATCH(PolicyLevers!$C142,'Policy Characteristics'!$C:$C,0))</f>
        <v>bldgs efficiency standards</v>
      </c>
      <c r="L142" s="158">
        <f>INDEX('Policy Characteristics'!F:F,MATCH(PolicyLevers!$C142,'Policy Characteristics'!$C:$C,0))</f>
        <v>0</v>
      </c>
      <c r="M142" s="183">
        <f>INDEX('Policy Characteristics'!G:G,MATCH(PolicyLevers!$C142,'Policy Characteristics'!$C:$C,0))</f>
        <v>0.6</v>
      </c>
      <c r="N142" s="158">
        <f>INDEX('Policy Characteristics'!H:H,MATCH(PolicyLevers!$C142,'Policy Characteristics'!$C:$C,0))</f>
        <v>0.01</v>
      </c>
      <c r="O142" s="165" t="str">
        <f>INDEX('Policy Characteristics'!I:I,MATCH(PolicyLevers!$C142,'Policy Characteristics'!$C:$C,0))</f>
        <v>% reduction in energy use</v>
      </c>
      <c r="P142" s="15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165" t="str">
        <f>INDEX('Policy Characteristics'!K:K,MATCH(PolicyLevers!$C142,'Policy Characteristics'!$C:$C,0))</f>
        <v>buildings-sector-main.html#eff-stds</v>
      </c>
      <c r="R142" s="165" t="str">
        <f>INDEX('Policy Characteristics'!L:L,MATCH(PolicyLevers!$C142,'Policy Characteristics'!$C:$C,0))</f>
        <v>building-energy-efficiency-standards.html</v>
      </c>
      <c r="S142" s="157"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60"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47" customFormat="1">
      <c r="A143" s="142" t="str">
        <f>INDEX('Policy Characteristics'!A:A,MATCH($C143,'Policy Characteristics'!$C:$C,0))</f>
        <v>Buildings and Appliances</v>
      </c>
      <c r="B143" s="147" t="str">
        <f>INDEX('Policy Characteristics'!B:B,MATCH($C143,'Policy Characteristics'!$C:$C,0))</f>
        <v>Building Energy Efficiency Standards</v>
      </c>
      <c r="C143" s="147" t="str">
        <f t="shared" si="11"/>
        <v>Reduction in E Use Allowed by Component Eff Std</v>
      </c>
      <c r="D143" s="144" t="s">
        <v>122</v>
      </c>
      <c r="E143" s="144" t="s">
        <v>291</v>
      </c>
      <c r="F143" s="144" t="s">
        <v>295</v>
      </c>
      <c r="G143" s="144" t="s">
        <v>128</v>
      </c>
      <c r="H143" s="16">
        <v>15</v>
      </c>
      <c r="I143" s="144" t="s">
        <v>46</v>
      </c>
      <c r="J143" s="142" t="str">
        <f>INDEX('Policy Characteristics'!D:D,MATCH(PolicyLevers!$C143,'Policy Characteristics'!$C:$C,0))</f>
        <v>Building Energy Efficiency Standards</v>
      </c>
      <c r="K143" s="142" t="str">
        <f>INDEX('Policy Characteristics'!E:E,MATCH(PolicyLevers!$C143,'Policy Characteristics'!$C:$C,0))</f>
        <v>bldgs efficiency standards</v>
      </c>
      <c r="L143" s="158">
        <f>INDEX('Policy Characteristics'!F:F,MATCH(PolicyLevers!$C143,'Policy Characteristics'!$C:$C,0))</f>
        <v>0</v>
      </c>
      <c r="M143" s="183">
        <f>INDEX('Policy Characteristics'!G:G,MATCH(PolicyLevers!$C143,'Policy Characteristics'!$C:$C,0))</f>
        <v>0.6</v>
      </c>
      <c r="N143" s="158">
        <f>INDEX('Policy Characteristics'!H:H,MATCH(PolicyLevers!$C143,'Policy Characteristics'!$C:$C,0))</f>
        <v>0.01</v>
      </c>
      <c r="O143" s="165" t="str">
        <f>INDEX('Policy Characteristics'!I:I,MATCH(PolicyLevers!$C143,'Policy Characteristics'!$C:$C,0))</f>
        <v>% reduction in energy use</v>
      </c>
      <c r="P143" s="15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165" t="str">
        <f>INDEX('Policy Characteristics'!K:K,MATCH(PolicyLevers!$C143,'Policy Characteristics'!$C:$C,0))</f>
        <v>buildings-sector-main.html#eff-stds</v>
      </c>
      <c r="R143" s="165" t="str">
        <f>INDEX('Policy Characteristics'!L:L,MATCH(PolicyLevers!$C143,'Policy Characteristics'!$C:$C,0))</f>
        <v>building-energy-efficiency-standards.html</v>
      </c>
      <c r="S143" s="157"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60"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47" customFormat="1">
      <c r="A144" s="142" t="str">
        <f>INDEX('Policy Characteristics'!A:A,MATCH($C144,'Policy Characteristics'!$C:$C,0))</f>
        <v>Buildings and Appliances</v>
      </c>
      <c r="B144" s="147" t="str">
        <f>INDEX('Policy Characteristics'!B:B,MATCH($C144,'Policy Characteristics'!$C:$C,0))</f>
        <v>Building Energy Efficiency Standards</v>
      </c>
      <c r="C144" s="147" t="str">
        <f t="shared" si="11"/>
        <v>Reduction in E Use Allowed by Component Eff Std</v>
      </c>
      <c r="D144" s="144" t="s">
        <v>123</v>
      </c>
      <c r="E144" s="144" t="s">
        <v>291</v>
      </c>
      <c r="F144" s="144" t="s">
        <v>295</v>
      </c>
      <c r="G144" s="144" t="s">
        <v>129</v>
      </c>
      <c r="H144" s="16">
        <v>16</v>
      </c>
      <c r="I144" s="144" t="s">
        <v>46</v>
      </c>
      <c r="J144" s="142" t="str">
        <f>INDEX('Policy Characteristics'!D:D,MATCH(PolicyLevers!$C144,'Policy Characteristics'!$C:$C,0))</f>
        <v>Building Energy Efficiency Standards</v>
      </c>
      <c r="K144" s="142" t="str">
        <f>INDEX('Policy Characteristics'!E:E,MATCH(PolicyLevers!$C144,'Policy Characteristics'!$C:$C,0))</f>
        <v>bldgs efficiency standards</v>
      </c>
      <c r="L144" s="158">
        <f>INDEX('Policy Characteristics'!F:F,MATCH(PolicyLevers!$C144,'Policy Characteristics'!$C:$C,0))</f>
        <v>0</v>
      </c>
      <c r="M144" s="183">
        <f>INDEX('Policy Characteristics'!G:G,MATCH(PolicyLevers!$C144,'Policy Characteristics'!$C:$C,0))</f>
        <v>0.6</v>
      </c>
      <c r="N144" s="158">
        <f>INDEX('Policy Characteristics'!H:H,MATCH(PolicyLevers!$C144,'Policy Characteristics'!$C:$C,0))</f>
        <v>0.01</v>
      </c>
      <c r="O144" s="165" t="str">
        <f>INDEX('Policy Characteristics'!I:I,MATCH(PolicyLevers!$C144,'Policy Characteristics'!$C:$C,0))</f>
        <v>% reduction in energy use</v>
      </c>
      <c r="P144" s="15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165" t="str">
        <f>INDEX('Policy Characteristics'!K:K,MATCH(PolicyLevers!$C144,'Policy Characteristics'!$C:$C,0))</f>
        <v>buildings-sector-main.html#eff-stds</v>
      </c>
      <c r="R144" s="165" t="str">
        <f>INDEX('Policy Characteristics'!L:L,MATCH(PolicyLevers!$C144,'Policy Characteristics'!$C:$C,0))</f>
        <v>building-energy-efficiency-standards.html</v>
      </c>
      <c r="S144" s="157"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57"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47" customFormat="1">
      <c r="A145" s="142" t="str">
        <f>INDEX('Policy Characteristics'!A:A,MATCH($C145,'Policy Characteristics'!$C:$C,0))</f>
        <v>Buildings and Appliances</v>
      </c>
      <c r="B145" s="147" t="str">
        <f>INDEX('Policy Characteristics'!B:B,MATCH($C145,'Policy Characteristics'!$C:$C,0))</f>
        <v>Building Energy Efficiency Standards</v>
      </c>
      <c r="C145" s="147" t="str">
        <f t="shared" si="11"/>
        <v>Reduction in E Use Allowed by Component Eff Std</v>
      </c>
      <c r="D145" s="144" t="s">
        <v>124</v>
      </c>
      <c r="E145" s="144" t="s">
        <v>291</v>
      </c>
      <c r="F145" s="144" t="s">
        <v>295</v>
      </c>
      <c r="G145" s="144" t="s">
        <v>130</v>
      </c>
      <c r="H145" s="16">
        <v>17</v>
      </c>
      <c r="I145" s="144" t="s">
        <v>46</v>
      </c>
      <c r="J145" s="142" t="str">
        <f>INDEX('Policy Characteristics'!D:D,MATCH(PolicyLevers!$C145,'Policy Characteristics'!$C:$C,0))</f>
        <v>Building Energy Efficiency Standards</v>
      </c>
      <c r="K145" s="142" t="str">
        <f>INDEX('Policy Characteristics'!E:E,MATCH(PolicyLevers!$C145,'Policy Characteristics'!$C:$C,0))</f>
        <v>bldgs efficiency standards</v>
      </c>
      <c r="L145" s="158">
        <f>INDEX('Policy Characteristics'!F:F,MATCH(PolicyLevers!$C145,'Policy Characteristics'!$C:$C,0))</f>
        <v>0</v>
      </c>
      <c r="M145" s="183">
        <f>INDEX('Policy Characteristics'!G:G,MATCH(PolicyLevers!$C145,'Policy Characteristics'!$C:$C,0))</f>
        <v>0.6</v>
      </c>
      <c r="N145" s="158">
        <f>INDEX('Policy Characteristics'!H:H,MATCH(PolicyLevers!$C145,'Policy Characteristics'!$C:$C,0))</f>
        <v>0.01</v>
      </c>
      <c r="O145" s="165" t="str">
        <f>INDEX('Policy Characteristics'!I:I,MATCH(PolicyLevers!$C145,'Policy Characteristics'!$C:$C,0))</f>
        <v>% reduction in energy use</v>
      </c>
      <c r="P145" s="15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165" t="str">
        <f>INDEX('Policy Characteristics'!K:K,MATCH(PolicyLevers!$C145,'Policy Characteristics'!$C:$C,0))</f>
        <v>buildings-sector-main.html#eff-stds</v>
      </c>
      <c r="R145" s="165" t="str">
        <f>INDEX('Policy Characteristics'!L:L,MATCH(PolicyLevers!$C145,'Policy Characteristics'!$C:$C,0))</f>
        <v>building-energy-efficiency-standards.html</v>
      </c>
      <c r="S145" s="157"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6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47" customFormat="1">
      <c r="A146" s="142" t="str">
        <f>INDEX('Policy Characteristics'!A:A,MATCH($C146,'Policy Characteristics'!$C:$C,0))</f>
        <v>Buildings and Appliances</v>
      </c>
      <c r="B146" s="147" t="str">
        <f>INDEX('Policy Characteristics'!B:B,MATCH($C146,'Policy Characteristics'!$C:$C,0))</f>
        <v>Building Energy Efficiency Standards</v>
      </c>
      <c r="C146" s="147" t="str">
        <f t="shared" si="11"/>
        <v>Reduction in E Use Allowed by Component Eff Std</v>
      </c>
      <c r="D146" s="144" t="s">
        <v>125</v>
      </c>
      <c r="E146" s="144" t="s">
        <v>291</v>
      </c>
      <c r="F146" s="144" t="s">
        <v>295</v>
      </c>
      <c r="G146" s="144" t="s">
        <v>131</v>
      </c>
      <c r="H146" s="16">
        <v>18</v>
      </c>
      <c r="I146" s="144" t="s">
        <v>46</v>
      </c>
      <c r="J146" s="142" t="str">
        <f>INDEX('Policy Characteristics'!D:D,MATCH(PolicyLevers!$C146,'Policy Characteristics'!$C:$C,0))</f>
        <v>Building Energy Efficiency Standards</v>
      </c>
      <c r="K146" s="142" t="str">
        <f>INDEX('Policy Characteristics'!E:E,MATCH(PolicyLevers!$C146,'Policy Characteristics'!$C:$C,0))</f>
        <v>bldgs efficiency standards</v>
      </c>
      <c r="L146" s="158">
        <f>INDEX('Policy Characteristics'!F:F,MATCH(PolicyLevers!$C146,'Policy Characteristics'!$C:$C,0))</f>
        <v>0</v>
      </c>
      <c r="M146" s="183">
        <f>INDEX('Policy Characteristics'!G:G,MATCH(PolicyLevers!$C146,'Policy Characteristics'!$C:$C,0))</f>
        <v>0.6</v>
      </c>
      <c r="N146" s="158">
        <f>INDEX('Policy Characteristics'!H:H,MATCH(PolicyLevers!$C146,'Policy Characteristics'!$C:$C,0))</f>
        <v>0.01</v>
      </c>
      <c r="O146" s="165" t="str">
        <f>INDEX('Policy Characteristics'!I:I,MATCH(PolicyLevers!$C146,'Policy Characteristics'!$C:$C,0))</f>
        <v>% reduction in energy use</v>
      </c>
      <c r="P146" s="15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165" t="str">
        <f>INDEX('Policy Characteristics'!K:K,MATCH(PolicyLevers!$C146,'Policy Characteristics'!$C:$C,0))</f>
        <v>buildings-sector-main.html#eff-stds</v>
      </c>
      <c r="R146" s="165" t="str">
        <f>INDEX('Policy Characteristics'!L:L,MATCH(PolicyLevers!$C146,'Policy Characteristics'!$C:$C,0))</f>
        <v>building-energy-efficiency-standards.html</v>
      </c>
      <c r="S146" s="157"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6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47" customFormat="1">
      <c r="A147" s="142" t="str">
        <f>INDEX('Policy Characteristics'!A:A,MATCH($C147,'Policy Characteristics'!$C:$C,0))</f>
        <v>Buildings and Appliances</v>
      </c>
      <c r="B147" s="147" t="str">
        <f>INDEX('Policy Characteristics'!B:B,MATCH($C147,'Policy Characteristics'!$C:$C,0))</f>
        <v>Building Energy Efficiency Standards</v>
      </c>
      <c r="C147" s="147" t="str">
        <f t="shared" si="11"/>
        <v>Reduction in E Use Allowed by Component Eff Std</v>
      </c>
      <c r="D147" s="144" t="s">
        <v>120</v>
      </c>
      <c r="E147" s="144" t="s">
        <v>292</v>
      </c>
      <c r="F147" s="144" t="s">
        <v>294</v>
      </c>
      <c r="G147" s="144" t="s">
        <v>126</v>
      </c>
      <c r="H147" s="164">
        <v>150</v>
      </c>
      <c r="I147" s="144" t="s">
        <v>47</v>
      </c>
      <c r="J147" s="142" t="str">
        <f>INDEX('Policy Characteristics'!D:D,MATCH(PolicyLevers!$C147,'Policy Characteristics'!$C:$C,0))</f>
        <v>Building Energy Efficiency Standards</v>
      </c>
      <c r="K147" s="142" t="str">
        <f>INDEX('Policy Characteristics'!E:E,MATCH(PolicyLevers!$C147,'Policy Characteristics'!$C:$C,0))</f>
        <v>bldgs efficiency standards</v>
      </c>
      <c r="L147" s="158">
        <f>INDEX('Policy Characteristics'!F:F,MATCH(PolicyLevers!$C147,'Policy Characteristics'!$C:$C,0))</f>
        <v>0</v>
      </c>
      <c r="M147" s="158">
        <f>INDEX('Policy Characteristics'!G:G,MATCH(PolicyLevers!$C147,'Policy Characteristics'!$C:$C,0))</f>
        <v>0.6</v>
      </c>
      <c r="N147" s="158">
        <f>INDEX('Policy Characteristics'!H:H,MATCH(PolicyLevers!$C147,'Policy Characteristics'!$C:$C,0))</f>
        <v>0.01</v>
      </c>
      <c r="O147" s="165" t="str">
        <f>INDEX('Policy Characteristics'!I:I,MATCH(PolicyLevers!$C147,'Policy Characteristics'!$C:$C,0))</f>
        <v>% reduction in energy use</v>
      </c>
      <c r="P147" s="15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165" t="str">
        <f>INDEX('Policy Characteristics'!K:K,MATCH(PolicyLevers!$C147,'Policy Characteristics'!$C:$C,0))</f>
        <v>buildings-sector-main.html#eff-stds</v>
      </c>
      <c r="R147" s="165" t="str">
        <f>INDEX('Policy Characteristics'!L:L,MATCH(PolicyLevers!$C147,'Policy Characteristics'!$C:$C,0))</f>
        <v>building-energy-efficiency-standards.html</v>
      </c>
      <c r="S147" s="184"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65"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47" customFormat="1">
      <c r="A148" s="142" t="str">
        <f>INDEX('Policy Characteristics'!A:A,MATCH($C148,'Policy Characteristics'!$C:$C,0))</f>
        <v>Buildings and Appliances</v>
      </c>
      <c r="B148" s="147" t="str">
        <f>INDEX('Policy Characteristics'!B:B,MATCH($C148,'Policy Characteristics'!$C:$C,0))</f>
        <v>Building Energy Efficiency Standards</v>
      </c>
      <c r="C148" s="147" t="str">
        <f t="shared" si="11"/>
        <v>Reduction in E Use Allowed by Component Eff Std</v>
      </c>
      <c r="D148" s="144" t="s">
        <v>121</v>
      </c>
      <c r="E148" s="144" t="s">
        <v>292</v>
      </c>
      <c r="F148" s="144" t="s">
        <v>294</v>
      </c>
      <c r="G148" s="144" t="s">
        <v>127</v>
      </c>
      <c r="H148" s="164">
        <v>151</v>
      </c>
      <c r="I148" s="144" t="s">
        <v>47</v>
      </c>
      <c r="J148" s="142" t="str">
        <f>INDEX('Policy Characteristics'!D:D,MATCH(PolicyLevers!$C148,'Policy Characteristics'!$C:$C,0))</f>
        <v>Building Energy Efficiency Standards</v>
      </c>
      <c r="K148" s="142" t="str">
        <f>INDEX('Policy Characteristics'!E:E,MATCH(PolicyLevers!$C148,'Policy Characteristics'!$C:$C,0))</f>
        <v>bldgs efficiency standards</v>
      </c>
      <c r="L148" s="158">
        <f>INDEX('Policy Characteristics'!F:F,MATCH(PolicyLevers!$C148,'Policy Characteristics'!$C:$C,0))</f>
        <v>0</v>
      </c>
      <c r="M148" s="158">
        <f>INDEX('Policy Characteristics'!G:G,MATCH(PolicyLevers!$C148,'Policy Characteristics'!$C:$C,0))</f>
        <v>0.6</v>
      </c>
      <c r="N148" s="158">
        <f>INDEX('Policy Characteristics'!H:H,MATCH(PolicyLevers!$C148,'Policy Characteristics'!$C:$C,0))</f>
        <v>0.01</v>
      </c>
      <c r="O148" s="165" t="str">
        <f>INDEX('Policy Characteristics'!I:I,MATCH(PolicyLevers!$C148,'Policy Characteristics'!$C:$C,0))</f>
        <v>% reduction in energy use</v>
      </c>
      <c r="P148" s="15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165" t="str">
        <f>INDEX('Policy Characteristics'!K:K,MATCH(PolicyLevers!$C148,'Policy Characteristics'!$C:$C,0))</f>
        <v>buildings-sector-main.html#eff-stds</v>
      </c>
      <c r="R148" s="165" t="str">
        <f>INDEX('Policy Characteristics'!L:L,MATCH(PolicyLevers!$C148,'Policy Characteristics'!$C:$C,0))</f>
        <v>building-energy-efficiency-standards.html</v>
      </c>
      <c r="S148" s="184"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65"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47" customFormat="1">
      <c r="A149" s="142" t="str">
        <f>INDEX('Policy Characteristics'!A:A,MATCH($C149,'Policy Characteristics'!$C:$C,0))</f>
        <v>Buildings and Appliances</v>
      </c>
      <c r="B149" s="147" t="str">
        <f>INDEX('Policy Characteristics'!B:B,MATCH($C149,'Policy Characteristics'!$C:$C,0))</f>
        <v>Building Energy Efficiency Standards</v>
      </c>
      <c r="C149" s="147" t="str">
        <f t="shared" si="11"/>
        <v>Reduction in E Use Allowed by Component Eff Std</v>
      </c>
      <c r="D149" s="144" t="s">
        <v>122</v>
      </c>
      <c r="E149" s="144" t="s">
        <v>292</v>
      </c>
      <c r="F149" s="144" t="s">
        <v>294</v>
      </c>
      <c r="G149" s="144" t="s">
        <v>128</v>
      </c>
      <c r="H149" s="164">
        <v>152</v>
      </c>
      <c r="I149" s="144" t="s">
        <v>47</v>
      </c>
      <c r="J149" s="142" t="str">
        <f>INDEX('Policy Characteristics'!D:D,MATCH(PolicyLevers!$C149,'Policy Characteristics'!$C:$C,0))</f>
        <v>Building Energy Efficiency Standards</v>
      </c>
      <c r="K149" s="142" t="str">
        <f>INDEX('Policy Characteristics'!E:E,MATCH(PolicyLevers!$C149,'Policy Characteristics'!$C:$C,0))</f>
        <v>bldgs efficiency standards</v>
      </c>
      <c r="L149" s="158">
        <f>INDEX('Policy Characteristics'!F:F,MATCH(PolicyLevers!$C149,'Policy Characteristics'!$C:$C,0))</f>
        <v>0</v>
      </c>
      <c r="M149" s="158">
        <f>INDEX('Policy Characteristics'!G:G,MATCH(PolicyLevers!$C149,'Policy Characteristics'!$C:$C,0))</f>
        <v>0.6</v>
      </c>
      <c r="N149" s="158">
        <f>INDEX('Policy Characteristics'!H:H,MATCH(PolicyLevers!$C149,'Policy Characteristics'!$C:$C,0))</f>
        <v>0.01</v>
      </c>
      <c r="O149" s="165" t="str">
        <f>INDEX('Policy Characteristics'!I:I,MATCH(PolicyLevers!$C149,'Policy Characteristics'!$C:$C,0))</f>
        <v>% reduction in energy use</v>
      </c>
      <c r="P149" s="15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165" t="str">
        <f>INDEX('Policy Characteristics'!K:K,MATCH(PolicyLevers!$C149,'Policy Characteristics'!$C:$C,0))</f>
        <v>buildings-sector-main.html#eff-stds</v>
      </c>
      <c r="R149" s="165" t="str">
        <f>INDEX('Policy Characteristics'!L:L,MATCH(PolicyLevers!$C149,'Policy Characteristics'!$C:$C,0))</f>
        <v>building-energy-efficiency-standards.html</v>
      </c>
      <c r="S149" s="184"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65"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47" customFormat="1">
      <c r="A150" s="142" t="str">
        <f>INDEX('Policy Characteristics'!A:A,MATCH($C150,'Policy Characteristics'!$C:$C,0))</f>
        <v>Buildings and Appliances</v>
      </c>
      <c r="B150" s="147" t="str">
        <f>INDEX('Policy Characteristics'!B:B,MATCH($C150,'Policy Characteristics'!$C:$C,0))</f>
        <v>Building Energy Efficiency Standards</v>
      </c>
      <c r="C150" s="147" t="str">
        <f t="shared" si="11"/>
        <v>Reduction in E Use Allowed by Component Eff Std</v>
      </c>
      <c r="D150" s="144" t="s">
        <v>123</v>
      </c>
      <c r="E150" s="144" t="s">
        <v>292</v>
      </c>
      <c r="F150" s="144" t="s">
        <v>294</v>
      </c>
      <c r="G150" s="144" t="s">
        <v>129</v>
      </c>
      <c r="H150" s="164">
        <v>153</v>
      </c>
      <c r="I150" s="144" t="s">
        <v>47</v>
      </c>
      <c r="J150" s="142" t="str">
        <f>INDEX('Policy Characteristics'!D:D,MATCH(PolicyLevers!$C150,'Policy Characteristics'!$C:$C,0))</f>
        <v>Building Energy Efficiency Standards</v>
      </c>
      <c r="K150" s="142" t="str">
        <f>INDEX('Policy Characteristics'!E:E,MATCH(PolicyLevers!$C150,'Policy Characteristics'!$C:$C,0))</f>
        <v>bldgs efficiency standards</v>
      </c>
      <c r="L150" s="158">
        <f>INDEX('Policy Characteristics'!F:F,MATCH(PolicyLevers!$C150,'Policy Characteristics'!$C:$C,0))</f>
        <v>0</v>
      </c>
      <c r="M150" s="158">
        <f>INDEX('Policy Characteristics'!G:G,MATCH(PolicyLevers!$C150,'Policy Characteristics'!$C:$C,0))</f>
        <v>0.6</v>
      </c>
      <c r="N150" s="158">
        <f>INDEX('Policy Characteristics'!H:H,MATCH(PolicyLevers!$C150,'Policy Characteristics'!$C:$C,0))</f>
        <v>0.01</v>
      </c>
      <c r="O150" s="165" t="str">
        <f>INDEX('Policy Characteristics'!I:I,MATCH(PolicyLevers!$C150,'Policy Characteristics'!$C:$C,0))</f>
        <v>% reduction in energy use</v>
      </c>
      <c r="P150" s="15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165" t="str">
        <f>INDEX('Policy Characteristics'!K:K,MATCH(PolicyLevers!$C150,'Policy Characteristics'!$C:$C,0))</f>
        <v>buildings-sector-main.html#eff-stds</v>
      </c>
      <c r="R150" s="165" t="str">
        <f>INDEX('Policy Characteristics'!L:L,MATCH(PolicyLevers!$C150,'Policy Characteristics'!$C:$C,0))</f>
        <v>building-energy-efficiency-standards.html</v>
      </c>
      <c r="S150" s="184"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65"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47" customFormat="1">
      <c r="A151" s="142" t="str">
        <f>INDEX('Policy Characteristics'!A:A,MATCH($C151,'Policy Characteristics'!$C:$C,0))</f>
        <v>Buildings and Appliances</v>
      </c>
      <c r="B151" s="147" t="str">
        <f>INDEX('Policy Characteristics'!B:B,MATCH($C151,'Policy Characteristics'!$C:$C,0))</f>
        <v>Building Energy Efficiency Standards</v>
      </c>
      <c r="C151" s="147" t="str">
        <f t="shared" si="11"/>
        <v>Reduction in E Use Allowed by Component Eff Std</v>
      </c>
      <c r="D151" s="144" t="s">
        <v>124</v>
      </c>
      <c r="E151" s="144" t="s">
        <v>292</v>
      </c>
      <c r="F151" s="144" t="s">
        <v>294</v>
      </c>
      <c r="G151" s="144" t="s">
        <v>130</v>
      </c>
      <c r="H151" s="164">
        <v>154</v>
      </c>
      <c r="I151" s="144" t="s">
        <v>47</v>
      </c>
      <c r="J151" s="142" t="str">
        <f>INDEX('Policy Characteristics'!D:D,MATCH(PolicyLevers!$C151,'Policy Characteristics'!$C:$C,0))</f>
        <v>Building Energy Efficiency Standards</v>
      </c>
      <c r="K151" s="142" t="str">
        <f>INDEX('Policy Characteristics'!E:E,MATCH(PolicyLevers!$C151,'Policy Characteristics'!$C:$C,0))</f>
        <v>bldgs efficiency standards</v>
      </c>
      <c r="L151" s="158">
        <f>INDEX('Policy Characteristics'!F:F,MATCH(PolicyLevers!$C151,'Policy Characteristics'!$C:$C,0))</f>
        <v>0</v>
      </c>
      <c r="M151" s="158">
        <f>INDEX('Policy Characteristics'!G:G,MATCH(PolicyLevers!$C151,'Policy Characteristics'!$C:$C,0))</f>
        <v>0.6</v>
      </c>
      <c r="N151" s="158">
        <f>INDEX('Policy Characteristics'!H:H,MATCH(PolicyLevers!$C151,'Policy Characteristics'!$C:$C,0))</f>
        <v>0.01</v>
      </c>
      <c r="O151" s="165" t="str">
        <f>INDEX('Policy Characteristics'!I:I,MATCH(PolicyLevers!$C151,'Policy Characteristics'!$C:$C,0))</f>
        <v>% reduction in energy use</v>
      </c>
      <c r="P151" s="15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165" t="str">
        <f>INDEX('Policy Characteristics'!K:K,MATCH(PolicyLevers!$C151,'Policy Characteristics'!$C:$C,0))</f>
        <v>buildings-sector-main.html#eff-stds</v>
      </c>
      <c r="R151" s="165" t="str">
        <f>INDEX('Policy Characteristics'!L:L,MATCH(PolicyLevers!$C151,'Policy Characteristics'!$C:$C,0))</f>
        <v>building-energy-efficiency-standards.html</v>
      </c>
      <c r="S151" s="184"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65"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47" customFormat="1">
      <c r="A152" s="142" t="str">
        <f>INDEX('Policy Characteristics'!A:A,MATCH($C152,'Policy Characteristics'!$C:$C,0))</f>
        <v>Buildings and Appliances</v>
      </c>
      <c r="B152" s="147" t="str">
        <f>INDEX('Policy Characteristics'!B:B,MATCH($C152,'Policy Characteristics'!$C:$C,0))</f>
        <v>Building Energy Efficiency Standards</v>
      </c>
      <c r="C152" s="147" t="str">
        <f t="shared" si="11"/>
        <v>Reduction in E Use Allowed by Component Eff Std</v>
      </c>
      <c r="D152" s="144" t="s">
        <v>125</v>
      </c>
      <c r="E152" s="144" t="s">
        <v>292</v>
      </c>
      <c r="F152" s="144" t="s">
        <v>294</v>
      </c>
      <c r="G152" s="144" t="s">
        <v>131</v>
      </c>
      <c r="H152" s="164">
        <v>155</v>
      </c>
      <c r="I152" s="144" t="s">
        <v>47</v>
      </c>
      <c r="J152" s="142" t="str">
        <f>INDEX('Policy Characteristics'!D:D,MATCH(PolicyLevers!$C152,'Policy Characteristics'!$C:$C,0))</f>
        <v>Building Energy Efficiency Standards</v>
      </c>
      <c r="K152" s="142" t="str">
        <f>INDEX('Policy Characteristics'!E:E,MATCH(PolicyLevers!$C152,'Policy Characteristics'!$C:$C,0))</f>
        <v>bldgs efficiency standards</v>
      </c>
      <c r="L152" s="158">
        <f>INDEX('Policy Characteristics'!F:F,MATCH(PolicyLevers!$C152,'Policy Characteristics'!$C:$C,0))</f>
        <v>0</v>
      </c>
      <c r="M152" s="158">
        <f>INDEX('Policy Characteristics'!G:G,MATCH(PolicyLevers!$C152,'Policy Characteristics'!$C:$C,0))</f>
        <v>0.6</v>
      </c>
      <c r="N152" s="158">
        <f>INDEX('Policy Characteristics'!H:H,MATCH(PolicyLevers!$C152,'Policy Characteristics'!$C:$C,0))</f>
        <v>0.01</v>
      </c>
      <c r="O152" s="165" t="str">
        <f>INDEX('Policy Characteristics'!I:I,MATCH(PolicyLevers!$C152,'Policy Characteristics'!$C:$C,0))</f>
        <v>% reduction in energy use</v>
      </c>
      <c r="P152" s="15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165" t="str">
        <f>INDEX('Policy Characteristics'!K:K,MATCH(PolicyLevers!$C152,'Policy Characteristics'!$C:$C,0))</f>
        <v>buildings-sector-main.html#eff-stds</v>
      </c>
      <c r="R152" s="165" t="str">
        <f>INDEX('Policy Characteristics'!L:L,MATCH(PolicyLevers!$C152,'Policy Characteristics'!$C:$C,0))</f>
        <v>building-energy-efficiency-standards.html</v>
      </c>
      <c r="S152" s="184"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65"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47" customFormat="1">
      <c r="A153" s="142" t="str">
        <f>INDEX('Policy Characteristics'!A:A,MATCH($C153,'Policy Characteristics'!$C:$C,0))</f>
        <v>Buildings and Appliances</v>
      </c>
      <c r="B153" s="147" t="str">
        <f>INDEX('Policy Characteristics'!B:B,MATCH($C153,'Policy Characteristics'!$C:$C,0))</f>
        <v>Building Energy Efficiency Standards</v>
      </c>
      <c r="C153" s="147" t="str">
        <f t="shared" si="11"/>
        <v>Reduction in E Use Allowed by Component Eff Std</v>
      </c>
      <c r="D153" s="144" t="s">
        <v>120</v>
      </c>
      <c r="E153" s="144" t="s">
        <v>293</v>
      </c>
      <c r="F153" s="144" t="s">
        <v>177</v>
      </c>
      <c r="G153" s="144" t="s">
        <v>126</v>
      </c>
      <c r="H153" s="164">
        <v>156</v>
      </c>
      <c r="I153" s="144" t="s">
        <v>47</v>
      </c>
      <c r="J153" s="142" t="str">
        <f>INDEX('Policy Characteristics'!D:D,MATCH(PolicyLevers!$C153,'Policy Characteristics'!$C:$C,0))</f>
        <v>Building Energy Efficiency Standards</v>
      </c>
      <c r="K153" s="142" t="str">
        <f>INDEX('Policy Characteristics'!E:E,MATCH(PolicyLevers!$C153,'Policy Characteristics'!$C:$C,0))</f>
        <v>bldgs efficiency standards</v>
      </c>
      <c r="L153" s="158">
        <f>INDEX('Policy Characteristics'!F:F,MATCH(PolicyLevers!$C153,'Policy Characteristics'!$C:$C,0))</f>
        <v>0</v>
      </c>
      <c r="M153" s="158">
        <f>INDEX('Policy Characteristics'!G:G,MATCH(PolicyLevers!$C153,'Policy Characteristics'!$C:$C,0))</f>
        <v>0.6</v>
      </c>
      <c r="N153" s="158">
        <f>INDEX('Policy Characteristics'!H:H,MATCH(PolicyLevers!$C153,'Policy Characteristics'!$C:$C,0))</f>
        <v>0.01</v>
      </c>
      <c r="O153" s="165" t="str">
        <f>INDEX('Policy Characteristics'!I:I,MATCH(PolicyLevers!$C153,'Policy Characteristics'!$C:$C,0))</f>
        <v>% reduction in energy use</v>
      </c>
      <c r="P153" s="15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165" t="str">
        <f>INDEX('Policy Characteristics'!K:K,MATCH(PolicyLevers!$C153,'Policy Characteristics'!$C:$C,0))</f>
        <v>buildings-sector-main.html#eff-stds</v>
      </c>
      <c r="R153" s="165" t="str">
        <f>INDEX('Policy Characteristics'!L:L,MATCH(PolicyLevers!$C153,'Policy Characteristics'!$C:$C,0))</f>
        <v>building-energy-efficiency-standards.html</v>
      </c>
      <c r="S153" s="184"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65"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47" customFormat="1">
      <c r="A154" s="142" t="str">
        <f>INDEX('Policy Characteristics'!A:A,MATCH($C154,'Policy Characteristics'!$C:$C,0))</f>
        <v>Buildings and Appliances</v>
      </c>
      <c r="B154" s="147" t="str">
        <f>INDEX('Policy Characteristics'!B:B,MATCH($C154,'Policy Characteristics'!$C:$C,0))</f>
        <v>Building Energy Efficiency Standards</v>
      </c>
      <c r="C154" s="147" t="str">
        <f t="shared" si="11"/>
        <v>Reduction in E Use Allowed by Component Eff Std</v>
      </c>
      <c r="D154" s="144" t="s">
        <v>121</v>
      </c>
      <c r="E154" s="144" t="s">
        <v>293</v>
      </c>
      <c r="F154" s="144" t="s">
        <v>177</v>
      </c>
      <c r="G154" s="144" t="s">
        <v>127</v>
      </c>
      <c r="H154" s="16">
        <v>157</v>
      </c>
      <c r="I154" s="144" t="s">
        <v>46</v>
      </c>
      <c r="J154" s="142" t="str">
        <f>INDEX('Policy Characteristics'!D:D,MATCH(PolicyLevers!$C154,'Policy Characteristics'!$C:$C,0))</f>
        <v>Building Energy Efficiency Standards</v>
      </c>
      <c r="K154" s="142" t="str">
        <f>INDEX('Policy Characteristics'!E:E,MATCH(PolicyLevers!$C154,'Policy Characteristics'!$C:$C,0))</f>
        <v>bldgs efficiency standards</v>
      </c>
      <c r="L154" s="158">
        <f>INDEX('Policy Characteristics'!F:F,MATCH(PolicyLevers!$C154,'Policy Characteristics'!$C:$C,0))</f>
        <v>0</v>
      </c>
      <c r="M154" s="185">
        <f>INDEX('Policy Characteristics'!G:G,MATCH(PolicyLevers!$C154,'Policy Characteristics'!$C:$C,0))</f>
        <v>0.6</v>
      </c>
      <c r="N154" s="158">
        <f>INDEX('Policy Characteristics'!H:H,MATCH(PolicyLevers!$C154,'Policy Characteristics'!$C:$C,0))</f>
        <v>0.01</v>
      </c>
      <c r="O154" s="165" t="str">
        <f>INDEX('Policy Characteristics'!I:I,MATCH(PolicyLevers!$C154,'Policy Characteristics'!$C:$C,0))</f>
        <v>% reduction in energy use</v>
      </c>
      <c r="P154" s="15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165" t="str">
        <f>INDEX('Policy Characteristics'!K:K,MATCH(PolicyLevers!$C154,'Policy Characteristics'!$C:$C,0))</f>
        <v>buildings-sector-main.html#eff-stds</v>
      </c>
      <c r="R154" s="165" t="str">
        <f>INDEX('Policy Characteristics'!L:L,MATCH(PolicyLevers!$C154,'Policy Characteristics'!$C:$C,0))</f>
        <v>building-energy-efficiency-standards.html</v>
      </c>
      <c r="S154" s="157"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6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47" customFormat="1">
      <c r="A155" s="142" t="str">
        <f>INDEX('Policy Characteristics'!A:A,MATCH($C155,'Policy Characteristics'!$C:$C,0))</f>
        <v>Buildings and Appliances</v>
      </c>
      <c r="B155" s="147" t="str">
        <f>INDEX('Policy Characteristics'!B:B,MATCH($C155,'Policy Characteristics'!$C:$C,0))</f>
        <v>Building Energy Efficiency Standards</v>
      </c>
      <c r="C155" s="147" t="str">
        <f t="shared" si="11"/>
        <v>Reduction in E Use Allowed by Component Eff Std</v>
      </c>
      <c r="D155" s="144" t="s">
        <v>122</v>
      </c>
      <c r="E155" s="144" t="s">
        <v>293</v>
      </c>
      <c r="F155" s="144" t="s">
        <v>177</v>
      </c>
      <c r="G155" s="144" t="s">
        <v>128</v>
      </c>
      <c r="H155" s="16">
        <v>158</v>
      </c>
      <c r="I155" s="144" t="s">
        <v>46</v>
      </c>
      <c r="J155" s="142" t="str">
        <f>INDEX('Policy Characteristics'!D:D,MATCH(PolicyLevers!$C155,'Policy Characteristics'!$C:$C,0))</f>
        <v>Building Energy Efficiency Standards</v>
      </c>
      <c r="K155" s="142" t="str">
        <f>INDEX('Policy Characteristics'!E:E,MATCH(PolicyLevers!$C155,'Policy Characteristics'!$C:$C,0))</f>
        <v>bldgs efficiency standards</v>
      </c>
      <c r="L155" s="158">
        <f>INDEX('Policy Characteristics'!F:F,MATCH(PolicyLevers!$C155,'Policy Characteristics'!$C:$C,0))</f>
        <v>0</v>
      </c>
      <c r="M155" s="185">
        <f>INDEX('Policy Characteristics'!G:G,MATCH(PolicyLevers!$C155,'Policy Characteristics'!$C:$C,0))</f>
        <v>0.6</v>
      </c>
      <c r="N155" s="158">
        <f>INDEX('Policy Characteristics'!H:H,MATCH(PolicyLevers!$C155,'Policy Characteristics'!$C:$C,0))</f>
        <v>0.01</v>
      </c>
      <c r="O155" s="165" t="str">
        <f>INDEX('Policy Characteristics'!I:I,MATCH(PolicyLevers!$C155,'Policy Characteristics'!$C:$C,0))</f>
        <v>% reduction in energy use</v>
      </c>
      <c r="P155" s="15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165" t="str">
        <f>INDEX('Policy Characteristics'!K:K,MATCH(PolicyLevers!$C155,'Policy Characteristics'!$C:$C,0))</f>
        <v>buildings-sector-main.html#eff-stds</v>
      </c>
      <c r="R155" s="165" t="str">
        <f>INDEX('Policy Characteristics'!L:L,MATCH(PolicyLevers!$C155,'Policy Characteristics'!$C:$C,0))</f>
        <v>building-energy-efficiency-standards.html</v>
      </c>
      <c r="S155" s="160"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60"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47" customFormat="1">
      <c r="A156" s="142" t="str">
        <f>INDEX('Policy Characteristics'!A:A,MATCH($C156,'Policy Characteristics'!$C:$C,0))</f>
        <v>Buildings and Appliances</v>
      </c>
      <c r="B156" s="147" t="str">
        <f>INDEX('Policy Characteristics'!B:B,MATCH($C156,'Policy Characteristics'!$C:$C,0))</f>
        <v>Building Energy Efficiency Standards</v>
      </c>
      <c r="C156" s="147" t="str">
        <f t="shared" si="11"/>
        <v>Reduction in E Use Allowed by Component Eff Std</v>
      </c>
      <c r="D156" s="144" t="s">
        <v>123</v>
      </c>
      <c r="E156" s="144" t="s">
        <v>293</v>
      </c>
      <c r="F156" s="144" t="s">
        <v>177</v>
      </c>
      <c r="G156" s="144" t="s">
        <v>129</v>
      </c>
      <c r="H156" s="16">
        <v>159</v>
      </c>
      <c r="I156" s="144" t="s">
        <v>46</v>
      </c>
      <c r="J156" s="142" t="str">
        <f>INDEX('Policy Characteristics'!D:D,MATCH(PolicyLevers!$C156,'Policy Characteristics'!$C:$C,0))</f>
        <v>Building Energy Efficiency Standards</v>
      </c>
      <c r="K156" s="142" t="str">
        <f>INDEX('Policy Characteristics'!E:E,MATCH(PolicyLevers!$C156,'Policy Characteristics'!$C:$C,0))</f>
        <v>bldgs efficiency standards</v>
      </c>
      <c r="L156" s="158">
        <f>INDEX('Policy Characteristics'!F:F,MATCH(PolicyLevers!$C156,'Policy Characteristics'!$C:$C,0))</f>
        <v>0</v>
      </c>
      <c r="M156" s="185">
        <f>INDEX('Policy Characteristics'!G:G,MATCH(PolicyLevers!$C156,'Policy Characteristics'!$C:$C,0))</f>
        <v>0.6</v>
      </c>
      <c r="N156" s="158">
        <f>INDEX('Policy Characteristics'!H:H,MATCH(PolicyLevers!$C156,'Policy Characteristics'!$C:$C,0))</f>
        <v>0.01</v>
      </c>
      <c r="O156" s="165" t="str">
        <f>INDEX('Policy Characteristics'!I:I,MATCH(PolicyLevers!$C156,'Policy Characteristics'!$C:$C,0))</f>
        <v>% reduction in energy use</v>
      </c>
      <c r="P156" s="15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165" t="str">
        <f>INDEX('Policy Characteristics'!K:K,MATCH(PolicyLevers!$C156,'Policy Characteristics'!$C:$C,0))</f>
        <v>buildings-sector-main.html#eff-stds</v>
      </c>
      <c r="R156" s="165" t="str">
        <f>INDEX('Policy Characteristics'!L:L,MATCH(PolicyLevers!$C156,'Policy Characteristics'!$C:$C,0))</f>
        <v>building-energy-efficiency-standards.html</v>
      </c>
      <c r="S156" s="160"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60"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47" customFormat="1">
      <c r="A157" s="142" t="str">
        <f>INDEX('Policy Characteristics'!A:A,MATCH($C157,'Policy Characteristics'!$C:$C,0))</f>
        <v>Buildings and Appliances</v>
      </c>
      <c r="B157" s="147" t="str">
        <f>INDEX('Policy Characteristics'!B:B,MATCH($C157,'Policy Characteristics'!$C:$C,0))</f>
        <v>Building Energy Efficiency Standards</v>
      </c>
      <c r="C157" s="147" t="str">
        <f t="shared" si="11"/>
        <v>Reduction in E Use Allowed by Component Eff Std</v>
      </c>
      <c r="D157" s="144" t="s">
        <v>124</v>
      </c>
      <c r="E157" s="144" t="s">
        <v>293</v>
      </c>
      <c r="F157" s="144" t="s">
        <v>177</v>
      </c>
      <c r="G157" s="144" t="s">
        <v>130</v>
      </c>
      <c r="H157" s="16">
        <v>160</v>
      </c>
      <c r="I157" s="144" t="s">
        <v>46</v>
      </c>
      <c r="J157" s="142" t="str">
        <f>INDEX('Policy Characteristics'!D:D,MATCH(PolicyLevers!$C157,'Policy Characteristics'!$C:$C,0))</f>
        <v>Building Energy Efficiency Standards</v>
      </c>
      <c r="K157" s="142" t="str">
        <f>INDEX('Policy Characteristics'!E:E,MATCH(PolicyLevers!$C157,'Policy Characteristics'!$C:$C,0))</f>
        <v>bldgs efficiency standards</v>
      </c>
      <c r="L157" s="158">
        <f>INDEX('Policy Characteristics'!F:F,MATCH(PolicyLevers!$C157,'Policy Characteristics'!$C:$C,0))</f>
        <v>0</v>
      </c>
      <c r="M157" s="185">
        <f>INDEX('Policy Characteristics'!G:G,MATCH(PolicyLevers!$C157,'Policy Characteristics'!$C:$C,0))</f>
        <v>0.6</v>
      </c>
      <c r="N157" s="158">
        <f>INDEX('Policy Characteristics'!H:H,MATCH(PolicyLevers!$C157,'Policy Characteristics'!$C:$C,0))</f>
        <v>0.01</v>
      </c>
      <c r="O157" s="165" t="str">
        <f>INDEX('Policy Characteristics'!I:I,MATCH(PolicyLevers!$C157,'Policy Characteristics'!$C:$C,0))</f>
        <v>% reduction in energy use</v>
      </c>
      <c r="P157" s="15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165" t="str">
        <f>INDEX('Policy Characteristics'!K:K,MATCH(PolicyLevers!$C157,'Policy Characteristics'!$C:$C,0))</f>
        <v>buildings-sector-main.html#eff-stds</v>
      </c>
      <c r="R157" s="165" t="str">
        <f>INDEX('Policy Characteristics'!L:L,MATCH(PolicyLevers!$C157,'Policy Characteristics'!$C:$C,0))</f>
        <v>building-energy-efficiency-standards.html</v>
      </c>
      <c r="S157" s="160"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60"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47" customFormat="1">
      <c r="A158" s="142" t="str">
        <f>INDEX('Policy Characteristics'!A:A,MATCH($C158,'Policy Characteristics'!$C:$C,0))</f>
        <v>Buildings and Appliances</v>
      </c>
      <c r="B158" s="147" t="str">
        <f>INDEX('Policy Characteristics'!B:B,MATCH($C158,'Policy Characteristics'!$C:$C,0))</f>
        <v>Building Energy Efficiency Standards</v>
      </c>
      <c r="C158" s="147" t="str">
        <f t="shared" ref="C158" si="12">C$141</f>
        <v>Reduction in E Use Allowed by Component Eff Std</v>
      </c>
      <c r="D158" s="144" t="s">
        <v>125</v>
      </c>
      <c r="E158" s="144" t="s">
        <v>293</v>
      </c>
      <c r="F158" s="144" t="s">
        <v>177</v>
      </c>
      <c r="G158" s="144" t="s">
        <v>131</v>
      </c>
      <c r="H158" s="16">
        <v>161</v>
      </c>
      <c r="I158" s="144" t="s">
        <v>46</v>
      </c>
      <c r="J158" s="142" t="str">
        <f>INDEX('Policy Characteristics'!D:D,MATCH(PolicyLevers!$C158,'Policy Characteristics'!$C:$C,0))</f>
        <v>Building Energy Efficiency Standards</v>
      </c>
      <c r="K158" s="142" t="str">
        <f>INDEX('Policy Characteristics'!E:E,MATCH(PolicyLevers!$C158,'Policy Characteristics'!$C:$C,0))</f>
        <v>bldgs efficiency standards</v>
      </c>
      <c r="L158" s="158">
        <f>INDEX('Policy Characteristics'!F:F,MATCH(PolicyLevers!$C158,'Policy Characteristics'!$C:$C,0))</f>
        <v>0</v>
      </c>
      <c r="M158" s="185">
        <f>INDEX('Policy Characteristics'!G:G,MATCH(PolicyLevers!$C158,'Policy Characteristics'!$C:$C,0))</f>
        <v>0.6</v>
      </c>
      <c r="N158" s="158">
        <f>INDEX('Policy Characteristics'!H:H,MATCH(PolicyLevers!$C158,'Policy Characteristics'!$C:$C,0))</f>
        <v>0.01</v>
      </c>
      <c r="O158" s="165" t="str">
        <f>INDEX('Policy Characteristics'!I:I,MATCH(PolicyLevers!$C158,'Policy Characteristics'!$C:$C,0))</f>
        <v>% reduction in energy use</v>
      </c>
      <c r="P158" s="15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165" t="str">
        <f>INDEX('Policy Characteristics'!K:K,MATCH(PolicyLevers!$C158,'Policy Characteristics'!$C:$C,0))</f>
        <v>buildings-sector-main.html#eff-stds</v>
      </c>
      <c r="R158" s="165" t="str">
        <f>INDEX('Policy Characteristics'!L:L,MATCH(PolicyLevers!$C158,'Policy Characteristics'!$C:$C,0))</f>
        <v>building-energy-efficiency-standards.html</v>
      </c>
      <c r="S158" s="160"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60"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47" customFormat="1">
      <c r="A159" s="142" t="str">
        <f>INDEX('Policy Characteristics'!A:A,MATCH($C159,'Policy Characteristics'!$C:$C,0))</f>
        <v>Buildings and Appliances</v>
      </c>
      <c r="B159" t="str">
        <f>INDEX('Policy Characteristics'!B:B,MATCH($C159,'Policy Characteristics'!$C:$C,0))</f>
        <v>Contractor Training</v>
      </c>
      <c r="C159" t="s">
        <v>7</v>
      </c>
      <c r="D159" s="144"/>
      <c r="E159" s="144"/>
      <c r="F159" s="144"/>
      <c r="G159" s="144"/>
      <c r="H159" s="164">
        <v>19</v>
      </c>
      <c r="I159" s="144" t="s">
        <v>47</v>
      </c>
      <c r="J159" s="142" t="str">
        <f>INDEX('Policy Characteristics'!D:D,MATCH(PolicyLevers!$C159,'Policy Characteristics'!$C:$C,0))</f>
        <v>Contractor Training</v>
      </c>
      <c r="K159" s="142" t="str">
        <f>INDEX('Policy Characteristics'!E:E,MATCH(PolicyLevers!$C159,'Policy Characteristics'!$C:$C,0))</f>
        <v>bldgs contractor training</v>
      </c>
      <c r="L159">
        <f>INDEX('Policy Characteristics'!F:F,MATCH(PolicyLevers!$C159,'Policy Characteristics'!$C:$C,0))</f>
        <v>0</v>
      </c>
      <c r="M159">
        <f>INDEX('Policy Characteristics'!G:G,MATCH(PolicyLevers!$C159,'Policy Characteristics'!$C:$C,0))</f>
        <v>1</v>
      </c>
      <c r="N159">
        <f>INDEX('Policy Characteristics'!H:H,MATCH(PolicyLevers!$C159,'Policy Characteristics'!$C:$C,0))</f>
        <v>1</v>
      </c>
      <c r="O159" s="144" t="str">
        <f>INDEX('Policy Characteristics'!I:I,MATCH(PolicyLevers!$C159,'Policy Characteristics'!$C:$C,0))</f>
        <v>on/off</v>
      </c>
      <c r="P159" s="14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44" t="str">
        <f>INDEX('Policy Characteristics'!K:K,MATCH(PolicyLevers!$C159,'Policy Characteristics'!$C:$C,0))</f>
        <v>buildings-sector-main.html#contractor-ed</v>
      </c>
      <c r="R159" s="150" t="str">
        <f>INDEX('Policy Characteristics'!L:L,MATCH(PolicyLevers!$C159,'Policy Characteristics'!$C:$C,0))</f>
        <v>contractor-training.html</v>
      </c>
      <c r="S159" s="186" t="str">
        <f>INDEX('Policy Characteristics'!M:M,MATCH(PolicyLevers!$C159,'Policy Characteristics'!$C:$C,0))</f>
        <v>none</v>
      </c>
      <c r="T159" s="165">
        <f>INDEX('Policy Characteristics'!N:N,MATCH(PolicyLevers!$C159,'Policy Characteristics'!$C:$C,0))</f>
        <v>0</v>
      </c>
    </row>
    <row r="160" spans="1:20" s="147" customFormat="1">
      <c r="A160" s="142" t="str">
        <f>INDEX('Policy Characteristics'!A:A,MATCH($C160,'Policy Characteristics'!$C:$C,0))</f>
        <v>Buildings and Appliances</v>
      </c>
      <c r="B160" t="str">
        <f>INDEX('Policy Characteristics'!B:B,MATCH($C160,'Policy Characteristics'!$C:$C,0))</f>
        <v>Distributed Solar Carve-Out</v>
      </c>
      <c r="C160" t="s">
        <v>317</v>
      </c>
      <c r="D160" s="144"/>
      <c r="E160" s="144"/>
      <c r="F160" s="144"/>
      <c r="G160" s="144"/>
      <c r="H160" s="16">
        <v>146</v>
      </c>
      <c r="I160" s="144" t="s">
        <v>46</v>
      </c>
      <c r="J160" s="142" t="str">
        <f>INDEX('Policy Characteristics'!D:D,MATCH(PolicyLevers!$C160,'Policy Characteristics'!$C:$C,0))</f>
        <v>Distributed Solar Promotion</v>
      </c>
      <c r="K160" s="142" t="str">
        <f>INDEX('Policy Characteristics'!E:E,MATCH(PolicyLevers!$C160,'Policy Characteristics'!$C:$C,0))</f>
        <v>bldgs min fraction distributed solar</v>
      </c>
      <c r="L160">
        <f>INDEX('Policy Characteristics'!F:F,MATCH(PolicyLevers!$C160,'Policy Characteristics'!$C:$C,0))</f>
        <v>0</v>
      </c>
      <c r="M160" s="187">
        <f>INDEX('Policy Characteristics'!G:G,MATCH(PolicyLevers!$C160,'Policy Characteristics'!$C:$C,0))</f>
        <v>0.2</v>
      </c>
      <c r="N160" s="188">
        <f>INDEX('Policy Characteristics'!H:H,MATCH(PolicyLevers!$C160,'Policy Characteristics'!$C:$C,0))</f>
        <v>5.0000000000000001E-3</v>
      </c>
      <c r="O160" s="144" t="str">
        <f>INDEX('Policy Characteristics'!I:I,MATCH(PolicyLevers!$C160,'Policy Characteristics'!$C:$C,0))</f>
        <v>minimum % elec from solar</v>
      </c>
      <c r="P160" s="15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44" t="str">
        <f>INDEX('Policy Characteristics'!K:K,MATCH(PolicyLevers!$C160,'Policy Characteristics'!$C:$C,0))</f>
        <v>buildings-sector-main.html#solar-carve-out</v>
      </c>
      <c r="R160" s="150" t="str">
        <f>INDEX('Policy Characteristics'!L:L,MATCH(PolicyLevers!$C160,'Policy Characteristics'!$C:$C,0))</f>
        <v>solar-carve-out.html</v>
      </c>
      <c r="S160" s="176" t="str">
        <f>INDEX('Policy Characteristics'!M:M,MATCH(PolicyLevers!$C160,'Policy Characteristics'!$C:$C,0))</f>
        <v>Calculated from model data; see variable bldgs/BDEQ in the InputData folder for source information.</v>
      </c>
      <c r="T160" s="150">
        <f>INDEX('Policy Characteristics'!N:N,MATCH(PolicyLevers!$C160,'Policy Characteristics'!$C:$C,0))</f>
        <v>0</v>
      </c>
    </row>
    <row r="161" spans="1:20" s="147" customFormat="1">
      <c r="A161" s="142" t="str">
        <f>INDEX('Policy Characteristics'!A:A,MATCH($C161,'Policy Characteristics'!$C:$C,0))</f>
        <v>Buildings and Appliances</v>
      </c>
      <c r="B161" t="str">
        <f>INDEX('Policy Characteristics'!B:B,MATCH($C161,'Policy Characteristics'!$C:$C,0))</f>
        <v>Distributed Solar Subsidy</v>
      </c>
      <c r="C161" t="s">
        <v>280</v>
      </c>
      <c r="D161" s="144"/>
      <c r="E161" s="144"/>
      <c r="F161" s="144"/>
      <c r="G161" s="144"/>
      <c r="H161" s="16">
        <v>147</v>
      </c>
      <c r="I161" s="144" t="s">
        <v>46</v>
      </c>
      <c r="J161" s="142" t="str">
        <f>INDEX('Policy Characteristics'!D:D,MATCH(PolicyLevers!$C161,'Policy Characteristics'!$C:$C,0))</f>
        <v>Distributed Solar Promotion</v>
      </c>
      <c r="K161" s="142" t="str">
        <f>INDEX('Policy Characteristics'!E:E,MATCH(PolicyLevers!$C161,'Policy Characteristics'!$C:$C,0))</f>
        <v>bldgs distributed solar subsidy</v>
      </c>
      <c r="L161">
        <f>INDEX('Policy Characteristics'!F:F,MATCH(PolicyLevers!$C161,'Policy Characteristics'!$C:$C,0))</f>
        <v>0</v>
      </c>
      <c r="M161" s="170">
        <f>INDEX('Policy Characteristics'!G:G,MATCH(PolicyLevers!$C161,'Policy Characteristics'!$C:$C,0))</f>
        <v>0.5</v>
      </c>
      <c r="N161" s="9">
        <f>INDEX('Policy Characteristics'!H:H,MATCH(PolicyLevers!$C161,'Policy Characteristics'!$C:$C,0))</f>
        <v>0.01</v>
      </c>
      <c r="O161" s="144" t="str">
        <f>INDEX('Policy Characteristics'!I:I,MATCH(PolicyLevers!$C161,'Policy Characteristics'!$C:$C,0))</f>
        <v>% of PV system cost</v>
      </c>
      <c r="P161" s="15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44" t="str">
        <f>INDEX('Policy Characteristics'!K:K,MATCH(PolicyLevers!$C161,'Policy Characteristics'!$C:$C,0))</f>
        <v>buildings-sector-main.html#distributed-solar-subsidy</v>
      </c>
      <c r="R161" s="150" t="str">
        <f>INDEX('Policy Characteristics'!L:L,MATCH(PolicyLevers!$C161,'Policy Characteristics'!$C:$C,0))</f>
        <v>distributed-solar-subsidy.html</v>
      </c>
      <c r="S161" s="176" t="str">
        <f>INDEX('Policy Characteristics'!M:M,MATCH(PolicyLevers!$C161,'Policy Characteristics'!$C:$C,0))</f>
        <v xml:space="preserve">Grid Connected Solar Rooftop Programme: 
https://mnre.gov.in/solar/schemes/ </v>
      </c>
      <c r="T161" s="165">
        <f>INDEX('Policy Characteristics'!N:N,MATCH(PolicyLevers!$C161,'Policy Characteristics'!$C:$C,0))</f>
        <v>0</v>
      </c>
    </row>
    <row r="162" spans="1:20" s="147" customFormat="1">
      <c r="A162" s="142" t="str">
        <f>INDEX('Policy Characteristics'!A:A,MATCH($C162,'Policy Characteristics'!$C:$C,0))</f>
        <v>Buildings and Appliances</v>
      </c>
      <c r="B162" t="str">
        <f>INDEX('Policy Characteristics'!B:B,MATCH($C162,'Policy Characteristics'!$C:$C,0))</f>
        <v>Improved Labeling</v>
      </c>
      <c r="C162" t="s">
        <v>132</v>
      </c>
      <c r="D162" s="144"/>
      <c r="E162" s="144"/>
      <c r="F162" s="144"/>
      <c r="G162" s="144"/>
      <c r="H162" s="16">
        <v>20</v>
      </c>
      <c r="I162" s="144" t="s">
        <v>46</v>
      </c>
      <c r="J162" s="142" t="str">
        <f>INDEX('Policy Characteristics'!D:D,MATCH(PolicyLevers!$C162,'Policy Characteristics'!$C:$C,0))</f>
        <v>Improved Labeling</v>
      </c>
      <c r="K162" s="142" t="str">
        <f>INDEX('Policy Characteristics'!E:E,MATCH(PolicyLevers!$C162,'Policy Characteristics'!$C:$C,0))</f>
        <v>bldgs device labeling</v>
      </c>
      <c r="L162">
        <f>INDEX('Policy Characteristics'!F:F,MATCH(PolicyLevers!$C162,'Policy Characteristics'!$C:$C,0))</f>
        <v>0</v>
      </c>
      <c r="M162">
        <f>INDEX('Policy Characteristics'!G:G,MATCH(PolicyLevers!$C162,'Policy Characteristics'!$C:$C,0))</f>
        <v>1</v>
      </c>
      <c r="N162">
        <f>INDEX('Policy Characteristics'!H:H,MATCH(PolicyLevers!$C162,'Policy Characteristics'!$C:$C,0))</f>
        <v>1</v>
      </c>
      <c r="O162" s="144" t="str">
        <f>INDEX('Policy Characteristics'!I:I,MATCH(PolicyLevers!$C162,'Policy Characteristics'!$C:$C,0))</f>
        <v>on/off</v>
      </c>
      <c r="P162" s="15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44" t="str">
        <f>INDEX('Policy Characteristics'!K:K,MATCH(PolicyLevers!$C162,'Policy Characteristics'!$C:$C,0))</f>
        <v>buildings-sector-main.html#device-labeling</v>
      </c>
      <c r="R162" s="150" t="str">
        <f>INDEX('Policy Characteristics'!L:L,MATCH(PolicyLevers!$C162,'Policy Characteristics'!$C:$C,0))</f>
        <v>improved-labeling.html</v>
      </c>
      <c r="S162" s="176" t="str">
        <f>INDEX('Policy Characteristics'!M:M,MATCH(PolicyLevers!$C162,'Policy Characteristics'!$C:$C,0))</f>
        <v>Calculated from model data; see variable bldgs/PPEIdtIL in the InputData folder for source information.</v>
      </c>
      <c r="T162" s="165">
        <f>INDEX('Policy Characteristics'!N:N,MATCH(PolicyLevers!$C162,'Policy Characteristics'!$C:$C,0))</f>
        <v>0</v>
      </c>
    </row>
    <row r="163" spans="1:20" s="147" customFormat="1">
      <c r="A163" s="142" t="str">
        <f>INDEX('Policy Characteristics'!A:A,MATCH($C163,'Policy Characteristics'!$C:$C,0))</f>
        <v>Buildings and Appliances</v>
      </c>
      <c r="B163" t="str">
        <f>INDEX('Policy Characteristics'!B:B,MATCH($C163,'Policy Characteristics'!$C:$C,0))</f>
        <v>Retrofit Existing Buildings</v>
      </c>
      <c r="C163" t="s">
        <v>796</v>
      </c>
      <c r="D163" s="144" t="s">
        <v>291</v>
      </c>
      <c r="E163" s="144"/>
      <c r="F163" s="144" t="s">
        <v>295</v>
      </c>
      <c r="G163" s="144"/>
      <c r="H163" s="16">
        <v>378</v>
      </c>
      <c r="I163" s="144" t="s">
        <v>46</v>
      </c>
      <c r="J163" s="142" t="str">
        <f>INDEX('Policy Characteristics'!D:D,MATCH(PolicyLevers!$C163,'Policy Characteristics'!$C:$C,0))</f>
        <v>Increased Retrofitting</v>
      </c>
      <c r="K163" s="142" t="str">
        <f>INDEX('Policy Characteristics'!E:E,MATCH(PolicyLevers!$C163,'Policy Characteristics'!$C:$C,0))</f>
        <v>bldgs retrofitting</v>
      </c>
      <c r="L163" s="170">
        <f>INDEX('Policy Characteristics'!F:F,MATCH(PolicyLevers!$C163,'Policy Characteristics'!$C:$C,0))</f>
        <v>0</v>
      </c>
      <c r="M163" s="170">
        <f>INDEX('Policy Characteristics'!G:G,MATCH(PolicyLevers!$C163,'Policy Characteristics'!$C:$C,0))</f>
        <v>0.5</v>
      </c>
      <c r="N163" s="170">
        <f>INDEX('Policy Characteristics'!H:H,MATCH(PolicyLevers!$C163,'Policy Characteristics'!$C:$C,0))</f>
        <v>0.01</v>
      </c>
      <c r="O163" s="144" t="str">
        <f>INDEX('Policy Characteristics'!I:I,MATCH(PolicyLevers!$C163,'Policy Characteristics'!$C:$C,0))</f>
        <v>% of existing buildings</v>
      </c>
      <c r="P163" s="14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44" t="str">
        <f>INDEX('Policy Characteristics'!K:K,MATCH(PolicyLevers!$C163,'Policy Characteristics'!$C:$C,0))</f>
        <v>buildings-sector-main.html#retrofitting</v>
      </c>
      <c r="R163" s="150" t="str">
        <f>INDEX('Policy Characteristics'!L:L,MATCH(PolicyLevers!$C163,'Policy Characteristics'!$C:$C,0))</f>
        <v>increased-retrofitting.html</v>
      </c>
      <c r="S163" s="171" t="str">
        <f>INDEX('Policy Characteristics'!M:M,MATCH(PolicyLevers!$C163,'Policy Characteristics'!$C:$C,0))</f>
        <v>Calculated from model data; see the relevant variable(s) in the InputData folder for source information.</v>
      </c>
      <c r="T163" s="150">
        <f>INDEX('Policy Characteristics'!N:N,MATCH(PolicyLevers!$C163,'Policy Characteristics'!$C:$C,0))</f>
        <v>0</v>
      </c>
    </row>
    <row r="164" spans="1:20" s="147" customFormat="1">
      <c r="A164" s="142" t="str">
        <f>INDEX('Policy Characteristics'!A:A,MATCH($C164,'Policy Characteristics'!$C:$C,0))</f>
        <v>Buildings and Appliances</v>
      </c>
      <c r="B164" s="147" t="str">
        <f>INDEX('Policy Characteristics'!B:B,MATCH($C164,'Policy Characteristics'!$C:$C,0))</f>
        <v>Retrofit Existing Buildings</v>
      </c>
      <c r="C164" s="147" t="str">
        <f t="shared" ref="C164:C165" si="13">C$163</f>
        <v>Share of Preexisting Buildings Subject to Retrofitting</v>
      </c>
      <c r="D164" s="144" t="s">
        <v>292</v>
      </c>
      <c r="E164" s="144"/>
      <c r="F164" s="144" t="s">
        <v>294</v>
      </c>
      <c r="G164" s="144"/>
      <c r="H164" s="16">
        <v>379</v>
      </c>
      <c r="I164" s="144" t="s">
        <v>47</v>
      </c>
      <c r="J164" s="142" t="str">
        <f>INDEX('Policy Characteristics'!D:D,MATCH(PolicyLevers!$C164,'Policy Characteristics'!$C:$C,0))</f>
        <v>Increased Retrofitting</v>
      </c>
      <c r="K164" s="142" t="str">
        <f>INDEX('Policy Characteristics'!E:E,MATCH(PolicyLevers!$C164,'Policy Characteristics'!$C:$C,0))</f>
        <v>bldgs retrofitting</v>
      </c>
      <c r="L164" s="166">
        <f>INDEX('Policy Characteristics'!F:F,MATCH(PolicyLevers!$C164,'Policy Characteristics'!$C:$C,0))</f>
        <v>0</v>
      </c>
      <c r="M164" s="158">
        <f>INDEX('Policy Characteristics'!G:G,MATCH(PolicyLevers!$C164,'Policy Characteristics'!$C:$C,0))</f>
        <v>0.5</v>
      </c>
      <c r="N164" s="158">
        <f>INDEX('Policy Characteristics'!H:H,MATCH(PolicyLevers!$C164,'Policy Characteristics'!$C:$C,0))</f>
        <v>0.01</v>
      </c>
      <c r="O164" s="165" t="str">
        <f>INDEX('Policy Characteristics'!I:I,MATCH(PolicyLevers!$C164,'Policy Characteristics'!$C:$C,0))</f>
        <v>% of existing buildings</v>
      </c>
      <c r="P164" s="14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44" t="str">
        <f>INDEX('Policy Characteristics'!K:K,MATCH(PolicyLevers!$C164,'Policy Characteristics'!$C:$C,0))</f>
        <v>buildings-sector-main.html#retrofitting</v>
      </c>
      <c r="R164" s="150" t="str">
        <f>INDEX('Policy Characteristics'!L:L,MATCH(PolicyLevers!$C164,'Policy Characteristics'!$C:$C,0))</f>
        <v>increased-retrofitting.html</v>
      </c>
      <c r="S164" s="184" t="str">
        <f>INDEX('Policy Characteristics'!M:M,MATCH(PolicyLevers!$C164,'Policy Characteristics'!$C:$C,0))</f>
        <v>Calculated from model data; see the relevant variable(s) in the InputData folder for source information.</v>
      </c>
      <c r="T164" s="165">
        <f>INDEX('Policy Characteristics'!N:N,MATCH(PolicyLevers!$C164,'Policy Characteristics'!$C:$C,0))</f>
        <v>0</v>
      </c>
    </row>
    <row r="165" spans="1:20" s="147" customFormat="1">
      <c r="A165" s="142" t="str">
        <f>INDEX('Policy Characteristics'!A:A,MATCH($C165,'Policy Characteristics'!$C:$C,0))</f>
        <v>Buildings and Appliances</v>
      </c>
      <c r="B165" s="147" t="str">
        <f>INDEX('Policy Characteristics'!B:B,MATCH($C165,'Policy Characteristics'!$C:$C,0))</f>
        <v>Retrofit Existing Buildings</v>
      </c>
      <c r="C165" s="147" t="str">
        <f t="shared" si="13"/>
        <v>Share of Preexisting Buildings Subject to Retrofitting</v>
      </c>
      <c r="D165" s="144" t="s">
        <v>293</v>
      </c>
      <c r="E165" s="144"/>
      <c r="F165" s="144" t="s">
        <v>177</v>
      </c>
      <c r="G165" s="144"/>
      <c r="H165" s="16">
        <v>380</v>
      </c>
      <c r="I165" s="144" t="s">
        <v>46</v>
      </c>
      <c r="J165" s="142" t="str">
        <f>INDEX('Policy Characteristics'!D:D,MATCH(PolicyLevers!$C165,'Policy Characteristics'!$C:$C,0))</f>
        <v>Increased Retrofitting</v>
      </c>
      <c r="K165" s="142" t="str">
        <f>INDEX('Policy Characteristics'!E:E,MATCH(PolicyLevers!$C165,'Policy Characteristics'!$C:$C,0))</f>
        <v>bldgs retrofitting</v>
      </c>
      <c r="L165" s="166">
        <f>INDEX('Policy Characteristics'!F:F,MATCH(PolicyLevers!$C165,'Policy Characteristics'!$C:$C,0))</f>
        <v>0</v>
      </c>
      <c r="M165" s="158">
        <f>INDEX('Policy Characteristics'!G:G,MATCH(PolicyLevers!$C165,'Policy Characteristics'!$C:$C,0))</f>
        <v>0.5</v>
      </c>
      <c r="N165" s="158">
        <f>INDEX('Policy Characteristics'!H:H,MATCH(PolicyLevers!$C165,'Policy Characteristics'!$C:$C,0))</f>
        <v>0.01</v>
      </c>
      <c r="O165" s="165" t="str">
        <f>INDEX('Policy Characteristics'!I:I,MATCH(PolicyLevers!$C165,'Policy Characteristics'!$C:$C,0))</f>
        <v>% of existing buildings</v>
      </c>
      <c r="P165" s="14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44" t="str">
        <f>INDEX('Policy Characteristics'!K:K,MATCH(PolicyLevers!$C165,'Policy Characteristics'!$C:$C,0))</f>
        <v>buildings-sector-main.html#retrofitting</v>
      </c>
      <c r="R165" s="150" t="str">
        <f>INDEX('Policy Characteristics'!L:L,MATCH(PolicyLevers!$C165,'Policy Characteristics'!$C:$C,0))</f>
        <v>increased-retrofitting.html</v>
      </c>
      <c r="S165" s="184" t="str">
        <f>INDEX('Policy Characteristics'!M:M,MATCH(PolicyLevers!$C165,'Policy Characteristics'!$C:$C,0))</f>
        <v>Calculated from model data; see the relevant variable(s) in the InputData folder for source information.</v>
      </c>
      <c r="T165" s="165">
        <f>INDEX('Policy Characteristics'!N:N,MATCH(PolicyLevers!$C165,'Policy Characteristics'!$C:$C,0))</f>
        <v>0</v>
      </c>
    </row>
    <row r="166" spans="1:20" s="147" customFormat="1">
      <c r="A166" s="142" t="str">
        <f>INDEX('Policy Characteristics'!A:A,MATCH($C166,'Policy Characteristics'!$C:$C,0))</f>
        <v>Buildings and Appliances</v>
      </c>
      <c r="B166" t="str">
        <f>INDEX('Policy Characteristics'!B:B,MATCH($C166,'Policy Characteristics'!$C:$C,0))</f>
        <v>Rebate for Efficient Products</v>
      </c>
      <c r="C166" t="s">
        <v>6</v>
      </c>
      <c r="D166" s="144" t="s">
        <v>120</v>
      </c>
      <c r="E166" s="144"/>
      <c r="F166" s="144" t="s">
        <v>126</v>
      </c>
      <c r="G166" s="144"/>
      <c r="H166" s="164">
        <v>27</v>
      </c>
      <c r="I166" s="144" t="s">
        <v>47</v>
      </c>
      <c r="J166" s="142" t="str">
        <f>INDEX('Policy Characteristics'!D:D,MATCH(PolicyLevers!$C166,'Policy Characteristics'!$C:$C,0))</f>
        <v>Rebate for Efficient Products</v>
      </c>
      <c r="K166" s="142" t="str">
        <f>INDEX('Policy Characteristics'!E:E,MATCH(PolicyLevers!$C166,'Policy Characteristics'!$C:$C,0))</f>
        <v>bldgs rebate</v>
      </c>
      <c r="L166">
        <f>INDEX('Policy Characteristics'!F:F,MATCH(PolicyLevers!$C166,'Policy Characteristics'!$C:$C,0))</f>
        <v>0</v>
      </c>
      <c r="M166">
        <f>INDEX('Policy Characteristics'!G:G,MATCH(PolicyLevers!$C166,'Policy Characteristics'!$C:$C,0))</f>
        <v>1</v>
      </c>
      <c r="N166">
        <f>INDEX('Policy Characteristics'!H:H,MATCH(PolicyLevers!$C166,'Policy Characteristics'!$C:$C,0))</f>
        <v>1</v>
      </c>
      <c r="O166" s="144" t="str">
        <f>INDEX('Policy Characteristics'!I:I,MATCH(PolicyLevers!$C166,'Policy Characteristics'!$C:$C,0))</f>
        <v>on/off</v>
      </c>
      <c r="P166" s="14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44" t="str">
        <f>INDEX('Policy Characteristics'!K:K,MATCH(PolicyLevers!$C166,'Policy Characteristics'!$C:$C,0))</f>
        <v>buildings-sector-main.html#rebate</v>
      </c>
      <c r="R166" s="150" t="str">
        <f>INDEX('Policy Characteristics'!L:L,MATCH(PolicyLevers!$C166,'Policy Characteristics'!$C:$C,0))</f>
        <v>rebate-for-efficient-products.html</v>
      </c>
      <c r="S166" s="186" t="str">
        <f>INDEX('Policy Characteristics'!M:M,MATCH(PolicyLevers!$C166,'Policy Characteristics'!$C:$C,0))</f>
        <v>none</v>
      </c>
      <c r="T166" s="165">
        <f>INDEX('Policy Characteristics'!N:N,MATCH(PolicyLevers!$C166,'Policy Characteristics'!$C:$C,0))</f>
        <v>0</v>
      </c>
    </row>
    <row r="167" spans="1:20" s="147" customFormat="1">
      <c r="A167" s="142" t="str">
        <f>INDEX('Policy Characteristics'!A:A,MATCH($C167,'Policy Characteristics'!$C:$C,0))</f>
        <v>Buildings and Appliances</v>
      </c>
      <c r="B167" s="147" t="str">
        <f>INDEX('Policy Characteristics'!B:B,MATCH($C167,'Policy Characteristics'!$C:$C,0))</f>
        <v>Rebate for Efficient Products</v>
      </c>
      <c r="C167" s="147" t="str">
        <f t="shared" ref="C167:C171" si="14">C$166</f>
        <v>Boolean Rebate Program for Efficient Components</v>
      </c>
      <c r="D167" s="144" t="s">
        <v>121</v>
      </c>
      <c r="E167" s="144"/>
      <c r="F167" s="144" t="s">
        <v>127</v>
      </c>
      <c r="G167" s="144"/>
      <c r="H167" s="16">
        <v>28</v>
      </c>
      <c r="I167" s="144" t="s">
        <v>46</v>
      </c>
      <c r="J167" s="142" t="str">
        <f>INDEX('Policy Characteristics'!D:D,MATCH(PolicyLevers!$C167,'Policy Characteristics'!$C:$C,0))</f>
        <v>Rebate for Efficient Products</v>
      </c>
      <c r="K167" s="142" t="str">
        <f>INDEX('Policy Characteristics'!E:E,MATCH(PolicyLevers!$C167,'Policy Characteristics'!$C:$C,0))</f>
        <v>bldgs rebate</v>
      </c>
      <c r="L167" s="147">
        <f>INDEX('Policy Characteristics'!F:F,MATCH(PolicyLevers!$C167,'Policy Characteristics'!$C:$C,0))</f>
        <v>0</v>
      </c>
      <c r="M167" s="147">
        <f>INDEX('Policy Characteristics'!G:G,MATCH(PolicyLevers!$C167,'Policy Characteristics'!$C:$C,0))</f>
        <v>1</v>
      </c>
      <c r="N167" s="147">
        <f>INDEX('Policy Characteristics'!H:H,MATCH(PolicyLevers!$C167,'Policy Characteristics'!$C:$C,0))</f>
        <v>1</v>
      </c>
      <c r="O167" s="165" t="str">
        <f>INDEX('Policy Characteristics'!I:I,MATCH(PolicyLevers!$C167,'Policy Characteristics'!$C:$C,0))</f>
        <v>on/off</v>
      </c>
      <c r="P167" s="15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44" t="str">
        <f>INDEX('Policy Characteristics'!K:K,MATCH(PolicyLevers!$C167,'Policy Characteristics'!$C:$C,0))</f>
        <v>buildings-sector-main.html#rebate</v>
      </c>
      <c r="R167" s="150" t="str">
        <f>INDEX('Policy Characteristics'!L:L,MATCH(PolicyLevers!$C167,'Policy Characteristics'!$C:$C,0))</f>
        <v>rebate-for-efficient-products.html</v>
      </c>
      <c r="S167" s="186" t="str">
        <f>INDEX('Policy Characteristics'!M:M,MATCH(PolicyLevers!$C167,'Policy Characteristics'!$C:$C,0))</f>
        <v>none</v>
      </c>
      <c r="T167" s="165">
        <f>INDEX('Policy Characteristics'!N:N,MATCH(PolicyLevers!$C167,'Policy Characteristics'!$C:$C,0))</f>
        <v>0</v>
      </c>
    </row>
    <row r="168" spans="1:20" s="147" customFormat="1">
      <c r="A168" s="142" t="str">
        <f>INDEX('Policy Characteristics'!A:A,MATCH($C168,'Policy Characteristics'!$C:$C,0))</f>
        <v>Buildings and Appliances</v>
      </c>
      <c r="B168" s="147" t="str">
        <f>INDEX('Policy Characteristics'!B:B,MATCH($C168,'Policy Characteristics'!$C:$C,0))</f>
        <v>Rebate for Efficient Products</v>
      </c>
      <c r="C168" s="147" t="str">
        <f t="shared" si="14"/>
        <v>Boolean Rebate Program for Efficient Components</v>
      </c>
      <c r="D168" s="144" t="s">
        <v>122</v>
      </c>
      <c r="E168" s="144"/>
      <c r="F168" s="144" t="s">
        <v>128</v>
      </c>
      <c r="G168" s="144"/>
      <c r="H168" s="16">
        <v>605</v>
      </c>
      <c r="I168" s="144" t="s">
        <v>47</v>
      </c>
      <c r="J168" s="142" t="str">
        <f>INDEX('Policy Characteristics'!D:D,MATCH(PolicyLevers!$C168,'Policy Characteristics'!$C:$C,0))</f>
        <v>Rebate for Efficient Products</v>
      </c>
      <c r="K168" s="142" t="str">
        <f>INDEX('Policy Characteristics'!E:E,MATCH(PolicyLevers!$C168,'Policy Characteristics'!$C:$C,0))</f>
        <v>bldgs rebate</v>
      </c>
      <c r="L168">
        <f>INDEX('Policy Characteristics'!F:F,MATCH(PolicyLevers!$C168,'Policy Characteristics'!$C:$C,0))</f>
        <v>0</v>
      </c>
      <c r="M168">
        <f>INDEX('Policy Characteristics'!G:G,MATCH(PolicyLevers!$C168,'Policy Characteristics'!$C:$C,0))</f>
        <v>1</v>
      </c>
      <c r="N168">
        <f>INDEX('Policy Characteristics'!H:H,MATCH(PolicyLevers!$C168,'Policy Characteristics'!$C:$C,0))</f>
        <v>1</v>
      </c>
      <c r="O168" s="144" t="str">
        <f>INDEX('Policy Characteristics'!I:I,MATCH(PolicyLevers!$C168,'Policy Characteristics'!$C:$C,0))</f>
        <v>on/off</v>
      </c>
      <c r="P168" s="14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165" t="str">
        <f>INDEX('Policy Characteristics'!K:K,MATCH(PolicyLevers!$C168,'Policy Characteristics'!$C:$C,0))</f>
        <v>buildings-sector-main.html#rebate</v>
      </c>
      <c r="R168" s="150" t="str">
        <f>INDEX('Policy Characteristics'!L:L,MATCH(PolicyLevers!$C168,'Policy Characteristics'!$C:$C,0))</f>
        <v>rebate-for-efficient-products.html</v>
      </c>
      <c r="S168" s="184" t="str">
        <f>INDEX('Policy Characteristics'!M:M,MATCH(PolicyLevers!$C168,'Policy Characteristics'!$C:$C,0))</f>
        <v>none</v>
      </c>
      <c r="T168" s="165">
        <f>INDEX('Policy Characteristics'!N:N,MATCH(PolicyLevers!$C168,'Policy Characteristics'!$C:$C,0))</f>
        <v>0</v>
      </c>
    </row>
    <row r="169" spans="1:20" s="147" customFormat="1">
      <c r="A169" s="142" t="str">
        <f>INDEX('Policy Characteristics'!A:A,MATCH($C169,'Policy Characteristics'!$C:$C,0))</f>
        <v>Buildings and Appliances</v>
      </c>
      <c r="B169" s="147" t="str">
        <f>INDEX('Policy Characteristics'!B:B,MATCH($C169,'Policy Characteristics'!$C:$C,0))</f>
        <v>Rebate for Efficient Products</v>
      </c>
      <c r="C169" s="147" t="str">
        <f t="shared" si="14"/>
        <v>Boolean Rebate Program for Efficient Components</v>
      </c>
      <c r="D169" s="144" t="s">
        <v>123</v>
      </c>
      <c r="E169" s="144"/>
      <c r="F169" s="144" t="s">
        <v>129</v>
      </c>
      <c r="G169" s="144"/>
      <c r="H169" s="16">
        <v>606</v>
      </c>
      <c r="I169" s="144" t="s">
        <v>47</v>
      </c>
      <c r="J169" s="142" t="str">
        <f>INDEX('Policy Characteristics'!D:D,MATCH(PolicyLevers!$C169,'Policy Characteristics'!$C:$C,0))</f>
        <v>Rebate for Efficient Products</v>
      </c>
      <c r="K169" s="142" t="str">
        <f>INDEX('Policy Characteristics'!E:E,MATCH(PolicyLevers!$C169,'Policy Characteristics'!$C:$C,0))</f>
        <v>bldgs rebate</v>
      </c>
      <c r="L169">
        <f>INDEX('Policy Characteristics'!F:F,MATCH(PolicyLevers!$C169,'Policy Characteristics'!$C:$C,0))</f>
        <v>0</v>
      </c>
      <c r="M169">
        <f>INDEX('Policy Characteristics'!G:G,MATCH(PolicyLevers!$C169,'Policy Characteristics'!$C:$C,0))</f>
        <v>1</v>
      </c>
      <c r="N169">
        <f>INDEX('Policy Characteristics'!H:H,MATCH(PolicyLevers!$C169,'Policy Characteristics'!$C:$C,0))</f>
        <v>1</v>
      </c>
      <c r="O169" s="144" t="str">
        <f>INDEX('Policy Characteristics'!I:I,MATCH(PolicyLevers!$C169,'Policy Characteristics'!$C:$C,0))</f>
        <v>on/off</v>
      </c>
      <c r="P169" s="14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165" t="str">
        <f>INDEX('Policy Characteristics'!K:K,MATCH(PolicyLevers!$C169,'Policy Characteristics'!$C:$C,0))</f>
        <v>buildings-sector-main.html#rebate</v>
      </c>
      <c r="R169" s="150" t="str">
        <f>INDEX('Policy Characteristics'!L:L,MATCH(PolicyLevers!$C169,'Policy Characteristics'!$C:$C,0))</f>
        <v>rebate-for-efficient-products.html</v>
      </c>
      <c r="S169" s="184" t="str">
        <f>INDEX('Policy Characteristics'!M:M,MATCH(PolicyLevers!$C169,'Policy Characteristics'!$C:$C,0))</f>
        <v>none</v>
      </c>
      <c r="T169" s="165">
        <f>INDEX('Policy Characteristics'!N:N,MATCH(PolicyLevers!$C169,'Policy Characteristics'!$C:$C,0))</f>
        <v>0</v>
      </c>
    </row>
    <row r="170" spans="1:20" s="147" customFormat="1">
      <c r="A170" s="142" t="str">
        <f>INDEX('Policy Characteristics'!A:A,MATCH($C170,'Policy Characteristics'!$C:$C,0))</f>
        <v>Buildings and Appliances</v>
      </c>
      <c r="B170" s="147" t="str">
        <f>INDEX('Policy Characteristics'!B:B,MATCH($C170,'Policy Characteristics'!$C:$C,0))</f>
        <v>Rebate for Efficient Products</v>
      </c>
      <c r="C170" s="147" t="str">
        <f t="shared" si="14"/>
        <v>Boolean Rebate Program for Efficient Components</v>
      </c>
      <c r="D170" s="144" t="s">
        <v>124</v>
      </c>
      <c r="E170" s="144"/>
      <c r="F170" s="144" t="s">
        <v>130</v>
      </c>
      <c r="G170" s="144"/>
      <c r="H170" s="16">
        <v>29</v>
      </c>
      <c r="I170" s="144" t="s">
        <v>46</v>
      </c>
      <c r="J170" s="142" t="str">
        <f>INDEX('Policy Characteristics'!D:D,MATCH(PolicyLevers!$C170,'Policy Characteristics'!$C:$C,0))</f>
        <v>Rebate for Efficient Products</v>
      </c>
      <c r="K170" s="142" t="str">
        <f>INDEX('Policy Characteristics'!E:E,MATCH(PolicyLevers!$C170,'Policy Characteristics'!$C:$C,0))</f>
        <v>bldgs rebate</v>
      </c>
      <c r="L170" s="147">
        <f>INDEX('Policy Characteristics'!F:F,MATCH(PolicyLevers!$C170,'Policy Characteristics'!$C:$C,0))</f>
        <v>0</v>
      </c>
      <c r="M170" s="147">
        <f>INDEX('Policy Characteristics'!G:G,MATCH(PolicyLevers!$C170,'Policy Characteristics'!$C:$C,0))</f>
        <v>1</v>
      </c>
      <c r="N170" s="147">
        <f>INDEX('Policy Characteristics'!H:H,MATCH(PolicyLevers!$C170,'Policy Characteristics'!$C:$C,0))</f>
        <v>1</v>
      </c>
      <c r="O170" s="165" t="str">
        <f>INDEX('Policy Characteristics'!I:I,MATCH(PolicyLevers!$C170,'Policy Characteristics'!$C:$C,0))</f>
        <v>on/off</v>
      </c>
      <c r="P170" s="15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44" t="str">
        <f>INDEX('Policy Characteristics'!K:K,MATCH(PolicyLevers!$C170,'Policy Characteristics'!$C:$C,0))</f>
        <v>buildings-sector-main.html#rebate</v>
      </c>
      <c r="R170" s="150" t="str">
        <f>INDEX('Policy Characteristics'!L:L,MATCH(PolicyLevers!$C170,'Policy Characteristics'!$C:$C,0))</f>
        <v>rebate-for-efficient-products.html</v>
      </c>
      <c r="S170" s="186" t="str">
        <f>INDEX('Policy Characteristics'!M:M,MATCH(PolicyLevers!$C170,'Policy Characteristics'!$C:$C,0))</f>
        <v>none</v>
      </c>
      <c r="T170" s="165">
        <f>INDEX('Policy Characteristics'!N:N,MATCH(PolicyLevers!$C170,'Policy Characteristics'!$C:$C,0))</f>
        <v>0</v>
      </c>
    </row>
    <row r="171" spans="1:20" s="147" customFormat="1">
      <c r="A171" s="142" t="str">
        <f>INDEX('Policy Characteristics'!A:A,MATCH($C171,'Policy Characteristics'!$C:$C,0))</f>
        <v>Buildings and Appliances</v>
      </c>
      <c r="B171" s="147" t="str">
        <f>INDEX('Policy Characteristics'!B:B,MATCH($C171,'Policy Characteristics'!$C:$C,0))</f>
        <v>Rebate for Efficient Products</v>
      </c>
      <c r="C171" s="147" t="str">
        <f t="shared" si="14"/>
        <v>Boolean Rebate Program for Efficient Components</v>
      </c>
      <c r="D171" s="144" t="s">
        <v>125</v>
      </c>
      <c r="E171" s="144"/>
      <c r="F171" s="144" t="s">
        <v>131</v>
      </c>
      <c r="G171" s="144"/>
      <c r="H171" s="16">
        <v>607</v>
      </c>
      <c r="I171" s="144" t="s">
        <v>47</v>
      </c>
      <c r="J171" s="142" t="str">
        <f>INDEX('Policy Characteristics'!D:D,MATCH(PolicyLevers!$C171,'Policy Characteristics'!$C:$C,0))</f>
        <v>Rebate for Efficient Products</v>
      </c>
      <c r="K171" s="142" t="str">
        <f>INDEX('Policy Characteristics'!E:E,MATCH(PolicyLevers!$C171,'Policy Characteristics'!$C:$C,0))</f>
        <v>bldgs rebate</v>
      </c>
      <c r="L171">
        <f>INDEX('Policy Characteristics'!F:F,MATCH(PolicyLevers!$C171,'Policy Characteristics'!$C:$C,0))</f>
        <v>0</v>
      </c>
      <c r="M171">
        <f>INDEX('Policy Characteristics'!G:G,MATCH(PolicyLevers!$C171,'Policy Characteristics'!$C:$C,0))</f>
        <v>1</v>
      </c>
      <c r="N171">
        <f>INDEX('Policy Characteristics'!H:H,MATCH(PolicyLevers!$C171,'Policy Characteristics'!$C:$C,0))</f>
        <v>1</v>
      </c>
      <c r="O171" s="144" t="str">
        <f>INDEX('Policy Characteristics'!I:I,MATCH(PolicyLevers!$C171,'Policy Characteristics'!$C:$C,0))</f>
        <v>on/off</v>
      </c>
      <c r="P171" s="14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165" t="str">
        <f>INDEX('Policy Characteristics'!K:K,MATCH(PolicyLevers!$C171,'Policy Characteristics'!$C:$C,0))</f>
        <v>buildings-sector-main.html#rebate</v>
      </c>
      <c r="R171" s="150" t="str">
        <f>INDEX('Policy Characteristics'!L:L,MATCH(PolicyLevers!$C171,'Policy Characteristics'!$C:$C,0))</f>
        <v>rebate-for-efficient-products.html</v>
      </c>
      <c r="S171" s="184" t="str">
        <f>INDEX('Policy Characteristics'!M:M,MATCH(PolicyLevers!$C171,'Policy Characteristics'!$C:$C,0))</f>
        <v>none</v>
      </c>
      <c r="T171" s="165">
        <f>INDEX('Policy Characteristics'!N:N,MATCH(PolicyLevers!$C171,'Policy Characteristics'!$C:$C,0))</f>
        <v>0</v>
      </c>
    </row>
    <row r="172" spans="1:20" s="142" customFormat="1">
      <c r="A172" s="142" t="str">
        <f>INDEX('Policy Characteristics'!A:A,MATCH($C172,'Policy Characteristics'!$C:$C,0))</f>
        <v>Electricity Supply</v>
      </c>
      <c r="B172" s="142" t="str">
        <f>INDEX('Policy Characteristics'!B:B,MATCH($C172,'Policy Characteristics'!$C:$C,0))</f>
        <v>Ban New Power Plants</v>
      </c>
      <c r="C172" s="142" t="s">
        <v>352</v>
      </c>
      <c r="D172" s="144" t="s">
        <v>471</v>
      </c>
      <c r="E172" s="144"/>
      <c r="F172" s="144" t="s">
        <v>470</v>
      </c>
      <c r="G172" s="150"/>
      <c r="H172" s="143">
        <v>167</v>
      </c>
      <c r="I172" s="150" t="s">
        <v>46</v>
      </c>
      <c r="J172" s="142" t="str">
        <f>INDEX('Policy Characteristics'!D:D,MATCH(PolicyLevers!$C172,'Policy Characteristics'!$C:$C,0))</f>
        <v>Ban New Power Plants</v>
      </c>
      <c r="K172" s="142" t="str">
        <f>INDEX('Policy Characteristics'!E:E,MATCH(PolicyLevers!$C172,'Policy Characteristics'!$C:$C,0))</f>
        <v>elec ban new power plants</v>
      </c>
      <c r="L172" s="142">
        <f>INDEX('Policy Characteristics'!F:F,MATCH(PolicyLevers!$C172,'Policy Characteristics'!$C:$C,0))</f>
        <v>0</v>
      </c>
      <c r="M172" s="142">
        <f>INDEX('Policy Characteristics'!G:G,MATCH(PolicyLevers!$C172,'Policy Characteristics'!$C:$C,0))</f>
        <v>1</v>
      </c>
      <c r="N172" s="142">
        <f>INDEX('Policy Characteristics'!H:H,MATCH(PolicyLevers!$C172,'Policy Characteristics'!$C:$C,0))</f>
        <v>1</v>
      </c>
      <c r="O172" s="150" t="str">
        <f>INDEX('Policy Characteristics'!I:I,MATCH(PolicyLevers!$C172,'Policy Characteristics'!$C:$C,0))</f>
        <v>on/off</v>
      </c>
      <c r="P172" s="144" t="str">
        <f>INDEX('Policy Characteristics'!J:J,MATCH(PolicyLevers!$C172,'Policy Characteristics'!$C:$C,0))</f>
        <v>**Description:** This policy prevents new capacity of the selected type(s) from being built or deployed.//</v>
      </c>
      <c r="Q172" s="144" t="str">
        <f>INDEX('Policy Characteristics'!K:K,MATCH(PolicyLevers!$C172,'Policy Characteristics'!$C:$C,0))</f>
        <v>electricity-sector-main.html#ban</v>
      </c>
      <c r="R172" s="150" t="str">
        <f>INDEX('Policy Characteristics'!L:L,MATCH(PolicyLevers!$C172,'Policy Characteristics'!$C:$C,0))</f>
        <v>ban-new-capacity.html</v>
      </c>
      <c r="S172" s="186">
        <f>INDEX('Policy Characteristics'!M:M,MATCH(PolicyLevers!$C172,'Policy Characteristics'!$C:$C,0))</f>
        <v>0</v>
      </c>
      <c r="T172" s="150">
        <f>INDEX('Policy Characteristics'!N:N,MATCH(PolicyLevers!$C172,'Policy Characteristics'!$C:$C,0))</f>
        <v>0</v>
      </c>
    </row>
    <row r="173" spans="1:20" s="147" customFormat="1">
      <c r="A173" s="142" t="str">
        <f>INDEX('Policy Characteristics'!A:A,MATCH($C173,'Policy Characteristics'!$C:$C,0))</f>
        <v>Electricity Supply</v>
      </c>
      <c r="B173" s="147" t="str">
        <f>INDEX('Policy Characteristics'!B:B,MATCH($C173,'Policy Characteristics'!$C:$C,0))</f>
        <v>Ban New Power Plants</v>
      </c>
      <c r="C173" s="147" t="str">
        <f t="shared" ref="C173:C183" si="15">C$172</f>
        <v>Boolean Ban New Power Plants</v>
      </c>
      <c r="D173" s="150" t="s">
        <v>322</v>
      </c>
      <c r="E173" s="144"/>
      <c r="F173" s="150" t="s">
        <v>323</v>
      </c>
      <c r="G173" s="144"/>
      <c r="H173" s="16">
        <v>168</v>
      </c>
      <c r="I173" s="144" t="s">
        <v>46</v>
      </c>
      <c r="J173" s="142" t="str">
        <f>INDEX('Policy Characteristics'!D:D,MATCH(PolicyLevers!$C173,'Policy Characteristics'!$C:$C,0))</f>
        <v>Ban New Power Plants</v>
      </c>
      <c r="K173" s="142" t="str">
        <f>INDEX('Policy Characteristics'!E:E,MATCH(PolicyLevers!$C173,'Policy Characteristics'!$C:$C,0))</f>
        <v>elec ban new power plants</v>
      </c>
      <c r="L173" s="147">
        <f>INDEX('Policy Characteristics'!F:F,MATCH(PolicyLevers!$C173,'Policy Characteristics'!$C:$C,0))</f>
        <v>0</v>
      </c>
      <c r="M173" s="147">
        <f>INDEX('Policy Characteristics'!G:G,MATCH(PolicyLevers!$C173,'Policy Characteristics'!$C:$C,0))</f>
        <v>1</v>
      </c>
      <c r="N173" s="147">
        <f>INDEX('Policy Characteristics'!H:H,MATCH(PolicyLevers!$C173,'Policy Characteristics'!$C:$C,0))</f>
        <v>1</v>
      </c>
      <c r="O173" s="165" t="str">
        <f>INDEX('Policy Characteristics'!I:I,MATCH(PolicyLevers!$C173,'Policy Characteristics'!$C:$C,0))</f>
        <v>on/off</v>
      </c>
      <c r="P173" s="144" t="str">
        <f>INDEX('Policy Characteristics'!J:J,MATCH(PolicyLevers!$C173,'Policy Characteristics'!$C:$C,0))</f>
        <v>**Description:** This policy prevents new capacity of the selected type(s) from being built or deployed.//</v>
      </c>
      <c r="Q173" s="165" t="str">
        <f>INDEX('Policy Characteristics'!K:K,MATCH(PolicyLevers!$C173,'Policy Characteristics'!$C:$C,0))</f>
        <v>electricity-sector-main.html#ban</v>
      </c>
      <c r="R173" s="165" t="str">
        <f>INDEX('Policy Characteristics'!L:L,MATCH(PolicyLevers!$C173,'Policy Characteristics'!$C:$C,0))</f>
        <v>ban-new-capacity.html</v>
      </c>
      <c r="S173" s="184">
        <f>INDEX('Policy Characteristics'!M:M,MATCH(PolicyLevers!$C173,'Policy Characteristics'!$C:$C,0))</f>
        <v>0</v>
      </c>
      <c r="T173" s="165">
        <f>INDEX('Policy Characteristics'!N:N,MATCH(PolicyLevers!$C173,'Policy Characteristics'!$C:$C,0))</f>
        <v>0</v>
      </c>
    </row>
    <row r="174" spans="1:20" s="147" customFormat="1">
      <c r="A174" s="142" t="str">
        <f>INDEX('Policy Characteristics'!A:A,MATCH($C174,'Policy Characteristics'!$C:$C,0))</f>
        <v>Electricity Supply</v>
      </c>
      <c r="B174" s="147" t="str">
        <f>INDEX('Policy Characteristics'!B:B,MATCH($C174,'Policy Characteristics'!$C:$C,0))</f>
        <v>Ban New Power Plants</v>
      </c>
      <c r="C174" s="147" t="str">
        <f t="shared" si="15"/>
        <v>Boolean Ban New Power Plants</v>
      </c>
      <c r="D174" s="150" t="s">
        <v>80</v>
      </c>
      <c r="E174" s="144"/>
      <c r="F174" s="150" t="s">
        <v>94</v>
      </c>
      <c r="G174" s="144"/>
      <c r="H174" s="143">
        <v>169</v>
      </c>
      <c r="I174" s="144" t="s">
        <v>46</v>
      </c>
      <c r="J174" s="142" t="str">
        <f>INDEX('Policy Characteristics'!D:D,MATCH(PolicyLevers!$C174,'Policy Characteristics'!$C:$C,0))</f>
        <v>Ban New Power Plants</v>
      </c>
      <c r="K174" s="142" t="str">
        <f>INDEX('Policy Characteristics'!E:E,MATCH(PolicyLevers!$C174,'Policy Characteristics'!$C:$C,0))</f>
        <v>elec ban new power plants</v>
      </c>
      <c r="L174" s="147">
        <f>INDEX('Policy Characteristics'!F:F,MATCH(PolicyLevers!$C174,'Policy Characteristics'!$C:$C,0))</f>
        <v>0</v>
      </c>
      <c r="M174" s="147">
        <f>INDEX('Policy Characteristics'!G:G,MATCH(PolicyLevers!$C174,'Policy Characteristics'!$C:$C,0))</f>
        <v>1</v>
      </c>
      <c r="N174" s="147">
        <f>INDEX('Policy Characteristics'!H:H,MATCH(PolicyLevers!$C174,'Policy Characteristics'!$C:$C,0))</f>
        <v>1</v>
      </c>
      <c r="O174" s="165" t="str">
        <f>INDEX('Policy Characteristics'!I:I,MATCH(PolicyLevers!$C174,'Policy Characteristics'!$C:$C,0))</f>
        <v>on/off</v>
      </c>
      <c r="P174" s="144" t="str">
        <f>INDEX('Policy Characteristics'!J:J,MATCH(PolicyLevers!$C174,'Policy Characteristics'!$C:$C,0))</f>
        <v>**Description:** This policy prevents new capacity of the selected type(s) from being built or deployed.//</v>
      </c>
      <c r="Q174" s="165" t="str">
        <f>INDEX('Policy Characteristics'!K:K,MATCH(PolicyLevers!$C174,'Policy Characteristics'!$C:$C,0))</f>
        <v>electricity-sector-main.html#ban</v>
      </c>
      <c r="R174" s="165" t="str">
        <f>INDEX('Policy Characteristics'!L:L,MATCH(PolicyLevers!$C174,'Policy Characteristics'!$C:$C,0))</f>
        <v>ban-new-capacity.html</v>
      </c>
      <c r="S174" s="184">
        <f>INDEX('Policy Characteristics'!M:M,MATCH(PolicyLevers!$C174,'Policy Characteristics'!$C:$C,0))</f>
        <v>0</v>
      </c>
      <c r="T174" s="165">
        <f>INDEX('Policy Characteristics'!N:N,MATCH(PolicyLevers!$C174,'Policy Characteristics'!$C:$C,0))</f>
        <v>0</v>
      </c>
    </row>
    <row r="175" spans="1:20" s="147" customFormat="1">
      <c r="A175" s="142" t="str">
        <f>INDEX('Policy Characteristics'!A:A,MATCH($C175,'Policy Characteristics'!$C:$C,0))</f>
        <v>Electricity Supply</v>
      </c>
      <c r="B175" s="147" t="str">
        <f>INDEX('Policy Characteristics'!B:B,MATCH($C175,'Policy Characteristics'!$C:$C,0))</f>
        <v>Ban New Power Plants</v>
      </c>
      <c r="C175" s="147" t="str">
        <f t="shared" si="15"/>
        <v>Boolean Ban New Power Plants</v>
      </c>
      <c r="D175" s="150" t="s">
        <v>81</v>
      </c>
      <c r="E175" s="144"/>
      <c r="F175" s="150" t="s">
        <v>95</v>
      </c>
      <c r="G175" s="144"/>
      <c r="H175" s="16">
        <v>170</v>
      </c>
      <c r="I175" s="144" t="s">
        <v>46</v>
      </c>
      <c r="J175" s="142" t="str">
        <f>INDEX('Policy Characteristics'!D:D,MATCH(PolicyLevers!$C175,'Policy Characteristics'!$C:$C,0))</f>
        <v>Ban New Power Plants</v>
      </c>
      <c r="K175" s="142" t="str">
        <f>INDEX('Policy Characteristics'!E:E,MATCH(PolicyLevers!$C175,'Policy Characteristics'!$C:$C,0))</f>
        <v>elec ban new power plants</v>
      </c>
      <c r="L175" s="147">
        <f>INDEX('Policy Characteristics'!F:F,MATCH(PolicyLevers!$C175,'Policy Characteristics'!$C:$C,0))</f>
        <v>0</v>
      </c>
      <c r="M175" s="147">
        <f>INDEX('Policy Characteristics'!G:G,MATCH(PolicyLevers!$C175,'Policy Characteristics'!$C:$C,0))</f>
        <v>1</v>
      </c>
      <c r="N175" s="147">
        <f>INDEX('Policy Characteristics'!H:H,MATCH(PolicyLevers!$C175,'Policy Characteristics'!$C:$C,0))</f>
        <v>1</v>
      </c>
      <c r="O175" s="165" t="str">
        <f>INDEX('Policy Characteristics'!I:I,MATCH(PolicyLevers!$C175,'Policy Characteristics'!$C:$C,0))</f>
        <v>on/off</v>
      </c>
      <c r="P175" s="144" t="str">
        <f>INDEX('Policy Characteristics'!J:J,MATCH(PolicyLevers!$C175,'Policy Characteristics'!$C:$C,0))</f>
        <v>**Description:** This policy prevents new capacity of the selected type(s) from being built or deployed.//</v>
      </c>
      <c r="Q175" s="165" t="str">
        <f>INDEX('Policy Characteristics'!K:K,MATCH(PolicyLevers!$C175,'Policy Characteristics'!$C:$C,0))</f>
        <v>electricity-sector-main.html#ban</v>
      </c>
      <c r="R175" s="165" t="str">
        <f>INDEX('Policy Characteristics'!L:L,MATCH(PolicyLevers!$C175,'Policy Characteristics'!$C:$C,0))</f>
        <v>ban-new-capacity.html</v>
      </c>
      <c r="S175" s="184">
        <f>INDEX('Policy Characteristics'!M:M,MATCH(PolicyLevers!$C175,'Policy Characteristics'!$C:$C,0))</f>
        <v>0</v>
      </c>
      <c r="T175" s="165">
        <f>INDEX('Policy Characteristics'!N:N,MATCH(PolicyLevers!$C175,'Policy Characteristics'!$C:$C,0))</f>
        <v>0</v>
      </c>
    </row>
    <row r="176" spans="1:20" s="147" customFormat="1">
      <c r="A176" s="142" t="str">
        <f>INDEX('Policy Characteristics'!A:A,MATCH($C176,'Policy Characteristics'!$C:$C,0))</f>
        <v>Electricity Supply</v>
      </c>
      <c r="B176" s="147" t="str">
        <f>INDEX('Policy Characteristics'!B:B,MATCH($C176,'Policy Characteristics'!$C:$C,0))</f>
        <v>Ban New Power Plants</v>
      </c>
      <c r="C176" s="147" t="str">
        <f t="shared" si="15"/>
        <v>Boolean Ban New Power Plants</v>
      </c>
      <c r="D176" s="150" t="s">
        <v>472</v>
      </c>
      <c r="E176" s="144"/>
      <c r="F176" s="150" t="s">
        <v>475</v>
      </c>
      <c r="G176" s="144"/>
      <c r="H176" s="16">
        <v>608</v>
      </c>
      <c r="I176" s="144" t="s">
        <v>47</v>
      </c>
      <c r="J176" s="142" t="str">
        <f>INDEX('Policy Characteristics'!D:D,MATCH(PolicyLevers!$C176,'Policy Characteristics'!$C:$C,0))</f>
        <v>Ban New Power Plants</v>
      </c>
      <c r="K176" s="142" t="str">
        <f>INDEX('Policy Characteristics'!E:E,MATCH(PolicyLevers!$C176,'Policy Characteristics'!$C:$C,0))</f>
        <v>elec ban new power plants</v>
      </c>
      <c r="L176">
        <f>INDEX('Policy Characteristics'!F:F,MATCH(PolicyLevers!$C176,'Policy Characteristics'!$C:$C,0))</f>
        <v>0</v>
      </c>
      <c r="M176">
        <f>INDEX('Policy Characteristics'!G:G,MATCH(PolicyLevers!$C176,'Policy Characteristics'!$C:$C,0))</f>
        <v>1</v>
      </c>
      <c r="N176">
        <f>INDEX('Policy Characteristics'!H:H,MATCH(PolicyLevers!$C176,'Policy Characteristics'!$C:$C,0))</f>
        <v>1</v>
      </c>
      <c r="O176" s="144" t="str">
        <f>INDEX('Policy Characteristics'!I:I,MATCH(PolicyLevers!$C176,'Policy Characteristics'!$C:$C,0))</f>
        <v>on/off</v>
      </c>
      <c r="P176" s="144" t="str">
        <f>INDEX('Policy Characteristics'!J:J,MATCH(PolicyLevers!$C176,'Policy Characteristics'!$C:$C,0))</f>
        <v>**Description:** This policy prevents new capacity of the selected type(s) from being built or deployed.//</v>
      </c>
      <c r="Q176" s="165" t="str">
        <f>INDEX('Policy Characteristics'!K:K,MATCH(PolicyLevers!$C176,'Policy Characteristics'!$C:$C,0))</f>
        <v>electricity-sector-main.html#ban</v>
      </c>
      <c r="R176" s="150" t="str">
        <f>INDEX('Policy Characteristics'!L:L,MATCH(PolicyLevers!$C176,'Policy Characteristics'!$C:$C,0))</f>
        <v>ban-new-capacity.html</v>
      </c>
      <c r="S176" s="184">
        <f>INDEX('Policy Characteristics'!M:M,MATCH(PolicyLevers!$C176,'Policy Characteristics'!$C:$C,0))</f>
        <v>0</v>
      </c>
      <c r="T176" s="165">
        <f>INDEX('Policy Characteristics'!N:N,MATCH(PolicyLevers!$C176,'Policy Characteristics'!$C:$C,0))</f>
        <v>0</v>
      </c>
    </row>
    <row r="177" spans="1:20" s="147" customFormat="1">
      <c r="A177" s="142" t="str">
        <f>INDEX('Policy Characteristics'!A:A,MATCH($C177,'Policy Characteristics'!$C:$C,0))</f>
        <v>Electricity Supply</v>
      </c>
      <c r="B177" s="147" t="str">
        <f>INDEX('Policy Characteristics'!B:B,MATCH($C177,'Policy Characteristics'!$C:$C,0))</f>
        <v>Ban New Power Plants</v>
      </c>
      <c r="C177" s="147" t="str">
        <f t="shared" si="15"/>
        <v>Boolean Ban New Power Plants</v>
      </c>
      <c r="D177" s="150" t="s">
        <v>82</v>
      </c>
      <c r="E177" s="144"/>
      <c r="F177" s="150" t="s">
        <v>96</v>
      </c>
      <c r="G177" s="144"/>
      <c r="H177" s="16">
        <v>609</v>
      </c>
      <c r="I177" s="144" t="s">
        <v>47</v>
      </c>
      <c r="J177" s="142" t="str">
        <f>INDEX('Policy Characteristics'!D:D,MATCH(PolicyLevers!$C177,'Policy Characteristics'!$C:$C,0))</f>
        <v>Ban New Power Plants</v>
      </c>
      <c r="K177" s="142" t="str">
        <f>INDEX('Policy Characteristics'!E:E,MATCH(PolicyLevers!$C177,'Policy Characteristics'!$C:$C,0))</f>
        <v>elec ban new power plants</v>
      </c>
      <c r="L177">
        <f>INDEX('Policy Characteristics'!F:F,MATCH(PolicyLevers!$C177,'Policy Characteristics'!$C:$C,0))</f>
        <v>0</v>
      </c>
      <c r="M177">
        <f>INDEX('Policy Characteristics'!G:G,MATCH(PolicyLevers!$C177,'Policy Characteristics'!$C:$C,0))</f>
        <v>1</v>
      </c>
      <c r="N177">
        <f>INDEX('Policy Characteristics'!H:H,MATCH(PolicyLevers!$C177,'Policy Characteristics'!$C:$C,0))</f>
        <v>1</v>
      </c>
      <c r="O177" s="144" t="str">
        <f>INDEX('Policy Characteristics'!I:I,MATCH(PolicyLevers!$C177,'Policy Characteristics'!$C:$C,0))</f>
        <v>on/off</v>
      </c>
      <c r="P177" s="144" t="str">
        <f>INDEX('Policy Characteristics'!J:J,MATCH(PolicyLevers!$C177,'Policy Characteristics'!$C:$C,0))</f>
        <v>**Description:** This policy prevents new capacity of the selected type(s) from being built or deployed.//</v>
      </c>
      <c r="Q177" s="165" t="str">
        <f>INDEX('Policy Characteristics'!K:K,MATCH(PolicyLevers!$C177,'Policy Characteristics'!$C:$C,0))</f>
        <v>electricity-sector-main.html#ban</v>
      </c>
      <c r="R177" s="150" t="str">
        <f>INDEX('Policy Characteristics'!L:L,MATCH(PolicyLevers!$C177,'Policy Characteristics'!$C:$C,0))</f>
        <v>ban-new-capacity.html</v>
      </c>
      <c r="S177" s="184">
        <f>INDEX('Policy Characteristics'!M:M,MATCH(PolicyLevers!$C177,'Policy Characteristics'!$C:$C,0))</f>
        <v>0</v>
      </c>
      <c r="T177" s="165">
        <f>INDEX('Policy Characteristics'!N:N,MATCH(PolicyLevers!$C177,'Policy Characteristics'!$C:$C,0))</f>
        <v>0</v>
      </c>
    </row>
    <row r="178" spans="1:20" s="147" customFormat="1">
      <c r="A178" s="142" t="str">
        <f>INDEX('Policy Characteristics'!A:A,MATCH($C178,'Policy Characteristics'!$C:$C,0))</f>
        <v>Electricity Supply</v>
      </c>
      <c r="B178" s="147" t="str">
        <f>INDEX('Policy Characteristics'!B:B,MATCH($C178,'Policy Characteristics'!$C:$C,0))</f>
        <v>Ban New Power Plants</v>
      </c>
      <c r="C178" s="147" t="str">
        <f t="shared" si="15"/>
        <v>Boolean Ban New Power Plants</v>
      </c>
      <c r="D178" s="150" t="s">
        <v>83</v>
      </c>
      <c r="E178" s="144"/>
      <c r="F178" s="150" t="s">
        <v>97</v>
      </c>
      <c r="G178" s="144"/>
      <c r="H178" s="16">
        <v>610</v>
      </c>
      <c r="I178" s="144" t="s">
        <v>47</v>
      </c>
      <c r="J178" s="142" t="str">
        <f>INDEX('Policy Characteristics'!D:D,MATCH(PolicyLevers!$C178,'Policy Characteristics'!$C:$C,0))</f>
        <v>Ban New Power Plants</v>
      </c>
      <c r="K178" s="142" t="str">
        <f>INDEX('Policy Characteristics'!E:E,MATCH(PolicyLevers!$C178,'Policy Characteristics'!$C:$C,0))</f>
        <v>elec ban new power plants</v>
      </c>
      <c r="L178">
        <f>INDEX('Policy Characteristics'!F:F,MATCH(PolicyLevers!$C178,'Policy Characteristics'!$C:$C,0))</f>
        <v>0</v>
      </c>
      <c r="M178">
        <f>INDEX('Policy Characteristics'!G:G,MATCH(PolicyLevers!$C178,'Policy Characteristics'!$C:$C,0))</f>
        <v>1</v>
      </c>
      <c r="N178">
        <f>INDEX('Policy Characteristics'!H:H,MATCH(PolicyLevers!$C178,'Policy Characteristics'!$C:$C,0))</f>
        <v>1</v>
      </c>
      <c r="O178" s="144" t="str">
        <f>INDEX('Policy Characteristics'!I:I,MATCH(PolicyLevers!$C178,'Policy Characteristics'!$C:$C,0))</f>
        <v>on/off</v>
      </c>
      <c r="P178" s="144" t="str">
        <f>INDEX('Policy Characteristics'!J:J,MATCH(PolicyLevers!$C178,'Policy Characteristics'!$C:$C,0))</f>
        <v>**Description:** This policy prevents new capacity of the selected type(s) from being built or deployed.//</v>
      </c>
      <c r="Q178" s="165" t="str">
        <f>INDEX('Policy Characteristics'!K:K,MATCH(PolicyLevers!$C178,'Policy Characteristics'!$C:$C,0))</f>
        <v>electricity-sector-main.html#ban</v>
      </c>
      <c r="R178" s="150" t="str">
        <f>INDEX('Policy Characteristics'!L:L,MATCH(PolicyLevers!$C178,'Policy Characteristics'!$C:$C,0))</f>
        <v>ban-new-capacity.html</v>
      </c>
      <c r="S178" s="184">
        <f>INDEX('Policy Characteristics'!M:M,MATCH(PolicyLevers!$C178,'Policy Characteristics'!$C:$C,0))</f>
        <v>0</v>
      </c>
      <c r="T178" s="165">
        <f>INDEX('Policy Characteristics'!N:N,MATCH(PolicyLevers!$C178,'Policy Characteristics'!$C:$C,0))</f>
        <v>0</v>
      </c>
    </row>
    <row r="179" spans="1:20" s="147" customFormat="1">
      <c r="A179" s="142" t="str">
        <f>INDEX('Policy Characteristics'!A:A,MATCH($C179,'Policy Characteristics'!$C:$C,0))</f>
        <v>Electricity Supply</v>
      </c>
      <c r="B179" s="147" t="str">
        <f>INDEX('Policy Characteristics'!B:B,MATCH($C179,'Policy Characteristics'!$C:$C,0))</f>
        <v>Ban New Power Plants</v>
      </c>
      <c r="C179" s="147" t="str">
        <f t="shared" si="15"/>
        <v>Boolean Ban New Power Plants</v>
      </c>
      <c r="D179" s="150" t="s">
        <v>84</v>
      </c>
      <c r="E179" s="144"/>
      <c r="F179" s="150" t="s">
        <v>98</v>
      </c>
      <c r="G179" s="144"/>
      <c r="H179" s="16">
        <v>611</v>
      </c>
      <c r="I179" s="144" t="s">
        <v>47</v>
      </c>
      <c r="J179" s="142" t="str">
        <f>INDEX('Policy Characteristics'!D:D,MATCH(PolicyLevers!$C179,'Policy Characteristics'!$C:$C,0))</f>
        <v>Ban New Power Plants</v>
      </c>
      <c r="K179" s="142" t="str">
        <f>INDEX('Policy Characteristics'!E:E,MATCH(PolicyLevers!$C179,'Policy Characteristics'!$C:$C,0))</f>
        <v>elec ban new power plants</v>
      </c>
      <c r="L179">
        <f>INDEX('Policy Characteristics'!F:F,MATCH(PolicyLevers!$C179,'Policy Characteristics'!$C:$C,0))</f>
        <v>0</v>
      </c>
      <c r="M179">
        <f>INDEX('Policy Characteristics'!G:G,MATCH(PolicyLevers!$C179,'Policy Characteristics'!$C:$C,0))</f>
        <v>1</v>
      </c>
      <c r="N179">
        <f>INDEX('Policy Characteristics'!H:H,MATCH(PolicyLevers!$C179,'Policy Characteristics'!$C:$C,0))</f>
        <v>1</v>
      </c>
      <c r="O179" s="144" t="str">
        <f>INDEX('Policy Characteristics'!I:I,MATCH(PolicyLevers!$C179,'Policy Characteristics'!$C:$C,0))</f>
        <v>on/off</v>
      </c>
      <c r="P179" s="144" t="str">
        <f>INDEX('Policy Characteristics'!J:J,MATCH(PolicyLevers!$C179,'Policy Characteristics'!$C:$C,0))</f>
        <v>**Description:** This policy prevents new capacity of the selected type(s) from being built or deployed.//</v>
      </c>
      <c r="Q179" s="165" t="str">
        <f>INDEX('Policy Characteristics'!K:K,MATCH(PolicyLevers!$C179,'Policy Characteristics'!$C:$C,0))</f>
        <v>electricity-sector-main.html#ban</v>
      </c>
      <c r="R179" s="150" t="str">
        <f>INDEX('Policy Characteristics'!L:L,MATCH(PolicyLevers!$C179,'Policy Characteristics'!$C:$C,0))</f>
        <v>ban-new-capacity.html</v>
      </c>
      <c r="S179" s="184">
        <f>INDEX('Policy Characteristics'!M:M,MATCH(PolicyLevers!$C179,'Policy Characteristics'!$C:$C,0))</f>
        <v>0</v>
      </c>
      <c r="T179" s="165">
        <f>INDEX('Policy Characteristics'!N:N,MATCH(PolicyLevers!$C179,'Policy Characteristics'!$C:$C,0))</f>
        <v>0</v>
      </c>
    </row>
    <row r="180" spans="1:20" s="147" customFormat="1">
      <c r="A180" s="142" t="str">
        <f>INDEX('Policy Characteristics'!A:A,MATCH($C180,'Policy Characteristics'!$C:$C,0))</f>
        <v>Electricity Supply</v>
      </c>
      <c r="B180" s="147" t="str">
        <f>INDEX('Policy Characteristics'!B:B,MATCH($C180,'Policy Characteristics'!$C:$C,0))</f>
        <v>Ban New Power Plants</v>
      </c>
      <c r="C180" s="147" t="str">
        <f t="shared" ref="C180:C187" si="16">C$172</f>
        <v>Boolean Ban New Power Plants</v>
      </c>
      <c r="D180" s="150" t="s">
        <v>752</v>
      </c>
      <c r="E180" s="144"/>
      <c r="F180" s="176" t="s">
        <v>1688</v>
      </c>
      <c r="G180" s="144"/>
      <c r="H180" s="16">
        <v>612</v>
      </c>
      <c r="I180" s="144" t="s">
        <v>47</v>
      </c>
      <c r="J180" s="142" t="str">
        <f>INDEX('Policy Characteristics'!D:D,MATCH(PolicyLevers!$C180,'Policy Characteristics'!$C:$C,0))</f>
        <v>Ban New Power Plants</v>
      </c>
      <c r="K180" s="142" t="str">
        <f>INDEX('Policy Characteristics'!E:E,MATCH(PolicyLevers!$C180,'Policy Characteristics'!$C:$C,0))</f>
        <v>elec ban new power plants</v>
      </c>
      <c r="L180">
        <f>INDEX('Policy Characteristics'!F:F,MATCH(PolicyLevers!$C180,'Policy Characteristics'!$C:$C,0))</f>
        <v>0</v>
      </c>
      <c r="M180">
        <f>INDEX('Policy Characteristics'!G:G,MATCH(PolicyLevers!$C180,'Policy Characteristics'!$C:$C,0))</f>
        <v>1</v>
      </c>
      <c r="N180">
        <f>INDEX('Policy Characteristics'!H:H,MATCH(PolicyLevers!$C180,'Policy Characteristics'!$C:$C,0))</f>
        <v>1</v>
      </c>
      <c r="O180" s="144" t="str">
        <f>INDEX('Policy Characteristics'!I:I,MATCH(PolicyLevers!$C180,'Policy Characteristics'!$C:$C,0))</f>
        <v>on/off</v>
      </c>
      <c r="P180" s="144" t="str">
        <f>INDEX('Policy Characteristics'!J:J,MATCH(PolicyLevers!$C180,'Policy Characteristics'!$C:$C,0))</f>
        <v>**Description:** This policy prevents new capacity of the selected type(s) from being built or deployed.//</v>
      </c>
      <c r="Q180" s="165" t="str">
        <f>INDEX('Policy Characteristics'!K:K,MATCH(PolicyLevers!$C180,'Policy Characteristics'!$C:$C,0))</f>
        <v>electricity-sector-main.html#ban</v>
      </c>
      <c r="R180" s="150" t="str">
        <f>INDEX('Policy Characteristics'!L:L,MATCH(PolicyLevers!$C180,'Policy Characteristics'!$C:$C,0))</f>
        <v>ban-new-capacity.html</v>
      </c>
      <c r="S180" s="184">
        <f>INDEX('Policy Characteristics'!M:M,MATCH(PolicyLevers!$C180,'Policy Characteristics'!$C:$C,0))</f>
        <v>0</v>
      </c>
      <c r="T180" s="165">
        <f>INDEX('Policy Characteristics'!N:N,MATCH(PolicyLevers!$C180,'Policy Characteristics'!$C:$C,0))</f>
        <v>0</v>
      </c>
    </row>
    <row r="181" spans="1:20" s="147" customFormat="1">
      <c r="A181" s="142" t="str">
        <f>INDEX('Policy Characteristics'!A:A,MATCH($C181,'Policy Characteristics'!$C:$C,0))</f>
        <v>Electricity Supply</v>
      </c>
      <c r="B181" s="147" t="str">
        <f>INDEX('Policy Characteristics'!B:B,MATCH($C181,'Policy Characteristics'!$C:$C,0))</f>
        <v>Ban New Power Plants</v>
      </c>
      <c r="C181" s="147" t="str">
        <f t="shared" si="15"/>
        <v>Boolean Ban New Power Plants</v>
      </c>
      <c r="D181" s="150" t="s">
        <v>324</v>
      </c>
      <c r="E181" s="144"/>
      <c r="F181" s="150" t="s">
        <v>326</v>
      </c>
      <c r="G181" s="144"/>
      <c r="H181" s="16">
        <v>613</v>
      </c>
      <c r="I181" s="144" t="s">
        <v>47</v>
      </c>
      <c r="J181" s="142" t="str">
        <f>INDEX('Policy Characteristics'!D:D,MATCH(PolicyLevers!$C181,'Policy Characteristics'!$C:$C,0))</f>
        <v>Ban New Power Plants</v>
      </c>
      <c r="K181" s="142" t="str">
        <f>INDEX('Policy Characteristics'!E:E,MATCH(PolicyLevers!$C181,'Policy Characteristics'!$C:$C,0))</f>
        <v>elec ban new power plants</v>
      </c>
      <c r="L181">
        <f>INDEX('Policy Characteristics'!F:F,MATCH(PolicyLevers!$C181,'Policy Characteristics'!$C:$C,0))</f>
        <v>0</v>
      </c>
      <c r="M181">
        <f>INDEX('Policy Characteristics'!G:G,MATCH(PolicyLevers!$C181,'Policy Characteristics'!$C:$C,0))</f>
        <v>1</v>
      </c>
      <c r="N181">
        <f>INDEX('Policy Characteristics'!H:H,MATCH(PolicyLevers!$C181,'Policy Characteristics'!$C:$C,0))</f>
        <v>1</v>
      </c>
      <c r="O181" s="144" t="str">
        <f>INDEX('Policy Characteristics'!I:I,MATCH(PolicyLevers!$C181,'Policy Characteristics'!$C:$C,0))</f>
        <v>on/off</v>
      </c>
      <c r="P181" s="144" t="str">
        <f>INDEX('Policy Characteristics'!J:J,MATCH(PolicyLevers!$C181,'Policy Characteristics'!$C:$C,0))</f>
        <v>**Description:** This policy prevents new capacity of the selected type(s) from being built or deployed.//</v>
      </c>
      <c r="Q181" s="165" t="str">
        <f>INDEX('Policy Characteristics'!K:K,MATCH(PolicyLevers!$C181,'Policy Characteristics'!$C:$C,0))</f>
        <v>electricity-sector-main.html#ban</v>
      </c>
      <c r="R181" s="150" t="str">
        <f>INDEX('Policy Characteristics'!L:L,MATCH(PolicyLevers!$C181,'Policy Characteristics'!$C:$C,0))</f>
        <v>ban-new-capacity.html</v>
      </c>
      <c r="S181" s="184">
        <f>INDEX('Policy Characteristics'!M:M,MATCH(PolicyLevers!$C181,'Policy Characteristics'!$C:$C,0))</f>
        <v>0</v>
      </c>
      <c r="T181" s="165">
        <f>INDEX('Policy Characteristics'!N:N,MATCH(PolicyLevers!$C181,'Policy Characteristics'!$C:$C,0))</f>
        <v>0</v>
      </c>
    </row>
    <row r="182" spans="1:20" s="147" customFormat="1">
      <c r="A182" s="142" t="str">
        <f>INDEX('Policy Characteristics'!A:A,MATCH($C182,'Policy Characteristics'!$C:$C,0))</f>
        <v>Electricity Supply</v>
      </c>
      <c r="B182" s="147" t="str">
        <f>INDEX('Policy Characteristics'!B:B,MATCH($C182,'Policy Characteristics'!$C:$C,0))</f>
        <v>Ban New Power Plants</v>
      </c>
      <c r="C182" s="147" t="str">
        <f t="shared" si="15"/>
        <v>Boolean Ban New Power Plants</v>
      </c>
      <c r="D182" s="150" t="s">
        <v>325</v>
      </c>
      <c r="E182" s="144"/>
      <c r="F182" s="150" t="s">
        <v>327</v>
      </c>
      <c r="G182" s="144"/>
      <c r="H182" s="16">
        <v>614</v>
      </c>
      <c r="I182" s="144" t="s">
        <v>47</v>
      </c>
      <c r="J182" s="142" t="str">
        <f>INDEX('Policy Characteristics'!D:D,MATCH(PolicyLevers!$C182,'Policy Characteristics'!$C:$C,0))</f>
        <v>Ban New Power Plants</v>
      </c>
      <c r="K182" s="142" t="str">
        <f>INDEX('Policy Characteristics'!E:E,MATCH(PolicyLevers!$C182,'Policy Characteristics'!$C:$C,0))</f>
        <v>elec ban new power plants</v>
      </c>
      <c r="L182">
        <f>INDEX('Policy Characteristics'!F:F,MATCH(PolicyLevers!$C182,'Policy Characteristics'!$C:$C,0))</f>
        <v>0</v>
      </c>
      <c r="M182">
        <f>INDEX('Policy Characteristics'!G:G,MATCH(PolicyLevers!$C182,'Policy Characteristics'!$C:$C,0))</f>
        <v>1</v>
      </c>
      <c r="N182">
        <f>INDEX('Policy Characteristics'!H:H,MATCH(PolicyLevers!$C182,'Policy Characteristics'!$C:$C,0))</f>
        <v>1</v>
      </c>
      <c r="O182" s="144" t="str">
        <f>INDEX('Policy Characteristics'!I:I,MATCH(PolicyLevers!$C182,'Policy Characteristics'!$C:$C,0))</f>
        <v>on/off</v>
      </c>
      <c r="P182" s="144" t="str">
        <f>INDEX('Policy Characteristics'!J:J,MATCH(PolicyLevers!$C182,'Policy Characteristics'!$C:$C,0))</f>
        <v>**Description:** This policy prevents new capacity of the selected type(s) from being built or deployed.//</v>
      </c>
      <c r="Q182" s="165" t="str">
        <f>INDEX('Policy Characteristics'!K:K,MATCH(PolicyLevers!$C182,'Policy Characteristics'!$C:$C,0))</f>
        <v>electricity-sector-main.html#ban</v>
      </c>
      <c r="R182" s="150" t="str">
        <f>INDEX('Policy Characteristics'!L:L,MATCH(PolicyLevers!$C182,'Policy Characteristics'!$C:$C,0))</f>
        <v>ban-new-capacity.html</v>
      </c>
      <c r="S182" s="184">
        <f>INDEX('Policy Characteristics'!M:M,MATCH(PolicyLevers!$C182,'Policy Characteristics'!$C:$C,0))</f>
        <v>0</v>
      </c>
      <c r="T182" s="165">
        <f>INDEX('Policy Characteristics'!N:N,MATCH(PolicyLevers!$C182,'Policy Characteristics'!$C:$C,0))</f>
        <v>0</v>
      </c>
    </row>
    <row r="183" spans="1:20" s="147" customFormat="1">
      <c r="A183" s="142" t="str">
        <f>INDEX('Policy Characteristics'!A:A,MATCH($C183,'Policy Characteristics'!$C:$C,0))</f>
        <v>Electricity Supply</v>
      </c>
      <c r="B183" s="147" t="str">
        <f>INDEX('Policy Characteristics'!B:B,MATCH($C183,'Policy Characteristics'!$C:$C,0))</f>
        <v>Ban New Power Plants</v>
      </c>
      <c r="C183" s="147" t="str">
        <f t="shared" si="15"/>
        <v>Boolean Ban New Power Plants</v>
      </c>
      <c r="D183" s="150" t="s">
        <v>468</v>
      </c>
      <c r="E183" s="144"/>
      <c r="F183" s="150" t="s">
        <v>467</v>
      </c>
      <c r="G183" s="144"/>
      <c r="H183" s="16">
        <v>116</v>
      </c>
      <c r="I183" s="144" t="s">
        <v>46</v>
      </c>
      <c r="J183" s="142" t="str">
        <f>INDEX('Policy Characteristics'!D:D,MATCH(PolicyLevers!$C183,'Policy Characteristics'!$C:$C,0))</f>
        <v>Ban New Power Plants</v>
      </c>
      <c r="K183" s="142" t="str">
        <f>INDEX('Policy Characteristics'!E:E,MATCH(PolicyLevers!$C183,'Policy Characteristics'!$C:$C,0))</f>
        <v>elec ban new power plants</v>
      </c>
      <c r="L183" s="147">
        <f>INDEX('Policy Characteristics'!F:F,MATCH(PolicyLevers!$C183,'Policy Characteristics'!$C:$C,0))</f>
        <v>0</v>
      </c>
      <c r="M183" s="147">
        <f>INDEX('Policy Characteristics'!G:G,MATCH(PolicyLevers!$C183,'Policy Characteristics'!$C:$C,0))</f>
        <v>1</v>
      </c>
      <c r="N183" s="147">
        <f>INDEX('Policy Characteristics'!H:H,MATCH(PolicyLevers!$C183,'Policy Characteristics'!$C:$C,0))</f>
        <v>1</v>
      </c>
      <c r="O183" s="165" t="str">
        <f>INDEX('Policy Characteristics'!I:I,MATCH(PolicyLevers!$C183,'Policy Characteristics'!$C:$C,0))</f>
        <v>on/off</v>
      </c>
      <c r="P183" s="144" t="str">
        <f>INDEX('Policy Characteristics'!J:J,MATCH(PolicyLevers!$C183,'Policy Characteristics'!$C:$C,0))</f>
        <v>**Description:** This policy prevents new capacity of the selected type(s) from being built or deployed.//</v>
      </c>
      <c r="Q183" s="165" t="str">
        <f>INDEX('Policy Characteristics'!K:K,MATCH(PolicyLevers!$C183,'Policy Characteristics'!$C:$C,0))</f>
        <v>electricity-sector-main.html#ban</v>
      </c>
      <c r="R183" s="165" t="str">
        <f>INDEX('Policy Characteristics'!L:L,MATCH(PolicyLevers!$C183,'Policy Characteristics'!$C:$C,0))</f>
        <v>ban-new-capacity.html</v>
      </c>
      <c r="S183" s="184">
        <f>INDEX('Policy Characteristics'!M:M,MATCH(PolicyLevers!$C183,'Policy Characteristics'!$C:$C,0))</f>
        <v>0</v>
      </c>
      <c r="T183" s="165">
        <f>INDEX('Policy Characteristics'!N:N,MATCH(PolicyLevers!$C183,'Policy Characteristics'!$C:$C,0))</f>
        <v>0</v>
      </c>
    </row>
    <row r="184" spans="1:20" s="147" customFormat="1">
      <c r="A184" s="142" t="str">
        <f>INDEX('Policy Characteristics'!A:A,MATCH($C184,'Policy Characteristics'!$C:$C,0))</f>
        <v>Electricity Supply</v>
      </c>
      <c r="B184" s="147" t="str">
        <f>INDEX('Policy Characteristics'!B:B,MATCH($C184,'Policy Characteristics'!$C:$C,0))</f>
        <v>Ban New Power Plants</v>
      </c>
      <c r="C184" s="147" t="str">
        <f t="shared" si="16"/>
        <v>Boolean Ban New Power Plants</v>
      </c>
      <c r="D184" s="150" t="s">
        <v>477</v>
      </c>
      <c r="E184" s="144"/>
      <c r="F184" s="150" t="s">
        <v>478</v>
      </c>
      <c r="G184" s="144"/>
      <c r="H184" s="16">
        <v>615</v>
      </c>
      <c r="I184" s="144" t="s">
        <v>47</v>
      </c>
      <c r="J184" s="142" t="str">
        <f>INDEX('Policy Characteristics'!D:D,MATCH(PolicyLevers!$C184,'Policy Characteristics'!$C:$C,0))</f>
        <v>Ban New Power Plants</v>
      </c>
      <c r="K184" s="142" t="str">
        <f>INDEX('Policy Characteristics'!E:E,MATCH(PolicyLevers!$C184,'Policy Characteristics'!$C:$C,0))</f>
        <v>elec ban new power plants</v>
      </c>
      <c r="L184" s="166">
        <f>INDEX('Policy Characteristics'!F:F,MATCH(PolicyLevers!$C184,'Policy Characteristics'!$C:$C,0))</f>
        <v>0</v>
      </c>
      <c r="M184" s="166">
        <f>INDEX('Policy Characteristics'!G:G,MATCH(PolicyLevers!$C184,'Policy Characteristics'!$C:$C,0))</f>
        <v>1</v>
      </c>
      <c r="N184" s="166">
        <f>INDEX('Policy Characteristics'!H:H,MATCH(PolicyLevers!$C184,'Policy Characteristics'!$C:$C,0))</f>
        <v>1</v>
      </c>
      <c r="O184" s="165" t="str">
        <f>INDEX('Policy Characteristics'!I:I,MATCH(PolicyLevers!$C184,'Policy Characteristics'!$C:$C,0))</f>
        <v>on/off</v>
      </c>
      <c r="P184" s="144" t="str">
        <f>INDEX('Policy Characteristics'!J:J,MATCH(PolicyLevers!$C184,'Policy Characteristics'!$C:$C,0))</f>
        <v>**Description:** This policy prevents new capacity of the selected type(s) from being built or deployed.//</v>
      </c>
      <c r="Q184" s="165" t="str">
        <f>INDEX('Policy Characteristics'!K:K,MATCH(PolicyLevers!$C184,'Policy Characteristics'!$C:$C,0))</f>
        <v>electricity-sector-main.html#ban</v>
      </c>
      <c r="R184" s="150" t="str">
        <f>INDEX('Policy Characteristics'!L:L,MATCH(PolicyLevers!$C184,'Policy Characteristics'!$C:$C,0))</f>
        <v>ban-new-capacity.html</v>
      </c>
      <c r="S184" s="184">
        <f>INDEX('Policy Characteristics'!M:M,MATCH(PolicyLevers!$C184,'Policy Characteristics'!$C:$C,0))</f>
        <v>0</v>
      </c>
      <c r="T184" s="165">
        <f>INDEX('Policy Characteristics'!N:N,MATCH(PolicyLevers!$C184,'Policy Characteristics'!$C:$C,0))</f>
        <v>0</v>
      </c>
    </row>
    <row r="185" spans="1:20" s="147" customFormat="1">
      <c r="A185" s="142" t="str">
        <f>INDEX('Policy Characteristics'!A:A,MATCH($C185,'Policy Characteristics'!$C:$C,0))</f>
        <v>Electricity Supply</v>
      </c>
      <c r="B185" s="147" t="str">
        <f>INDEX('Policy Characteristics'!B:B,MATCH($C185,'Policy Characteristics'!$C:$C,0))</f>
        <v>Ban New Power Plants</v>
      </c>
      <c r="C185" s="147" t="str">
        <f t="shared" si="16"/>
        <v>Boolean Ban New Power Plants</v>
      </c>
      <c r="D185" s="150" t="s">
        <v>1112</v>
      </c>
      <c r="E185" s="144"/>
      <c r="F185" s="150" t="s">
        <v>805</v>
      </c>
      <c r="G185" s="144"/>
      <c r="H185" s="16">
        <v>616</v>
      </c>
      <c r="I185" s="144" t="s">
        <v>47</v>
      </c>
      <c r="J185" s="142" t="str">
        <f>INDEX('Policy Characteristics'!D:D,MATCH(PolicyLevers!$C185,'Policy Characteristics'!$C:$C,0))</f>
        <v>Ban New Power Plants</v>
      </c>
      <c r="K185" s="142" t="str">
        <f>INDEX('Policy Characteristics'!E:E,MATCH(PolicyLevers!$C185,'Policy Characteristics'!$C:$C,0))</f>
        <v>elec ban new power plants</v>
      </c>
      <c r="L185" s="166">
        <f>INDEX('Policy Characteristics'!F:F,MATCH(PolicyLevers!$C185,'Policy Characteristics'!$C:$C,0))</f>
        <v>0</v>
      </c>
      <c r="M185" s="166">
        <f>INDEX('Policy Characteristics'!G:G,MATCH(PolicyLevers!$C185,'Policy Characteristics'!$C:$C,0))</f>
        <v>1</v>
      </c>
      <c r="N185" s="166">
        <f>INDEX('Policy Characteristics'!H:H,MATCH(PolicyLevers!$C185,'Policy Characteristics'!$C:$C,0))</f>
        <v>1</v>
      </c>
      <c r="O185" s="165" t="str">
        <f>INDEX('Policy Characteristics'!I:I,MATCH(PolicyLevers!$C185,'Policy Characteristics'!$C:$C,0))</f>
        <v>on/off</v>
      </c>
      <c r="P185" s="144" t="str">
        <f>INDEX('Policy Characteristics'!J:J,MATCH(PolicyLevers!$C185,'Policy Characteristics'!$C:$C,0))</f>
        <v>**Description:** This policy prevents new capacity of the selected type(s) from being built or deployed.//</v>
      </c>
      <c r="Q185" s="165" t="str">
        <f>INDEX('Policy Characteristics'!K:K,MATCH(PolicyLevers!$C185,'Policy Characteristics'!$C:$C,0))</f>
        <v>electricity-sector-main.html#ban</v>
      </c>
      <c r="R185" s="150" t="str">
        <f>INDEX('Policy Characteristics'!L:L,MATCH(PolicyLevers!$C185,'Policy Characteristics'!$C:$C,0))</f>
        <v>ban-new-capacity.html</v>
      </c>
      <c r="S185" s="184">
        <f>INDEX('Policy Characteristics'!M:M,MATCH(PolicyLevers!$C185,'Policy Characteristics'!$C:$C,0))</f>
        <v>0</v>
      </c>
      <c r="T185" s="165">
        <f>INDEX('Policy Characteristics'!N:N,MATCH(PolicyLevers!$C185,'Policy Characteristics'!$C:$C,0))</f>
        <v>0</v>
      </c>
    </row>
    <row r="186" spans="1:20" s="147" customFormat="1">
      <c r="A186" s="142" t="str">
        <f>INDEX('Policy Characteristics'!A:A,MATCH($C186,'Policy Characteristics'!$C:$C,0))</f>
        <v>Electricity Supply</v>
      </c>
      <c r="B186" s="147" t="str">
        <f>INDEX('Policy Characteristics'!B:B,MATCH($C186,'Policy Characteristics'!$C:$C,0))</f>
        <v>Ban New Power Plants</v>
      </c>
      <c r="C186" s="147" t="str">
        <f t="shared" si="16"/>
        <v>Boolean Ban New Power Plants</v>
      </c>
      <c r="D186" s="150" t="s">
        <v>1113</v>
      </c>
      <c r="E186" s="144"/>
      <c r="F186" s="150" t="s">
        <v>945</v>
      </c>
      <c r="G186" s="144"/>
      <c r="H186" s="16">
        <v>617</v>
      </c>
      <c r="I186" s="144" t="s">
        <v>47</v>
      </c>
      <c r="J186" s="142" t="str">
        <f>INDEX('Policy Characteristics'!D:D,MATCH(PolicyLevers!$C186,'Policy Characteristics'!$C:$C,0))</f>
        <v>Ban New Power Plants</v>
      </c>
      <c r="K186" s="142" t="str">
        <f>INDEX('Policy Characteristics'!E:E,MATCH(PolicyLevers!$C186,'Policy Characteristics'!$C:$C,0))</f>
        <v>elec ban new power plants</v>
      </c>
      <c r="L186" s="166">
        <f>INDEX('Policy Characteristics'!F:F,MATCH(PolicyLevers!$C186,'Policy Characteristics'!$C:$C,0))</f>
        <v>0</v>
      </c>
      <c r="M186" s="166">
        <f>INDEX('Policy Characteristics'!G:G,MATCH(PolicyLevers!$C186,'Policy Characteristics'!$C:$C,0))</f>
        <v>1</v>
      </c>
      <c r="N186" s="166">
        <f>INDEX('Policy Characteristics'!H:H,MATCH(PolicyLevers!$C186,'Policy Characteristics'!$C:$C,0))</f>
        <v>1</v>
      </c>
      <c r="O186" s="165" t="str">
        <f>INDEX('Policy Characteristics'!I:I,MATCH(PolicyLevers!$C186,'Policy Characteristics'!$C:$C,0))</f>
        <v>on/off</v>
      </c>
      <c r="P186" s="144" t="str">
        <f>INDEX('Policy Characteristics'!J:J,MATCH(PolicyLevers!$C186,'Policy Characteristics'!$C:$C,0))</f>
        <v>**Description:** This policy prevents new capacity of the selected type(s) from being built or deployed.//</v>
      </c>
      <c r="Q186" s="165" t="str">
        <f>INDEX('Policy Characteristics'!K:K,MATCH(PolicyLevers!$C186,'Policy Characteristics'!$C:$C,0))</f>
        <v>electricity-sector-main.html#ban</v>
      </c>
      <c r="R186" s="150" t="str">
        <f>INDEX('Policy Characteristics'!L:L,MATCH(PolicyLevers!$C186,'Policy Characteristics'!$C:$C,0))</f>
        <v>ban-new-capacity.html</v>
      </c>
      <c r="S186" s="184">
        <f>INDEX('Policy Characteristics'!M:M,MATCH(PolicyLevers!$C186,'Policy Characteristics'!$C:$C,0))</f>
        <v>0</v>
      </c>
      <c r="T186" s="165">
        <f>INDEX('Policy Characteristics'!N:N,MATCH(PolicyLevers!$C186,'Policy Characteristics'!$C:$C,0))</f>
        <v>0</v>
      </c>
    </row>
    <row r="187" spans="1:20" s="147" customFormat="1">
      <c r="A187" s="142" t="str">
        <f>INDEX('Policy Characteristics'!A:A,MATCH($C187,'Policy Characteristics'!$C:$C,0))</f>
        <v>Electricity Supply</v>
      </c>
      <c r="B187" s="147" t="str">
        <f>INDEX('Policy Characteristics'!B:B,MATCH($C187,'Policy Characteristics'!$C:$C,0))</f>
        <v>Ban New Power Plants</v>
      </c>
      <c r="C187" s="147" t="str">
        <f t="shared" si="16"/>
        <v>Boolean Ban New Power Plants</v>
      </c>
      <c r="D187" s="150" t="s">
        <v>1114</v>
      </c>
      <c r="E187" s="144"/>
      <c r="F187" s="150" t="s">
        <v>807</v>
      </c>
      <c r="G187" s="144"/>
      <c r="H187" s="16">
        <v>618</v>
      </c>
      <c r="I187" s="144" t="s">
        <v>47</v>
      </c>
      <c r="J187" s="142" t="str">
        <f>INDEX('Policy Characteristics'!D:D,MATCH(PolicyLevers!$C187,'Policy Characteristics'!$C:$C,0))</f>
        <v>Ban New Power Plants</v>
      </c>
      <c r="K187" s="142" t="str">
        <f>INDEX('Policy Characteristics'!E:E,MATCH(PolicyLevers!$C187,'Policy Characteristics'!$C:$C,0))</f>
        <v>elec ban new power plants</v>
      </c>
      <c r="L187" s="166">
        <f>INDEX('Policy Characteristics'!F:F,MATCH(PolicyLevers!$C187,'Policy Characteristics'!$C:$C,0))</f>
        <v>0</v>
      </c>
      <c r="M187" s="166">
        <f>INDEX('Policy Characteristics'!G:G,MATCH(PolicyLevers!$C187,'Policy Characteristics'!$C:$C,0))</f>
        <v>1</v>
      </c>
      <c r="N187" s="166">
        <f>INDEX('Policy Characteristics'!H:H,MATCH(PolicyLevers!$C187,'Policy Characteristics'!$C:$C,0))</f>
        <v>1</v>
      </c>
      <c r="O187" s="165" t="str">
        <f>INDEX('Policy Characteristics'!I:I,MATCH(PolicyLevers!$C187,'Policy Characteristics'!$C:$C,0))</f>
        <v>on/off</v>
      </c>
      <c r="P187" s="144" t="str">
        <f>INDEX('Policy Characteristics'!J:J,MATCH(PolicyLevers!$C187,'Policy Characteristics'!$C:$C,0))</f>
        <v>**Description:** This policy prevents new capacity of the selected type(s) from being built or deployed.//</v>
      </c>
      <c r="Q187" s="165" t="str">
        <f>INDEX('Policy Characteristics'!K:K,MATCH(PolicyLevers!$C187,'Policy Characteristics'!$C:$C,0))</f>
        <v>electricity-sector-main.html#ban</v>
      </c>
      <c r="R187" s="150" t="str">
        <f>INDEX('Policy Characteristics'!L:L,MATCH(PolicyLevers!$C187,'Policy Characteristics'!$C:$C,0))</f>
        <v>ban-new-capacity.html</v>
      </c>
      <c r="S187" s="184">
        <f>INDEX('Policy Characteristics'!M:M,MATCH(PolicyLevers!$C187,'Policy Characteristics'!$C:$C,0))</f>
        <v>0</v>
      </c>
      <c r="T187" s="165">
        <f>INDEX('Policy Characteristics'!N:N,MATCH(PolicyLevers!$C187,'Policy Characteristics'!$C:$C,0))</f>
        <v>0</v>
      </c>
    </row>
    <row r="188" spans="1:20" s="142" customFormat="1">
      <c r="A188" s="142" t="str">
        <f>INDEX('Policy Characteristics'!A:A,MATCH($C188,'Policy Characteristics'!$C:$C,0))</f>
        <v>Electricity Supply</v>
      </c>
      <c r="B188" s="142" t="str">
        <f>INDEX('Policy Characteristics'!B:B,MATCH($C188,'Policy Characteristics'!$C:$C,0))</f>
        <v>Carbon Capture and Sequestration</v>
      </c>
      <c r="C188" s="142" t="s">
        <v>1709</v>
      </c>
      <c r="D188" s="144" t="s">
        <v>471</v>
      </c>
      <c r="E188" s="144"/>
      <c r="F188" s="144" t="s">
        <v>470</v>
      </c>
      <c r="G188" s="150"/>
      <c r="H188" s="143">
        <v>876</v>
      </c>
      <c r="I188" s="150" t="s">
        <v>46</v>
      </c>
      <c r="J188" s="142" t="str">
        <f>INDEX('Policy Characteristics'!D:D,MATCH(PolicyLevers!$C188,'Policy Characteristics'!$C:$C,0))</f>
        <v>Electricity Sector CCS</v>
      </c>
      <c r="K188" s="142" t="str">
        <f>INDEX('Policy Characteristics'!E:E,MATCH(PolicyLevers!$C188,'Policy Characteristics'!$C:$C,0))</f>
        <v>elec CCS</v>
      </c>
      <c r="L188" s="155">
        <f>INDEX('Policy Characteristics'!F:F,MATCH(PolicyLevers!$C188,'Policy Characteristics'!$C:$C,0))</f>
        <v>0</v>
      </c>
      <c r="M188" s="155">
        <f>INDEX('Policy Characteristics'!G:G,MATCH(PolicyLevers!$C188,'Policy Characteristics'!$C:$C,0))</f>
        <v>1</v>
      </c>
      <c r="N188" s="155">
        <f>INDEX('Policy Characteristics'!H:H,MATCH(PolicyLevers!$C188,'Policy Characteristics'!$C:$C,0))</f>
        <v>0.01</v>
      </c>
      <c r="O188" s="150" t="str">
        <f>INDEX('Policy Characteristics'!I:I,MATCH(PolicyLevers!$C188,'Policy Characteristics'!$C:$C,0))</f>
        <v>% of CO2 captured</v>
      </c>
      <c r="P188" s="15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44" t="str">
        <f>INDEX('Policy Characteristics'!K:K,MATCH(PolicyLevers!$C188,'Policy Characteristics'!$C:$C,0))</f>
        <v>ccs.html#ccs</v>
      </c>
      <c r="R188" s="150" t="str">
        <f>INDEX('Policy Characteristics'!L:L,MATCH(PolicyLevers!$C188,'Policy Characteristics'!$C:$C,0))</f>
        <v>carbon-capture-and-sequestration.html</v>
      </c>
      <c r="S188" s="151" t="str">
        <f>INDEX('Policy Characteristics'!M:M,MATCH(PolicyLevers!$C188,'Policy Characteristics'!$C:$C,0))</f>
        <v>Calculated from model data; see variable ccs/BFoCPAbS in the InputData folder for source information.</v>
      </c>
      <c r="T188" s="150">
        <f>INDEX('Policy Characteristics'!N:N,MATCH(PolicyLevers!$C188,'Policy Characteristics'!$C:$C,0))</f>
        <v>0</v>
      </c>
    </row>
    <row r="189" spans="1:20" s="147" customFormat="1">
      <c r="A189" s="142" t="str">
        <f>INDEX('Policy Characteristics'!A:A,MATCH($C189,'Policy Characteristics'!$C:$C,0))</f>
        <v>Electricity Supply</v>
      </c>
      <c r="B189" s="147" t="str">
        <f>INDEX('Policy Characteristics'!B:B,MATCH($C189,'Policy Characteristics'!$C:$C,0))</f>
        <v>Carbon Capture and Sequestration</v>
      </c>
      <c r="C189" s="147" t="str">
        <f t="shared" ref="C189:C203" si="17">C$188</f>
        <v>Electricity Sector Fraction of Potential Additional CCS Achieved</v>
      </c>
      <c r="D189" s="150" t="s">
        <v>322</v>
      </c>
      <c r="E189" s="144"/>
      <c r="F189" s="150" t="s">
        <v>323</v>
      </c>
      <c r="G189" s="144"/>
      <c r="H189" s="143">
        <v>877</v>
      </c>
      <c r="I189" s="150" t="s">
        <v>46</v>
      </c>
      <c r="J189" s="142" t="str">
        <f>INDEX('Policy Characteristics'!D:D,MATCH(PolicyLevers!$C189,'Policy Characteristics'!$C:$C,0))</f>
        <v>Electricity Sector CCS</v>
      </c>
      <c r="K189" s="142" t="str">
        <f>INDEX('Policy Characteristics'!E:E,MATCH(PolicyLevers!$C189,'Policy Characteristics'!$C:$C,0))</f>
        <v>elec CCS</v>
      </c>
      <c r="L189" s="166">
        <f>INDEX('Policy Characteristics'!F:F,MATCH(PolicyLevers!$C189,'Policy Characteristics'!$C:$C,0))</f>
        <v>0</v>
      </c>
      <c r="M189" s="166">
        <f>INDEX('Policy Characteristics'!G:G,MATCH(PolicyLevers!$C189,'Policy Characteristics'!$C:$C,0))</f>
        <v>1</v>
      </c>
      <c r="N189" s="166">
        <f>INDEX('Policy Characteristics'!H:H,MATCH(PolicyLevers!$C189,'Policy Characteristics'!$C:$C,0))</f>
        <v>0.01</v>
      </c>
      <c r="O189" s="166" t="str">
        <f>INDEX('Policy Characteristics'!I:I,MATCH(PolicyLevers!$C189,'Policy Characteristics'!$C:$C,0))</f>
        <v>% of CO2 captured</v>
      </c>
      <c r="P189" s="15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166" t="str">
        <f>INDEX('Policy Characteristics'!K:K,MATCH(PolicyLevers!$C189,'Policy Characteristics'!$C:$C,0))</f>
        <v>ccs.html#ccs</v>
      </c>
      <c r="R189" s="166" t="str">
        <f>INDEX('Policy Characteristics'!L:L,MATCH(PolicyLevers!$C189,'Policy Characteristics'!$C:$C,0))</f>
        <v>carbon-capture-and-sequestration.html</v>
      </c>
      <c r="S189" s="151" t="str">
        <f>INDEX('Policy Characteristics'!M:M,MATCH(PolicyLevers!$C189,'Policy Characteristics'!$C:$C,0))</f>
        <v>Calculated from model data; see variable ccs/BFoCPAbS in the InputData folder for source information.</v>
      </c>
      <c r="T189" s="165">
        <f>INDEX('Policy Characteristics'!N:N,MATCH(PolicyLevers!$C189,'Policy Characteristics'!$C:$C,0))</f>
        <v>0</v>
      </c>
    </row>
    <row r="190" spans="1:20" s="147" customFormat="1">
      <c r="A190" s="142" t="str">
        <f>INDEX('Policy Characteristics'!A:A,MATCH($C190,'Policy Characteristics'!$C:$C,0))</f>
        <v>Electricity Supply</v>
      </c>
      <c r="B190" s="147" t="str">
        <f>INDEX('Policy Characteristics'!B:B,MATCH($C190,'Policy Characteristics'!$C:$C,0))</f>
        <v>Carbon Capture and Sequestration</v>
      </c>
      <c r="C190" s="147" t="str">
        <f t="shared" si="17"/>
        <v>Electricity Sector Fraction of Potential Additional CCS Achieved</v>
      </c>
      <c r="D190" s="150" t="s">
        <v>80</v>
      </c>
      <c r="E190" s="144"/>
      <c r="F190" s="150" t="s">
        <v>94</v>
      </c>
      <c r="G190" s="144"/>
      <c r="H190" s="143">
        <v>878</v>
      </c>
      <c r="I190" s="144" t="s">
        <v>47</v>
      </c>
      <c r="J190" s="142" t="str">
        <f>INDEX('Policy Characteristics'!D:D,MATCH(PolicyLevers!$C190,'Policy Characteristics'!$C:$C,0))</f>
        <v>Electricity Sector CCS</v>
      </c>
      <c r="K190" s="142" t="str">
        <f>INDEX('Policy Characteristics'!E:E,MATCH(PolicyLevers!$C190,'Policy Characteristics'!$C:$C,0))</f>
        <v>elec CCS</v>
      </c>
      <c r="L190" s="166">
        <f>INDEX('Policy Characteristics'!F:F,MATCH(PolicyLevers!$C190,'Policy Characteristics'!$C:$C,0))</f>
        <v>0</v>
      </c>
      <c r="M190" s="166">
        <f>INDEX('Policy Characteristics'!G:G,MATCH(PolicyLevers!$C190,'Policy Characteristics'!$C:$C,0))</f>
        <v>1</v>
      </c>
      <c r="N190" s="166">
        <f>INDEX('Policy Characteristics'!H:H,MATCH(PolicyLevers!$C190,'Policy Characteristics'!$C:$C,0))</f>
        <v>0.01</v>
      </c>
      <c r="O190" s="165" t="str">
        <f>INDEX('Policy Characteristics'!I:I,MATCH(PolicyLevers!$C190,'Policy Characteristics'!$C:$C,0))</f>
        <v>% of CO2 captured</v>
      </c>
      <c r="P190" s="14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165" t="str">
        <f>INDEX('Policy Characteristics'!K:K,MATCH(PolicyLevers!$C190,'Policy Characteristics'!$C:$C,0))</f>
        <v>ccs.html#ccs</v>
      </c>
      <c r="R190" s="150" t="str">
        <f>INDEX('Policy Characteristics'!L:L,MATCH(PolicyLevers!$C190,'Policy Characteristics'!$C:$C,0))</f>
        <v>carbon-capture-and-sequestration.html</v>
      </c>
      <c r="S190" s="184" t="str">
        <f>INDEX('Policy Characteristics'!M:M,MATCH(PolicyLevers!$C190,'Policy Characteristics'!$C:$C,0))</f>
        <v>Calculated from model data; see variable ccs/BFoCPAbS in the InputData folder for source information.</v>
      </c>
      <c r="T190" s="165">
        <f>INDEX('Policy Characteristics'!N:N,MATCH(PolicyLevers!$C190,'Policy Characteristics'!$C:$C,0))</f>
        <v>0</v>
      </c>
    </row>
    <row r="191" spans="1:20" s="147" customFormat="1">
      <c r="A191" s="142" t="str">
        <f>INDEX('Policy Characteristics'!A:A,MATCH($C191,'Policy Characteristics'!$C:$C,0))</f>
        <v>Electricity Supply</v>
      </c>
      <c r="B191" s="147" t="str">
        <f>INDEX('Policy Characteristics'!B:B,MATCH($C191,'Policy Characteristics'!$C:$C,0))</f>
        <v>Carbon Capture and Sequestration</v>
      </c>
      <c r="C191" s="147" t="str">
        <f t="shared" si="17"/>
        <v>Electricity Sector Fraction of Potential Additional CCS Achieved</v>
      </c>
      <c r="D191" s="150" t="s">
        <v>81</v>
      </c>
      <c r="E191" s="144"/>
      <c r="F191" s="150" t="s">
        <v>95</v>
      </c>
      <c r="G191" s="144"/>
      <c r="H191" s="143">
        <v>879</v>
      </c>
      <c r="I191" s="144" t="s">
        <v>47</v>
      </c>
      <c r="J191" s="142" t="str">
        <f>INDEX('Policy Characteristics'!D:D,MATCH(PolicyLevers!$C191,'Policy Characteristics'!$C:$C,0))</f>
        <v>Electricity Sector CCS</v>
      </c>
      <c r="K191" s="142" t="str">
        <f>INDEX('Policy Characteristics'!E:E,MATCH(PolicyLevers!$C191,'Policy Characteristics'!$C:$C,0))</f>
        <v>elec CCS</v>
      </c>
      <c r="L191" s="166">
        <f>INDEX('Policy Characteristics'!F:F,MATCH(PolicyLevers!$C191,'Policy Characteristics'!$C:$C,0))</f>
        <v>0</v>
      </c>
      <c r="M191" s="166">
        <f>INDEX('Policy Characteristics'!G:G,MATCH(PolicyLevers!$C191,'Policy Characteristics'!$C:$C,0))</f>
        <v>1</v>
      </c>
      <c r="N191" s="166">
        <f>INDEX('Policy Characteristics'!H:H,MATCH(PolicyLevers!$C191,'Policy Characteristics'!$C:$C,0))</f>
        <v>0.01</v>
      </c>
      <c r="O191" s="165" t="str">
        <f>INDEX('Policy Characteristics'!I:I,MATCH(PolicyLevers!$C191,'Policy Characteristics'!$C:$C,0))</f>
        <v>% of CO2 captured</v>
      </c>
      <c r="P191" s="14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165" t="str">
        <f>INDEX('Policy Characteristics'!K:K,MATCH(PolicyLevers!$C191,'Policy Characteristics'!$C:$C,0))</f>
        <v>ccs.html#ccs</v>
      </c>
      <c r="R191" s="150" t="str">
        <f>INDEX('Policy Characteristics'!L:L,MATCH(PolicyLevers!$C191,'Policy Characteristics'!$C:$C,0))</f>
        <v>carbon-capture-and-sequestration.html</v>
      </c>
      <c r="S191" s="184" t="str">
        <f>INDEX('Policy Characteristics'!M:M,MATCH(PolicyLevers!$C191,'Policy Characteristics'!$C:$C,0))</f>
        <v>Calculated from model data; see variable ccs/BFoCPAbS in the InputData folder for source information.</v>
      </c>
      <c r="T191" s="165">
        <f>INDEX('Policy Characteristics'!N:N,MATCH(PolicyLevers!$C191,'Policy Characteristics'!$C:$C,0))</f>
        <v>0</v>
      </c>
    </row>
    <row r="192" spans="1:20" s="147" customFormat="1">
      <c r="A192" s="142" t="str">
        <f>INDEX('Policy Characteristics'!A:A,MATCH($C192,'Policy Characteristics'!$C:$C,0))</f>
        <v>Electricity Supply</v>
      </c>
      <c r="B192" s="147" t="str">
        <f>INDEX('Policy Characteristics'!B:B,MATCH($C192,'Policy Characteristics'!$C:$C,0))</f>
        <v>Carbon Capture and Sequestration</v>
      </c>
      <c r="C192" s="147" t="str">
        <f t="shared" si="17"/>
        <v>Electricity Sector Fraction of Potential Additional CCS Achieved</v>
      </c>
      <c r="D192" s="150" t="s">
        <v>472</v>
      </c>
      <c r="E192" s="144"/>
      <c r="F192" s="150" t="s">
        <v>475</v>
      </c>
      <c r="G192" s="144"/>
      <c r="H192" s="143">
        <v>880</v>
      </c>
      <c r="I192" s="144" t="s">
        <v>47</v>
      </c>
      <c r="J192" s="142" t="str">
        <f>INDEX('Policy Characteristics'!D:D,MATCH(PolicyLevers!$C192,'Policy Characteristics'!$C:$C,0))</f>
        <v>Electricity Sector CCS</v>
      </c>
      <c r="K192" s="142" t="str">
        <f>INDEX('Policy Characteristics'!E:E,MATCH(PolicyLevers!$C192,'Policy Characteristics'!$C:$C,0))</f>
        <v>elec CCS</v>
      </c>
      <c r="L192" s="166">
        <f>INDEX('Policy Characteristics'!F:F,MATCH(PolicyLevers!$C192,'Policy Characteristics'!$C:$C,0))</f>
        <v>0</v>
      </c>
      <c r="M192" s="166">
        <f>INDEX('Policy Characteristics'!G:G,MATCH(PolicyLevers!$C192,'Policy Characteristics'!$C:$C,0))</f>
        <v>1</v>
      </c>
      <c r="N192" s="166">
        <f>INDEX('Policy Characteristics'!H:H,MATCH(PolicyLevers!$C192,'Policy Characteristics'!$C:$C,0))</f>
        <v>0.01</v>
      </c>
      <c r="O192" s="165" t="str">
        <f>INDEX('Policy Characteristics'!I:I,MATCH(PolicyLevers!$C192,'Policy Characteristics'!$C:$C,0))</f>
        <v>% of CO2 captured</v>
      </c>
      <c r="P192" s="14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165" t="str">
        <f>INDEX('Policy Characteristics'!K:K,MATCH(PolicyLevers!$C192,'Policy Characteristics'!$C:$C,0))</f>
        <v>ccs.html#ccs</v>
      </c>
      <c r="R192" s="150" t="str">
        <f>INDEX('Policy Characteristics'!L:L,MATCH(PolicyLevers!$C192,'Policy Characteristics'!$C:$C,0))</f>
        <v>carbon-capture-and-sequestration.html</v>
      </c>
      <c r="S192" s="184" t="str">
        <f>INDEX('Policy Characteristics'!M:M,MATCH(PolicyLevers!$C192,'Policy Characteristics'!$C:$C,0))</f>
        <v>Calculated from model data; see variable ccs/BFoCPAbS in the InputData folder for source information.</v>
      </c>
      <c r="T192" s="165">
        <f>INDEX('Policy Characteristics'!N:N,MATCH(PolicyLevers!$C192,'Policy Characteristics'!$C:$C,0))</f>
        <v>0</v>
      </c>
    </row>
    <row r="193" spans="1:20" s="147" customFormat="1">
      <c r="A193" s="142" t="str">
        <f>INDEX('Policy Characteristics'!A:A,MATCH($C193,'Policy Characteristics'!$C:$C,0))</f>
        <v>Electricity Supply</v>
      </c>
      <c r="B193" s="147" t="str">
        <f>INDEX('Policy Characteristics'!B:B,MATCH($C193,'Policy Characteristics'!$C:$C,0))</f>
        <v>Carbon Capture and Sequestration</v>
      </c>
      <c r="C193" s="147" t="str">
        <f t="shared" si="17"/>
        <v>Electricity Sector Fraction of Potential Additional CCS Achieved</v>
      </c>
      <c r="D193" s="150" t="s">
        <v>82</v>
      </c>
      <c r="E193" s="144"/>
      <c r="F193" s="150" t="s">
        <v>96</v>
      </c>
      <c r="G193" s="144"/>
      <c r="H193" s="143">
        <v>881</v>
      </c>
      <c r="I193" s="144" t="s">
        <v>47</v>
      </c>
      <c r="J193" s="142" t="str">
        <f>INDEX('Policy Characteristics'!D:D,MATCH(PolicyLevers!$C193,'Policy Characteristics'!$C:$C,0))</f>
        <v>Electricity Sector CCS</v>
      </c>
      <c r="K193" s="142" t="str">
        <f>INDEX('Policy Characteristics'!E:E,MATCH(PolicyLevers!$C193,'Policy Characteristics'!$C:$C,0))</f>
        <v>elec CCS</v>
      </c>
      <c r="L193" s="166">
        <f>INDEX('Policy Characteristics'!F:F,MATCH(PolicyLevers!$C193,'Policy Characteristics'!$C:$C,0))</f>
        <v>0</v>
      </c>
      <c r="M193" s="166">
        <f>INDEX('Policy Characteristics'!G:G,MATCH(PolicyLevers!$C193,'Policy Characteristics'!$C:$C,0))</f>
        <v>1</v>
      </c>
      <c r="N193" s="166">
        <f>INDEX('Policy Characteristics'!H:H,MATCH(PolicyLevers!$C193,'Policy Characteristics'!$C:$C,0))</f>
        <v>0.01</v>
      </c>
      <c r="O193" s="165" t="str">
        <f>INDEX('Policy Characteristics'!I:I,MATCH(PolicyLevers!$C193,'Policy Characteristics'!$C:$C,0))</f>
        <v>% of CO2 captured</v>
      </c>
      <c r="P193" s="14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165" t="str">
        <f>INDEX('Policy Characteristics'!K:K,MATCH(PolicyLevers!$C193,'Policy Characteristics'!$C:$C,0))</f>
        <v>ccs.html#ccs</v>
      </c>
      <c r="R193" s="150" t="str">
        <f>INDEX('Policy Characteristics'!L:L,MATCH(PolicyLevers!$C193,'Policy Characteristics'!$C:$C,0))</f>
        <v>carbon-capture-and-sequestration.html</v>
      </c>
      <c r="S193" s="184" t="str">
        <f>INDEX('Policy Characteristics'!M:M,MATCH(PolicyLevers!$C193,'Policy Characteristics'!$C:$C,0))</f>
        <v>Calculated from model data; see variable ccs/BFoCPAbS in the InputData folder for source information.</v>
      </c>
      <c r="T193" s="165">
        <f>INDEX('Policy Characteristics'!N:N,MATCH(PolicyLevers!$C193,'Policy Characteristics'!$C:$C,0))</f>
        <v>0</v>
      </c>
    </row>
    <row r="194" spans="1:20" s="147" customFormat="1">
      <c r="A194" s="142" t="str">
        <f>INDEX('Policy Characteristics'!A:A,MATCH($C194,'Policy Characteristics'!$C:$C,0))</f>
        <v>Electricity Supply</v>
      </c>
      <c r="B194" s="147" t="str">
        <f>INDEX('Policy Characteristics'!B:B,MATCH($C194,'Policy Characteristics'!$C:$C,0))</f>
        <v>Carbon Capture and Sequestration</v>
      </c>
      <c r="C194" s="147" t="str">
        <f t="shared" si="17"/>
        <v>Electricity Sector Fraction of Potential Additional CCS Achieved</v>
      </c>
      <c r="D194" s="150" t="s">
        <v>83</v>
      </c>
      <c r="E194" s="144"/>
      <c r="F194" s="150" t="s">
        <v>97</v>
      </c>
      <c r="G194" s="144"/>
      <c r="H194" s="143">
        <v>882</v>
      </c>
      <c r="I194" s="144" t="s">
        <v>47</v>
      </c>
      <c r="J194" s="142" t="str">
        <f>INDEX('Policy Characteristics'!D:D,MATCH(PolicyLevers!$C194,'Policy Characteristics'!$C:$C,0))</f>
        <v>Electricity Sector CCS</v>
      </c>
      <c r="K194" s="142" t="str">
        <f>INDEX('Policy Characteristics'!E:E,MATCH(PolicyLevers!$C194,'Policy Characteristics'!$C:$C,0))</f>
        <v>elec CCS</v>
      </c>
      <c r="L194" s="166">
        <f>INDEX('Policy Characteristics'!F:F,MATCH(PolicyLevers!$C194,'Policy Characteristics'!$C:$C,0))</f>
        <v>0</v>
      </c>
      <c r="M194" s="166">
        <f>INDEX('Policy Characteristics'!G:G,MATCH(PolicyLevers!$C194,'Policy Characteristics'!$C:$C,0))</f>
        <v>1</v>
      </c>
      <c r="N194" s="166">
        <f>INDEX('Policy Characteristics'!H:H,MATCH(PolicyLevers!$C194,'Policy Characteristics'!$C:$C,0))</f>
        <v>0.01</v>
      </c>
      <c r="O194" s="165" t="str">
        <f>INDEX('Policy Characteristics'!I:I,MATCH(PolicyLevers!$C194,'Policy Characteristics'!$C:$C,0))</f>
        <v>% of CO2 captured</v>
      </c>
      <c r="P194" s="14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165" t="str">
        <f>INDEX('Policy Characteristics'!K:K,MATCH(PolicyLevers!$C194,'Policy Characteristics'!$C:$C,0))</f>
        <v>ccs.html#ccs</v>
      </c>
      <c r="R194" s="150" t="str">
        <f>INDEX('Policy Characteristics'!L:L,MATCH(PolicyLevers!$C194,'Policy Characteristics'!$C:$C,0))</f>
        <v>carbon-capture-and-sequestration.html</v>
      </c>
      <c r="S194" s="184" t="str">
        <f>INDEX('Policy Characteristics'!M:M,MATCH(PolicyLevers!$C194,'Policy Characteristics'!$C:$C,0))</f>
        <v>Calculated from model data; see variable ccs/BFoCPAbS in the InputData folder for source information.</v>
      </c>
      <c r="T194" s="165">
        <f>INDEX('Policy Characteristics'!N:N,MATCH(PolicyLevers!$C194,'Policy Characteristics'!$C:$C,0))</f>
        <v>0</v>
      </c>
    </row>
    <row r="195" spans="1:20" s="147" customFormat="1">
      <c r="A195" s="142" t="str">
        <f>INDEX('Policy Characteristics'!A:A,MATCH($C195,'Policy Characteristics'!$C:$C,0))</f>
        <v>Electricity Supply</v>
      </c>
      <c r="B195" s="147" t="str">
        <f>INDEX('Policy Characteristics'!B:B,MATCH($C195,'Policy Characteristics'!$C:$C,0))</f>
        <v>Carbon Capture and Sequestration</v>
      </c>
      <c r="C195" s="147" t="str">
        <f t="shared" si="17"/>
        <v>Electricity Sector Fraction of Potential Additional CCS Achieved</v>
      </c>
      <c r="D195" s="150" t="s">
        <v>84</v>
      </c>
      <c r="E195" s="144"/>
      <c r="F195" s="150" t="s">
        <v>98</v>
      </c>
      <c r="G195" s="144"/>
      <c r="H195" s="143">
        <v>883</v>
      </c>
      <c r="I195" s="150" t="s">
        <v>46</v>
      </c>
      <c r="J195" s="142" t="str">
        <f>INDEX('Policy Characteristics'!D:D,MATCH(PolicyLevers!$C195,'Policy Characteristics'!$C:$C,0))</f>
        <v>Electricity Sector CCS</v>
      </c>
      <c r="K195" s="142" t="str">
        <f>INDEX('Policy Characteristics'!E:E,MATCH(PolicyLevers!$C195,'Policy Characteristics'!$C:$C,0))</f>
        <v>elec CCS</v>
      </c>
      <c r="L195" s="166">
        <f>INDEX('Policy Characteristics'!F:F,MATCH(PolicyLevers!$C195,'Policy Characteristics'!$C:$C,0))</f>
        <v>0</v>
      </c>
      <c r="M195" s="166">
        <f>INDEX('Policy Characteristics'!G:G,MATCH(PolicyLevers!$C195,'Policy Characteristics'!$C:$C,0))</f>
        <v>1</v>
      </c>
      <c r="N195" s="166">
        <f>INDEX('Policy Characteristics'!H:H,MATCH(PolicyLevers!$C195,'Policy Characteristics'!$C:$C,0))</f>
        <v>0.01</v>
      </c>
      <c r="O195" s="166" t="str">
        <f>INDEX('Policy Characteristics'!I:I,MATCH(PolicyLevers!$C195,'Policy Characteristics'!$C:$C,0))</f>
        <v>% of CO2 captured</v>
      </c>
      <c r="P195" s="15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166" t="str">
        <f>INDEX('Policy Characteristics'!K:K,MATCH(PolicyLevers!$C195,'Policy Characteristics'!$C:$C,0))</f>
        <v>ccs.html#ccs</v>
      </c>
      <c r="R195" s="166" t="str">
        <f>INDEX('Policy Characteristics'!L:L,MATCH(PolicyLevers!$C195,'Policy Characteristics'!$C:$C,0))</f>
        <v>carbon-capture-and-sequestration.html</v>
      </c>
      <c r="S195" s="151" t="str">
        <f>INDEX('Policy Characteristics'!M:M,MATCH(PolicyLevers!$C195,'Policy Characteristics'!$C:$C,0))</f>
        <v>Calculated from model data; see variable ccs/BFoCPAbS in the InputData folder for source information.</v>
      </c>
      <c r="T195" s="165">
        <f>INDEX('Policy Characteristics'!N:N,MATCH(PolicyLevers!$C195,'Policy Characteristics'!$C:$C,0))</f>
        <v>0</v>
      </c>
    </row>
    <row r="196" spans="1:20" s="147" customFormat="1">
      <c r="A196" s="142" t="str">
        <f>INDEX('Policy Characteristics'!A:A,MATCH($C196,'Policy Characteristics'!$C:$C,0))</f>
        <v>Electricity Supply</v>
      </c>
      <c r="B196" s="147" t="str">
        <f>INDEX('Policy Characteristics'!B:B,MATCH($C196,'Policy Characteristics'!$C:$C,0))</f>
        <v>Carbon Capture and Sequestration</v>
      </c>
      <c r="C196" s="147" t="str">
        <f t="shared" si="17"/>
        <v>Electricity Sector Fraction of Potential Additional CCS Achieved</v>
      </c>
      <c r="D196" s="150" t="s">
        <v>752</v>
      </c>
      <c r="E196" s="144"/>
      <c r="F196" s="150" t="s">
        <v>460</v>
      </c>
      <c r="G196" s="144"/>
      <c r="H196" s="143">
        <v>884</v>
      </c>
      <c r="I196" s="144" t="s">
        <v>47</v>
      </c>
      <c r="J196" s="142" t="str">
        <f>INDEX('Policy Characteristics'!D:D,MATCH(PolicyLevers!$C196,'Policy Characteristics'!$C:$C,0))</f>
        <v>Electricity Sector CCS</v>
      </c>
      <c r="K196" s="142" t="str">
        <f>INDEX('Policy Characteristics'!E:E,MATCH(PolicyLevers!$C196,'Policy Characteristics'!$C:$C,0))</f>
        <v>elec CCS</v>
      </c>
      <c r="L196" s="166">
        <f>INDEX('Policy Characteristics'!F:F,MATCH(PolicyLevers!$C196,'Policy Characteristics'!$C:$C,0))</f>
        <v>0</v>
      </c>
      <c r="M196" s="166">
        <f>INDEX('Policy Characteristics'!G:G,MATCH(PolicyLevers!$C196,'Policy Characteristics'!$C:$C,0))</f>
        <v>1</v>
      </c>
      <c r="N196" s="166">
        <f>INDEX('Policy Characteristics'!H:H,MATCH(PolicyLevers!$C196,'Policy Characteristics'!$C:$C,0))</f>
        <v>0.01</v>
      </c>
      <c r="O196" s="165" t="str">
        <f>INDEX('Policy Characteristics'!I:I,MATCH(PolicyLevers!$C196,'Policy Characteristics'!$C:$C,0))</f>
        <v>% of CO2 captured</v>
      </c>
      <c r="P196" s="14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165" t="str">
        <f>INDEX('Policy Characteristics'!K:K,MATCH(PolicyLevers!$C196,'Policy Characteristics'!$C:$C,0))</f>
        <v>ccs.html#ccs</v>
      </c>
      <c r="R196" s="150" t="str">
        <f>INDEX('Policy Characteristics'!L:L,MATCH(PolicyLevers!$C196,'Policy Characteristics'!$C:$C,0))</f>
        <v>carbon-capture-and-sequestration.html</v>
      </c>
      <c r="S196" s="184" t="str">
        <f>INDEX('Policy Characteristics'!M:M,MATCH(PolicyLevers!$C196,'Policy Characteristics'!$C:$C,0))</f>
        <v>Calculated from model data; see variable ccs/BFoCPAbS in the InputData folder for source information.</v>
      </c>
      <c r="T196" s="165">
        <f>INDEX('Policy Characteristics'!N:N,MATCH(PolicyLevers!$C196,'Policy Characteristics'!$C:$C,0))</f>
        <v>0</v>
      </c>
    </row>
    <row r="197" spans="1:20" s="147" customFormat="1">
      <c r="A197" s="142" t="str">
        <f>INDEX('Policy Characteristics'!A:A,MATCH($C197,'Policy Characteristics'!$C:$C,0))</f>
        <v>Electricity Supply</v>
      </c>
      <c r="B197" s="147" t="str">
        <f>INDEX('Policy Characteristics'!B:B,MATCH($C197,'Policy Characteristics'!$C:$C,0))</f>
        <v>Carbon Capture and Sequestration</v>
      </c>
      <c r="C197" s="147" t="str">
        <f t="shared" si="17"/>
        <v>Electricity Sector Fraction of Potential Additional CCS Achieved</v>
      </c>
      <c r="D197" s="150" t="s">
        <v>324</v>
      </c>
      <c r="E197" s="144"/>
      <c r="F197" s="150" t="s">
        <v>326</v>
      </c>
      <c r="G197" s="144"/>
      <c r="H197" s="143">
        <v>885</v>
      </c>
      <c r="I197" s="150" t="s">
        <v>46</v>
      </c>
      <c r="J197" s="142" t="str">
        <f>INDEX('Policy Characteristics'!D:D,MATCH(PolicyLevers!$C197,'Policy Characteristics'!$C:$C,0))</f>
        <v>Electricity Sector CCS</v>
      </c>
      <c r="K197" s="142" t="str">
        <f>INDEX('Policy Characteristics'!E:E,MATCH(PolicyLevers!$C197,'Policy Characteristics'!$C:$C,0))</f>
        <v>elec CCS</v>
      </c>
      <c r="L197" s="166">
        <f>INDEX('Policy Characteristics'!F:F,MATCH(PolicyLevers!$C197,'Policy Characteristics'!$C:$C,0))</f>
        <v>0</v>
      </c>
      <c r="M197" s="166">
        <f>INDEX('Policy Characteristics'!G:G,MATCH(PolicyLevers!$C197,'Policy Characteristics'!$C:$C,0))</f>
        <v>1</v>
      </c>
      <c r="N197" s="166">
        <f>INDEX('Policy Characteristics'!H:H,MATCH(PolicyLevers!$C197,'Policy Characteristics'!$C:$C,0))</f>
        <v>0.01</v>
      </c>
      <c r="O197" s="166" t="str">
        <f>INDEX('Policy Characteristics'!I:I,MATCH(PolicyLevers!$C197,'Policy Characteristics'!$C:$C,0))</f>
        <v>% of CO2 captured</v>
      </c>
      <c r="P197" s="15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166" t="str">
        <f>INDEX('Policy Characteristics'!K:K,MATCH(PolicyLevers!$C197,'Policy Characteristics'!$C:$C,0))</f>
        <v>ccs.html#ccs</v>
      </c>
      <c r="R197" s="166" t="str">
        <f>INDEX('Policy Characteristics'!L:L,MATCH(PolicyLevers!$C197,'Policy Characteristics'!$C:$C,0))</f>
        <v>carbon-capture-and-sequestration.html</v>
      </c>
      <c r="S197" s="151" t="str">
        <f>INDEX('Policy Characteristics'!M:M,MATCH(PolicyLevers!$C197,'Policy Characteristics'!$C:$C,0))</f>
        <v>Calculated from model data; see variable ccs/BFoCPAbS in the InputData folder for source information.</v>
      </c>
      <c r="T197" s="165">
        <f>INDEX('Policy Characteristics'!N:N,MATCH(PolicyLevers!$C197,'Policy Characteristics'!$C:$C,0))</f>
        <v>0</v>
      </c>
    </row>
    <row r="198" spans="1:20" s="147" customFormat="1">
      <c r="A198" s="142" t="str">
        <f>INDEX('Policy Characteristics'!A:A,MATCH($C198,'Policy Characteristics'!$C:$C,0))</f>
        <v>Electricity Supply</v>
      </c>
      <c r="B198" s="147" t="str">
        <f>INDEX('Policy Characteristics'!B:B,MATCH($C198,'Policy Characteristics'!$C:$C,0))</f>
        <v>Carbon Capture and Sequestration</v>
      </c>
      <c r="C198" s="147" t="str">
        <f t="shared" si="17"/>
        <v>Electricity Sector Fraction of Potential Additional CCS Achieved</v>
      </c>
      <c r="D198" s="150" t="s">
        <v>325</v>
      </c>
      <c r="E198" s="144"/>
      <c r="F198" s="150" t="s">
        <v>327</v>
      </c>
      <c r="G198" s="144"/>
      <c r="H198" s="143">
        <v>886</v>
      </c>
      <c r="I198" s="150" t="s">
        <v>46</v>
      </c>
      <c r="J198" s="142" t="str">
        <f>INDEX('Policy Characteristics'!D:D,MATCH(PolicyLevers!$C198,'Policy Characteristics'!$C:$C,0))</f>
        <v>Electricity Sector CCS</v>
      </c>
      <c r="K198" s="142" t="str">
        <f>INDEX('Policy Characteristics'!E:E,MATCH(PolicyLevers!$C198,'Policy Characteristics'!$C:$C,0))</f>
        <v>elec CCS</v>
      </c>
      <c r="L198" s="166">
        <f>INDEX('Policy Characteristics'!F:F,MATCH(PolicyLevers!$C198,'Policy Characteristics'!$C:$C,0))</f>
        <v>0</v>
      </c>
      <c r="M198" s="166">
        <f>INDEX('Policy Characteristics'!G:G,MATCH(PolicyLevers!$C198,'Policy Characteristics'!$C:$C,0))</f>
        <v>1</v>
      </c>
      <c r="N198" s="166">
        <f>INDEX('Policy Characteristics'!H:H,MATCH(PolicyLevers!$C198,'Policy Characteristics'!$C:$C,0))</f>
        <v>0.01</v>
      </c>
      <c r="O198" s="166" t="str">
        <f>INDEX('Policy Characteristics'!I:I,MATCH(PolicyLevers!$C198,'Policy Characteristics'!$C:$C,0))</f>
        <v>% of CO2 captured</v>
      </c>
      <c r="P198" s="15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166" t="str">
        <f>INDEX('Policy Characteristics'!K:K,MATCH(PolicyLevers!$C198,'Policy Characteristics'!$C:$C,0))</f>
        <v>ccs.html#ccs</v>
      </c>
      <c r="R198" s="166" t="str">
        <f>INDEX('Policy Characteristics'!L:L,MATCH(PolicyLevers!$C198,'Policy Characteristics'!$C:$C,0))</f>
        <v>carbon-capture-and-sequestration.html</v>
      </c>
      <c r="S198" s="151" t="str">
        <f>INDEX('Policy Characteristics'!M:M,MATCH(PolicyLevers!$C198,'Policy Characteristics'!$C:$C,0))</f>
        <v>Calculated from model data; see variable ccs/BFoCPAbS in the InputData folder for source information.</v>
      </c>
      <c r="T198" s="165">
        <f>INDEX('Policy Characteristics'!N:N,MATCH(PolicyLevers!$C198,'Policy Characteristics'!$C:$C,0))</f>
        <v>0</v>
      </c>
    </row>
    <row r="199" spans="1:20" s="147" customFormat="1">
      <c r="A199" s="142" t="str">
        <f>INDEX('Policy Characteristics'!A:A,MATCH($C199,'Policy Characteristics'!$C:$C,0))</f>
        <v>Electricity Supply</v>
      </c>
      <c r="B199" s="147" t="str">
        <f>INDEX('Policy Characteristics'!B:B,MATCH($C199,'Policy Characteristics'!$C:$C,0))</f>
        <v>Carbon Capture and Sequestration</v>
      </c>
      <c r="C199" s="147" t="str">
        <f t="shared" si="17"/>
        <v>Electricity Sector Fraction of Potential Additional CCS Achieved</v>
      </c>
      <c r="D199" s="150" t="s">
        <v>468</v>
      </c>
      <c r="E199" s="144"/>
      <c r="F199" s="150" t="s">
        <v>467</v>
      </c>
      <c r="G199" s="144"/>
      <c r="H199" s="143">
        <v>887</v>
      </c>
      <c r="I199" s="150" t="s">
        <v>46</v>
      </c>
      <c r="J199" s="142" t="str">
        <f>INDEX('Policy Characteristics'!D:D,MATCH(PolicyLevers!$C199,'Policy Characteristics'!$C:$C,0))</f>
        <v>Electricity Sector CCS</v>
      </c>
      <c r="K199" s="142" t="str">
        <f>INDEX('Policy Characteristics'!E:E,MATCH(PolicyLevers!$C199,'Policy Characteristics'!$C:$C,0))</f>
        <v>elec CCS</v>
      </c>
      <c r="L199" s="166">
        <f>INDEX('Policy Characteristics'!F:F,MATCH(PolicyLevers!$C199,'Policy Characteristics'!$C:$C,0))</f>
        <v>0</v>
      </c>
      <c r="M199" s="166">
        <f>INDEX('Policy Characteristics'!G:G,MATCH(PolicyLevers!$C199,'Policy Characteristics'!$C:$C,0))</f>
        <v>1</v>
      </c>
      <c r="N199" s="166">
        <f>INDEX('Policy Characteristics'!H:H,MATCH(PolicyLevers!$C199,'Policy Characteristics'!$C:$C,0))</f>
        <v>0.01</v>
      </c>
      <c r="O199" s="166" t="str">
        <f>INDEX('Policy Characteristics'!I:I,MATCH(PolicyLevers!$C199,'Policy Characteristics'!$C:$C,0))</f>
        <v>% of CO2 captured</v>
      </c>
      <c r="P199" s="15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166" t="str">
        <f>INDEX('Policy Characteristics'!K:K,MATCH(PolicyLevers!$C199,'Policy Characteristics'!$C:$C,0))</f>
        <v>ccs.html#ccs</v>
      </c>
      <c r="R199" s="166" t="str">
        <f>INDEX('Policy Characteristics'!L:L,MATCH(PolicyLevers!$C199,'Policy Characteristics'!$C:$C,0))</f>
        <v>carbon-capture-and-sequestration.html</v>
      </c>
      <c r="S199" s="151" t="str">
        <f>INDEX('Policy Characteristics'!M:M,MATCH(PolicyLevers!$C199,'Policy Characteristics'!$C:$C,0))</f>
        <v>Calculated from model data; see variable ccs/BFoCPAbS in the InputData folder for source information.</v>
      </c>
      <c r="T199" s="165">
        <f>INDEX('Policy Characteristics'!N:N,MATCH(PolicyLevers!$C199,'Policy Characteristics'!$C:$C,0))</f>
        <v>0</v>
      </c>
    </row>
    <row r="200" spans="1:20" s="147" customFormat="1">
      <c r="A200" s="142" t="str">
        <f>INDEX('Policy Characteristics'!A:A,MATCH($C200,'Policy Characteristics'!$C:$C,0))</f>
        <v>Electricity Supply</v>
      </c>
      <c r="B200" s="147" t="str">
        <f>INDEX('Policy Characteristics'!B:B,MATCH($C200,'Policy Characteristics'!$C:$C,0))</f>
        <v>Carbon Capture and Sequestration</v>
      </c>
      <c r="C200" s="147" t="str">
        <f t="shared" si="17"/>
        <v>Electricity Sector Fraction of Potential Additional CCS Achieved</v>
      </c>
      <c r="D200" s="150" t="s">
        <v>477</v>
      </c>
      <c r="E200" s="144"/>
      <c r="F200" s="150" t="s">
        <v>478</v>
      </c>
      <c r="G200" s="144"/>
      <c r="H200" s="143">
        <v>888</v>
      </c>
      <c r="I200" s="144" t="s">
        <v>47</v>
      </c>
      <c r="J200" s="142" t="str">
        <f>INDEX('Policy Characteristics'!D:D,MATCH(PolicyLevers!$C200,'Policy Characteristics'!$C:$C,0))</f>
        <v>Electricity Sector CCS</v>
      </c>
      <c r="K200" s="142" t="str">
        <f>INDEX('Policy Characteristics'!E:E,MATCH(PolicyLevers!$C200,'Policy Characteristics'!$C:$C,0))</f>
        <v>elec CCS</v>
      </c>
      <c r="L200" s="166">
        <f>INDEX('Policy Characteristics'!F:F,MATCH(PolicyLevers!$C200,'Policy Characteristics'!$C:$C,0))</f>
        <v>0</v>
      </c>
      <c r="M200" s="166">
        <f>INDEX('Policy Characteristics'!G:G,MATCH(PolicyLevers!$C200,'Policy Characteristics'!$C:$C,0))</f>
        <v>1</v>
      </c>
      <c r="N200" s="166">
        <f>INDEX('Policy Characteristics'!H:H,MATCH(PolicyLevers!$C200,'Policy Characteristics'!$C:$C,0))</f>
        <v>0.01</v>
      </c>
      <c r="O200" s="165" t="str">
        <f>INDEX('Policy Characteristics'!I:I,MATCH(PolicyLevers!$C200,'Policy Characteristics'!$C:$C,0))</f>
        <v>% of CO2 captured</v>
      </c>
      <c r="P200" s="14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165" t="str">
        <f>INDEX('Policy Characteristics'!K:K,MATCH(PolicyLevers!$C200,'Policy Characteristics'!$C:$C,0))</f>
        <v>ccs.html#ccs</v>
      </c>
      <c r="R200" s="150" t="str">
        <f>INDEX('Policy Characteristics'!L:L,MATCH(PolicyLevers!$C200,'Policy Characteristics'!$C:$C,0))</f>
        <v>carbon-capture-and-sequestration.html</v>
      </c>
      <c r="S200" s="184" t="str">
        <f>INDEX('Policy Characteristics'!M:M,MATCH(PolicyLevers!$C200,'Policy Characteristics'!$C:$C,0))</f>
        <v>Calculated from model data; see variable ccs/BFoCPAbS in the InputData folder for source information.</v>
      </c>
      <c r="T200" s="165">
        <f>INDEX('Policy Characteristics'!N:N,MATCH(PolicyLevers!$C200,'Policy Characteristics'!$C:$C,0))</f>
        <v>0</v>
      </c>
    </row>
    <row r="201" spans="1:20" s="147" customFormat="1">
      <c r="A201" s="142" t="str">
        <f>INDEX('Policy Characteristics'!A:A,MATCH($C201,'Policy Characteristics'!$C:$C,0))</f>
        <v>Electricity Supply</v>
      </c>
      <c r="B201" s="147" t="str">
        <f>INDEX('Policy Characteristics'!B:B,MATCH($C201,'Policy Characteristics'!$C:$C,0))</f>
        <v>Carbon Capture and Sequestration</v>
      </c>
      <c r="C201" s="147" t="str">
        <f t="shared" si="17"/>
        <v>Electricity Sector Fraction of Potential Additional CCS Achieved</v>
      </c>
      <c r="D201" s="150" t="s">
        <v>1112</v>
      </c>
      <c r="E201" s="144"/>
      <c r="F201" s="150" t="s">
        <v>805</v>
      </c>
      <c r="G201" s="144"/>
      <c r="H201" s="143">
        <v>889</v>
      </c>
      <c r="I201" s="144" t="s">
        <v>47</v>
      </c>
      <c r="J201" s="142" t="str">
        <f>INDEX('Policy Characteristics'!D:D,MATCH(PolicyLevers!$C201,'Policy Characteristics'!$C:$C,0))</f>
        <v>Electricity Sector CCS</v>
      </c>
      <c r="K201" s="142" t="str">
        <f>INDEX('Policy Characteristics'!E:E,MATCH(PolicyLevers!$C201,'Policy Characteristics'!$C:$C,0))</f>
        <v>elec CCS</v>
      </c>
      <c r="L201" s="166">
        <f>INDEX('Policy Characteristics'!F:F,MATCH(PolicyLevers!$C201,'Policy Characteristics'!$C:$C,0))</f>
        <v>0</v>
      </c>
      <c r="M201" s="166">
        <f>INDEX('Policy Characteristics'!G:G,MATCH(PolicyLevers!$C201,'Policy Characteristics'!$C:$C,0))</f>
        <v>1</v>
      </c>
      <c r="N201" s="166">
        <f>INDEX('Policy Characteristics'!H:H,MATCH(PolicyLevers!$C201,'Policy Characteristics'!$C:$C,0))</f>
        <v>0.01</v>
      </c>
      <c r="O201" s="165" t="str">
        <f>INDEX('Policy Characteristics'!I:I,MATCH(PolicyLevers!$C201,'Policy Characteristics'!$C:$C,0))</f>
        <v>% of CO2 captured</v>
      </c>
      <c r="P201" s="14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165" t="str">
        <f>INDEX('Policy Characteristics'!K:K,MATCH(PolicyLevers!$C201,'Policy Characteristics'!$C:$C,0))</f>
        <v>ccs.html#ccs</v>
      </c>
      <c r="R201" s="150" t="str">
        <f>INDEX('Policy Characteristics'!L:L,MATCH(PolicyLevers!$C201,'Policy Characteristics'!$C:$C,0))</f>
        <v>carbon-capture-and-sequestration.html</v>
      </c>
      <c r="S201" s="184" t="str">
        <f>INDEX('Policy Characteristics'!M:M,MATCH(PolicyLevers!$C201,'Policy Characteristics'!$C:$C,0))</f>
        <v>Calculated from model data; see variable ccs/BFoCPAbS in the InputData folder for source information.</v>
      </c>
      <c r="T201" s="165">
        <f>INDEX('Policy Characteristics'!N:N,MATCH(PolicyLevers!$C201,'Policy Characteristics'!$C:$C,0))</f>
        <v>0</v>
      </c>
    </row>
    <row r="202" spans="1:20" s="147" customFormat="1">
      <c r="A202" s="142" t="str">
        <f>INDEX('Policy Characteristics'!A:A,MATCH($C202,'Policy Characteristics'!$C:$C,0))</f>
        <v>Electricity Supply</v>
      </c>
      <c r="B202" s="147" t="str">
        <f>INDEX('Policy Characteristics'!B:B,MATCH($C202,'Policy Characteristics'!$C:$C,0))</f>
        <v>Carbon Capture and Sequestration</v>
      </c>
      <c r="C202" s="147" t="str">
        <f t="shared" si="17"/>
        <v>Electricity Sector Fraction of Potential Additional CCS Achieved</v>
      </c>
      <c r="D202" s="150" t="s">
        <v>1113</v>
      </c>
      <c r="E202" s="144"/>
      <c r="F202" s="150" t="s">
        <v>945</v>
      </c>
      <c r="G202" s="144"/>
      <c r="H202" s="143">
        <v>890</v>
      </c>
      <c r="I202" s="144" t="s">
        <v>47</v>
      </c>
      <c r="J202" s="142" t="str">
        <f>INDEX('Policy Characteristics'!D:D,MATCH(PolicyLevers!$C202,'Policy Characteristics'!$C:$C,0))</f>
        <v>Electricity Sector CCS</v>
      </c>
      <c r="K202" s="142" t="str">
        <f>INDEX('Policy Characteristics'!E:E,MATCH(PolicyLevers!$C202,'Policy Characteristics'!$C:$C,0))</f>
        <v>elec CCS</v>
      </c>
      <c r="L202" s="166">
        <f>INDEX('Policy Characteristics'!F:F,MATCH(PolicyLevers!$C202,'Policy Characteristics'!$C:$C,0))</f>
        <v>0</v>
      </c>
      <c r="M202" s="166">
        <f>INDEX('Policy Characteristics'!G:G,MATCH(PolicyLevers!$C202,'Policy Characteristics'!$C:$C,0))</f>
        <v>1</v>
      </c>
      <c r="N202" s="166">
        <f>INDEX('Policy Characteristics'!H:H,MATCH(PolicyLevers!$C202,'Policy Characteristics'!$C:$C,0))</f>
        <v>0.01</v>
      </c>
      <c r="O202" s="165" t="str">
        <f>INDEX('Policy Characteristics'!I:I,MATCH(PolicyLevers!$C202,'Policy Characteristics'!$C:$C,0))</f>
        <v>% of CO2 captured</v>
      </c>
      <c r="P202" s="14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165" t="str">
        <f>INDEX('Policy Characteristics'!K:K,MATCH(PolicyLevers!$C202,'Policy Characteristics'!$C:$C,0))</f>
        <v>ccs.html#ccs</v>
      </c>
      <c r="R202" s="150" t="str">
        <f>INDEX('Policy Characteristics'!L:L,MATCH(PolicyLevers!$C202,'Policy Characteristics'!$C:$C,0))</f>
        <v>carbon-capture-and-sequestration.html</v>
      </c>
      <c r="S202" s="184" t="str">
        <f>INDEX('Policy Characteristics'!M:M,MATCH(PolicyLevers!$C202,'Policy Characteristics'!$C:$C,0))</f>
        <v>Calculated from model data; see variable ccs/BFoCPAbS in the InputData folder for source information.</v>
      </c>
      <c r="T202" s="165">
        <f>INDEX('Policy Characteristics'!N:N,MATCH(PolicyLevers!$C202,'Policy Characteristics'!$C:$C,0))</f>
        <v>0</v>
      </c>
    </row>
    <row r="203" spans="1:20" s="147" customFormat="1">
      <c r="A203" s="142" t="str">
        <f>INDEX('Policy Characteristics'!A:A,MATCH($C203,'Policy Characteristics'!$C:$C,0))</f>
        <v>Electricity Supply</v>
      </c>
      <c r="B203" s="147" t="str">
        <f>INDEX('Policy Characteristics'!B:B,MATCH($C203,'Policy Characteristics'!$C:$C,0))</f>
        <v>Carbon Capture and Sequestration</v>
      </c>
      <c r="C203" s="147" t="str">
        <f t="shared" si="17"/>
        <v>Electricity Sector Fraction of Potential Additional CCS Achieved</v>
      </c>
      <c r="D203" s="150" t="s">
        <v>1114</v>
      </c>
      <c r="E203" s="144"/>
      <c r="F203" s="150" t="s">
        <v>807</v>
      </c>
      <c r="G203" s="144"/>
      <c r="H203" s="143">
        <v>891</v>
      </c>
      <c r="I203" s="150" t="s">
        <v>46</v>
      </c>
      <c r="J203" s="142" t="str">
        <f>INDEX('Policy Characteristics'!D:D,MATCH(PolicyLevers!$C203,'Policy Characteristics'!$C:$C,0))</f>
        <v>Electricity Sector CCS</v>
      </c>
      <c r="K203" s="142" t="str">
        <f>INDEX('Policy Characteristics'!E:E,MATCH(PolicyLevers!$C203,'Policy Characteristics'!$C:$C,0))</f>
        <v>elec CCS</v>
      </c>
      <c r="L203" s="166">
        <f>INDEX('Policy Characteristics'!F:F,MATCH(PolicyLevers!$C203,'Policy Characteristics'!$C:$C,0))</f>
        <v>0</v>
      </c>
      <c r="M203" s="166">
        <f>INDEX('Policy Characteristics'!G:G,MATCH(PolicyLevers!$C203,'Policy Characteristics'!$C:$C,0))</f>
        <v>1</v>
      </c>
      <c r="N203" s="166">
        <f>INDEX('Policy Characteristics'!H:H,MATCH(PolicyLevers!$C203,'Policy Characteristics'!$C:$C,0))</f>
        <v>0.01</v>
      </c>
      <c r="O203" s="166" t="str">
        <f>INDEX('Policy Characteristics'!I:I,MATCH(PolicyLevers!$C203,'Policy Characteristics'!$C:$C,0))</f>
        <v>% of CO2 captured</v>
      </c>
      <c r="P203" s="15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166" t="str">
        <f>INDEX('Policy Characteristics'!K:K,MATCH(PolicyLevers!$C203,'Policy Characteristics'!$C:$C,0))</f>
        <v>ccs.html#ccs</v>
      </c>
      <c r="R203" s="166" t="str">
        <f>INDEX('Policy Characteristics'!L:L,MATCH(PolicyLevers!$C203,'Policy Characteristics'!$C:$C,0))</f>
        <v>carbon-capture-and-sequestration.html</v>
      </c>
      <c r="S203" s="151" t="str">
        <f>INDEX('Policy Characteristics'!M:M,MATCH(PolicyLevers!$C203,'Policy Characteristics'!$C:$C,0))</f>
        <v>Calculated from model data; see variable ccs/BFoCPAbS in the InputData folder for source information.</v>
      </c>
      <c r="T203" s="165">
        <f>INDEX('Policy Characteristics'!N:N,MATCH(PolicyLevers!$C203,'Policy Characteristics'!$C:$C,0))</f>
        <v>0</v>
      </c>
    </row>
    <row r="204" spans="1:20" s="147" customFormat="1">
      <c r="A204" s="142" t="str">
        <f>INDEX('Policy Characteristics'!A:A,MATCH($C204,'Policy Characteristics'!$C:$C,0))</f>
        <v>Electricity Supply</v>
      </c>
      <c r="B204" s="144" t="str">
        <f>INDEX('Policy Characteristics'!B:B,MATCH($C204,'Policy Characteristics'!$C:$C,0))</f>
        <v>Carbon-free Electricity Standard</v>
      </c>
      <c r="C204" t="s">
        <v>1102</v>
      </c>
      <c r="D204" s="144"/>
      <c r="E204" s="144"/>
      <c r="F204" s="144"/>
      <c r="G204" s="144"/>
      <c r="H204" s="16">
        <v>508</v>
      </c>
      <c r="I204" s="144" t="s">
        <v>46</v>
      </c>
      <c r="J204" s="142" t="str">
        <f>INDEX('Policy Characteristics'!D:D,MATCH(PolicyLevers!$C204,'Policy Characteristics'!$C:$C,0))</f>
        <v>Carbon-free Electricity Standard</v>
      </c>
      <c r="K204" s="142" t="str">
        <f>INDEX('Policy Characteristics'!E:E,MATCH(PolicyLevers!$C204,'Policy Characteristics'!$C:$C,0))</f>
        <v>elec renewable portfolio standards</v>
      </c>
      <c r="L204" s="170">
        <f>INDEX('Policy Characteristics'!F:F,MATCH(PolicyLevers!$C204,'Policy Characteristics'!$C:$C,0))</f>
        <v>0</v>
      </c>
      <c r="M204" s="9">
        <f>INDEX('Policy Characteristics'!G:G,MATCH(PolicyLevers!$C204,'Policy Characteristics'!$C:$C,0))</f>
        <v>1</v>
      </c>
      <c r="N204" s="9">
        <f>INDEX('Policy Characteristics'!H:H,MATCH(PolicyLevers!$C204,'Policy Characteristics'!$C:$C,0))</f>
        <v>0.01</v>
      </c>
      <c r="O204" s="144" t="str">
        <f>INDEX('Policy Characteristics'!I:I,MATCH(PolicyLevers!$C204,'Policy Characteristics'!$C:$C,0))</f>
        <v>% of electricity generation</v>
      </c>
      <c r="P204" s="176" t="str">
        <f>INDEX('Policy Characteristics'!J:J,MATCH(PolicyLevers!$C204,'Policy Characteristics'!$C:$C,0))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44" t="str">
        <f>INDEX('Policy Characteristics'!K:K,MATCH(PolicyLevers!$C204,'Policy Characteristics'!$C:$C,0))</f>
        <v>electricity-sector-main.html#ces</v>
      </c>
      <c r="R204" s="150" t="str">
        <f>INDEX('Policy Characteristics'!L:L,MATCH(PolicyLevers!$C204,'Policy Characteristics'!$C:$C,0))</f>
        <v>clean-energy-standard.html</v>
      </c>
      <c r="S204" s="176"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44">
        <f>INDEX('Policy Characteristics'!N:N,MATCH(PolicyLevers!$C204,'Policy Characteristics'!$C:$C,0))</f>
        <v>0</v>
      </c>
    </row>
    <row r="205" spans="1:20" s="142" customFormat="1">
      <c r="A205" s="142" t="str">
        <f>INDEX('Policy Characteristics'!A:A,MATCH($C205,'Policy Characteristics'!$C:$C,0))</f>
        <v>Electricity Supply</v>
      </c>
      <c r="B205" s="142" t="str">
        <f>INDEX('Policy Characteristics'!B:B,MATCH($C205,'Policy Characteristics'!$C:$C,0))</f>
        <v>Change Electricity Exports</v>
      </c>
      <c r="C205" s="142" t="s">
        <v>285</v>
      </c>
      <c r="D205" s="150"/>
      <c r="E205" s="150"/>
      <c r="F205" s="150"/>
      <c r="G205" s="150"/>
      <c r="H205" s="143">
        <v>148</v>
      </c>
      <c r="I205" s="144" t="s">
        <v>46</v>
      </c>
      <c r="J205" s="142" t="str">
        <f>INDEX('Policy Characteristics'!D:D,MATCH(PolicyLevers!$C205,'Policy Characteristics'!$C:$C,0))</f>
        <v>Electricity Imports and Exports</v>
      </c>
      <c r="K205" s="142" t="str">
        <f>INDEX('Policy Characteristics'!E:E,MATCH(PolicyLevers!$C205,'Policy Characteristics'!$C:$C,0))</f>
        <v>elec change exports</v>
      </c>
      <c r="L205" s="174">
        <f>INDEX('Policy Characteristics'!F:F,MATCH(PolicyLevers!$C205,'Policy Characteristics'!$C:$C,0))</f>
        <v>-0.5</v>
      </c>
      <c r="M205" s="174">
        <f>INDEX('Policy Characteristics'!G:G,MATCH(PolicyLevers!$C205,'Policy Characteristics'!$C:$C,0))</f>
        <v>1</v>
      </c>
      <c r="N205" s="174">
        <f>INDEX('Policy Characteristics'!H:H,MATCH(PolicyLevers!$C205,'Policy Characteristics'!$C:$C,0))</f>
        <v>0.02</v>
      </c>
      <c r="O205" s="150" t="str">
        <f>INDEX('Policy Characteristics'!I:I,MATCH(PolicyLevers!$C205,'Policy Characteristics'!$C:$C,0))</f>
        <v>% change in exports</v>
      </c>
      <c r="P205" s="151" t="str">
        <f>INDEX('Policy Characteristics'!J:J,MATCH(PolicyLevers!$C205,'Policy Characteristics'!$C:$C,0))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44" t="str">
        <f>INDEX('Policy Characteristics'!K:K,MATCH(PolicyLevers!$C205,'Policy Characteristics'!$C:$C,0))</f>
        <v>electricity-sector-main.html#elec-exports</v>
      </c>
      <c r="R205" s="150" t="str">
        <f>INDEX('Policy Characteristics'!L:L,MATCH(PolicyLevers!$C205,'Policy Characteristics'!$C:$C,0))</f>
        <v>electricity-imports-exports.html</v>
      </c>
      <c r="S205" s="176" t="str">
        <f>INDEX('Policy Characteristics'!M:M,MATCH(PolicyLevers!$C205,'Policy Characteristics'!$C:$C,0))</f>
        <v>Energy Statistics 2019: http://www.mospi.gov.in/sites/default/files/publication_reports/Energy%20Statistics%202019-finall.pdf</v>
      </c>
      <c r="T205" s="150">
        <f>INDEX('Policy Characteristics'!N:N,MATCH(PolicyLevers!$C205,'Policy Characteristics'!$C:$C,0))</f>
        <v>0</v>
      </c>
    </row>
    <row r="206" spans="1:20" s="142" customFormat="1">
      <c r="A206" s="142" t="str">
        <f>INDEX('Policy Characteristics'!A:A,MATCH($C206,'Policy Characteristics'!$C:$C,0))</f>
        <v>Electricity Supply</v>
      </c>
      <c r="B206" s="142" t="str">
        <f>INDEX('Policy Characteristics'!B:B,MATCH($C206,'Policy Characteristics'!$C:$C,0))</f>
        <v>Change Electricity Imports</v>
      </c>
      <c r="C206" s="142" t="s">
        <v>284</v>
      </c>
      <c r="D206" s="144" t="s">
        <v>471</v>
      </c>
      <c r="E206" s="144"/>
      <c r="F206" s="144" t="s">
        <v>470</v>
      </c>
      <c r="G206" s="150"/>
      <c r="H206" s="149">
        <v>149</v>
      </c>
      <c r="I206" s="144" t="s">
        <v>47</v>
      </c>
      <c r="J206" s="142" t="str">
        <f>INDEX('Policy Characteristics'!D:D,MATCH(PolicyLevers!$C206,'Policy Characteristics'!$C:$C,0))</f>
        <v>Electricity Imports and Exports</v>
      </c>
      <c r="K206" s="142" t="str">
        <f>INDEX('Policy Characteristics'!E:E,MATCH(PolicyLevers!$C206,'Policy Characteristics'!$C:$C,0))</f>
        <v>elec change imports</v>
      </c>
      <c r="L206" s="174">
        <f>INDEX('Policy Characteristics'!F:F,MATCH(PolicyLevers!$C206,'Policy Characteristics'!$C:$C,0))</f>
        <v>-0.5</v>
      </c>
      <c r="M206" s="174">
        <f>INDEX('Policy Characteristics'!G:G,MATCH(PolicyLevers!$C206,'Policy Characteristics'!$C:$C,0))</f>
        <v>1</v>
      </c>
      <c r="N206" s="174">
        <f>INDEX('Policy Characteristics'!H:H,MATCH(PolicyLevers!$C206,'Policy Characteristics'!$C:$C,0))</f>
        <v>0.02</v>
      </c>
      <c r="O206" s="150" t="str">
        <f>INDEX('Policy Characteristics'!I:I,MATCH(PolicyLevers!$C206,'Policy Characteristics'!$C:$C,0))</f>
        <v>% change in imports</v>
      </c>
      <c r="P206" s="151"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44" t="str">
        <f>INDEX('Policy Characteristics'!K:K,MATCH(PolicyLevers!$C206,'Policy Characteristics'!$C:$C,0))</f>
        <v>electricity-sector-main.html#elec-imports</v>
      </c>
      <c r="R206" s="150" t="str">
        <f>INDEX('Policy Characteristics'!L:L,MATCH(PolicyLevers!$C206,'Policy Characteristics'!$C:$C,0))</f>
        <v>electricity-imports-exports.html</v>
      </c>
      <c r="S206" s="176" t="str">
        <f>INDEX('Policy Characteristics'!M:M,MATCH(PolicyLevers!$C206,'Policy Characteristics'!$C:$C,0))</f>
        <v>Energy Statistics 2019: http://www.mospi.gov.in/sites/default/files/publication_reports/Energy%20Statistics%202019-finall.pdf</v>
      </c>
      <c r="T206" s="150">
        <f>INDEX('Policy Characteristics'!N:N,MATCH(PolicyLevers!$C206,'Policy Characteristics'!$C:$C,0))</f>
        <v>0</v>
      </c>
    </row>
    <row r="207" spans="1:20" s="142" customFormat="1">
      <c r="A207" s="142" t="str">
        <f>INDEX('Policy Characteristics'!A:A,MATCH($C207,'Policy Characteristics'!$C:$C,0))</f>
        <v>Electricity Supply</v>
      </c>
      <c r="B207" s="147" t="str">
        <f>INDEX('Policy Characteristics'!B:B,MATCH($C207,'Policy Characteristics'!$C:$C,0))</f>
        <v>Change Electricity Imports</v>
      </c>
      <c r="C207" s="147" t="str">
        <f t="shared" ref="C207:C221" si="18">C$206</f>
        <v>Percent Change in Electricity Imports</v>
      </c>
      <c r="D207" s="150" t="s">
        <v>322</v>
      </c>
      <c r="E207" s="144"/>
      <c r="F207" s="150" t="s">
        <v>323</v>
      </c>
      <c r="G207" s="150"/>
      <c r="H207" s="149">
        <v>526</v>
      </c>
      <c r="I207" s="144" t="s">
        <v>47</v>
      </c>
      <c r="J207" s="142" t="str">
        <f>INDEX('Policy Characteristics'!D:D,MATCH(PolicyLevers!$C207,'Policy Characteristics'!$C:$C,0))</f>
        <v>Electricity Imports and Exports</v>
      </c>
      <c r="K207" s="142" t="str">
        <f>INDEX('Policy Characteristics'!E:E,MATCH(PolicyLevers!$C207,'Policy Characteristics'!$C:$C,0))</f>
        <v>elec change imports</v>
      </c>
      <c r="L207" s="166">
        <f>INDEX('Policy Characteristics'!F:F,MATCH(PolicyLevers!$C207,'Policy Characteristics'!$C:$C,0))</f>
        <v>-0.5</v>
      </c>
      <c r="M207" s="166">
        <f>INDEX('Policy Characteristics'!G:G,MATCH(PolicyLevers!$C207,'Policy Characteristics'!$C:$C,0))</f>
        <v>1</v>
      </c>
      <c r="N207" s="166">
        <f>INDEX('Policy Characteristics'!H:H,MATCH(PolicyLevers!$C207,'Policy Characteristics'!$C:$C,0))</f>
        <v>0.02</v>
      </c>
      <c r="O207" s="147" t="str">
        <f>INDEX('Policy Characteristics'!I:I,MATCH(PolicyLevers!$C207,'Policy Characteristics'!$C:$C,0))</f>
        <v>% change in imports</v>
      </c>
      <c r="P207" s="147"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147" t="str">
        <f>INDEX('Policy Characteristics'!K:K,MATCH(PolicyLevers!$C207,'Policy Characteristics'!$C:$C,0))</f>
        <v>electricity-sector-main.html#elec-imports</v>
      </c>
      <c r="R207" s="147" t="str">
        <f>INDEX('Policy Characteristics'!L:L,MATCH(PolicyLevers!$C207,'Policy Characteristics'!$C:$C,0))</f>
        <v>electricity-imports-exports.html</v>
      </c>
      <c r="S207" s="189" t="str">
        <f>INDEX('Policy Characteristics'!M:M,MATCH(PolicyLevers!$C207,'Policy Characteristics'!$C:$C,0))</f>
        <v>Energy Statistics 2019: http://www.mospi.gov.in/sites/default/files/publication_reports/Energy%20Statistics%202019-finall.pdf</v>
      </c>
      <c r="T207" s="150">
        <f>INDEX('Policy Characteristics'!N:N,MATCH(PolicyLevers!$C207,'Policy Characteristics'!$C:$C,0))</f>
        <v>0</v>
      </c>
    </row>
    <row r="208" spans="1:20" s="142" customFormat="1">
      <c r="A208" s="142" t="str">
        <f>INDEX('Policy Characteristics'!A:A,MATCH($C208,'Policy Characteristics'!$C:$C,0))</f>
        <v>Electricity Supply</v>
      </c>
      <c r="B208" s="147" t="str">
        <f>INDEX('Policy Characteristics'!B:B,MATCH($C208,'Policy Characteristics'!$C:$C,0))</f>
        <v>Change Electricity Imports</v>
      </c>
      <c r="C208" s="147" t="str">
        <f t="shared" si="18"/>
        <v>Percent Change in Electricity Imports</v>
      </c>
      <c r="D208" s="150" t="s">
        <v>80</v>
      </c>
      <c r="E208" s="144"/>
      <c r="F208" s="150" t="s">
        <v>94</v>
      </c>
      <c r="G208" s="150"/>
      <c r="H208" s="149">
        <v>527</v>
      </c>
      <c r="I208" s="144" t="s">
        <v>47</v>
      </c>
      <c r="J208" s="142" t="str">
        <f>INDEX('Policy Characteristics'!D:D,MATCH(PolicyLevers!$C208,'Policy Characteristics'!$C:$C,0))</f>
        <v>Electricity Imports and Exports</v>
      </c>
      <c r="K208" s="142" t="str">
        <f>INDEX('Policy Characteristics'!E:E,MATCH(PolicyLevers!$C208,'Policy Characteristics'!$C:$C,0))</f>
        <v>elec change imports</v>
      </c>
      <c r="L208" s="166">
        <f>INDEX('Policy Characteristics'!F:F,MATCH(PolicyLevers!$C208,'Policy Characteristics'!$C:$C,0))</f>
        <v>-0.5</v>
      </c>
      <c r="M208" s="166">
        <f>INDEX('Policy Characteristics'!G:G,MATCH(PolicyLevers!$C208,'Policy Characteristics'!$C:$C,0))</f>
        <v>1</v>
      </c>
      <c r="N208" s="166">
        <f>INDEX('Policy Characteristics'!H:H,MATCH(PolicyLevers!$C208,'Policy Characteristics'!$C:$C,0))</f>
        <v>0.02</v>
      </c>
      <c r="O208" s="147" t="str">
        <f>INDEX('Policy Characteristics'!I:I,MATCH(PolicyLevers!$C208,'Policy Characteristics'!$C:$C,0))</f>
        <v>% change in imports</v>
      </c>
      <c r="P208" s="147"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147" t="str">
        <f>INDEX('Policy Characteristics'!K:K,MATCH(PolicyLevers!$C208,'Policy Characteristics'!$C:$C,0))</f>
        <v>electricity-sector-main.html#elec-imports</v>
      </c>
      <c r="R208" s="147" t="str">
        <f>INDEX('Policy Characteristics'!L:L,MATCH(PolicyLevers!$C208,'Policy Characteristics'!$C:$C,0))</f>
        <v>electricity-imports-exports.html</v>
      </c>
      <c r="S208" s="189" t="str">
        <f>INDEX('Policy Characteristics'!M:M,MATCH(PolicyLevers!$C208,'Policy Characteristics'!$C:$C,0))</f>
        <v>Energy Statistics 2019: http://www.mospi.gov.in/sites/default/files/publication_reports/Energy%20Statistics%202019-finall.pdf</v>
      </c>
      <c r="T208" s="150">
        <f>INDEX('Policy Characteristics'!N:N,MATCH(PolicyLevers!$C208,'Policy Characteristics'!$C:$C,0))</f>
        <v>0</v>
      </c>
    </row>
    <row r="209" spans="1:20" s="142" customFormat="1">
      <c r="A209" s="142" t="str">
        <f>INDEX('Policy Characteristics'!A:A,MATCH($C209,'Policy Characteristics'!$C:$C,0))</f>
        <v>Electricity Supply</v>
      </c>
      <c r="B209" s="147" t="str">
        <f>INDEX('Policy Characteristics'!B:B,MATCH($C209,'Policy Characteristics'!$C:$C,0))</f>
        <v>Change Electricity Imports</v>
      </c>
      <c r="C209" s="147" t="str">
        <f t="shared" si="18"/>
        <v>Percent Change in Electricity Imports</v>
      </c>
      <c r="D209" s="150" t="s">
        <v>81</v>
      </c>
      <c r="E209" s="144"/>
      <c r="F209" s="150" t="s">
        <v>95</v>
      </c>
      <c r="G209" s="150"/>
      <c r="H209" s="143">
        <v>528</v>
      </c>
      <c r="I209" s="144" t="s">
        <v>46</v>
      </c>
      <c r="J209" s="142" t="str">
        <f>INDEX('Policy Characteristics'!D:D,MATCH(PolicyLevers!$C209,'Policy Characteristics'!$C:$C,0))</f>
        <v>Electricity Imports and Exports</v>
      </c>
      <c r="K209" s="142" t="str">
        <f>INDEX('Policy Characteristics'!E:E,MATCH(PolicyLevers!$C209,'Policy Characteristics'!$C:$C,0))</f>
        <v>elec change imports</v>
      </c>
      <c r="L209" s="166">
        <f>INDEX('Policy Characteristics'!F:F,MATCH(PolicyLevers!$C209,'Policy Characteristics'!$C:$C,0))</f>
        <v>-0.5</v>
      </c>
      <c r="M209" s="166">
        <f>INDEX('Policy Characteristics'!G:G,MATCH(PolicyLevers!$C209,'Policy Characteristics'!$C:$C,0))</f>
        <v>1</v>
      </c>
      <c r="N209" s="166">
        <f>INDEX('Policy Characteristics'!H:H,MATCH(PolicyLevers!$C209,'Policy Characteristics'!$C:$C,0))</f>
        <v>0.02</v>
      </c>
      <c r="O209" s="147" t="str">
        <f>INDEX('Policy Characteristics'!I:I,MATCH(PolicyLevers!$C209,'Policy Characteristics'!$C:$C,0))</f>
        <v>% change in imports</v>
      </c>
      <c r="P209" s="151"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147" t="str">
        <f>INDEX('Policy Characteristics'!K:K,MATCH(PolicyLevers!$C209,'Policy Characteristics'!$C:$C,0))</f>
        <v>electricity-sector-main.html#elec-imports</v>
      </c>
      <c r="R209" s="147" t="str">
        <f>INDEX('Policy Characteristics'!L:L,MATCH(PolicyLevers!$C209,'Policy Characteristics'!$C:$C,0))</f>
        <v>electricity-imports-exports.html</v>
      </c>
      <c r="S209" s="176" t="str">
        <f>INDEX('Policy Characteristics'!M:M,MATCH(PolicyLevers!$C209,'Policy Characteristics'!$C:$C,0))</f>
        <v>Energy Statistics 2019: http://www.mospi.gov.in/sites/default/files/publication_reports/Energy%20Statistics%202019-finall.pdf</v>
      </c>
      <c r="T209" s="150">
        <f>INDEX('Policy Characteristics'!N:N,MATCH(PolicyLevers!$C209,'Policy Characteristics'!$C:$C,0))</f>
        <v>0</v>
      </c>
    </row>
    <row r="210" spans="1:20" s="142" customFormat="1">
      <c r="A210" s="142" t="str">
        <f>INDEX('Policy Characteristics'!A:A,MATCH($C210,'Policy Characteristics'!$C:$C,0))</f>
        <v>Electricity Supply</v>
      </c>
      <c r="B210" s="147" t="str">
        <f>INDEX('Policy Characteristics'!B:B,MATCH($C210,'Policy Characteristics'!$C:$C,0))</f>
        <v>Change Electricity Imports</v>
      </c>
      <c r="C210" s="147" t="str">
        <f t="shared" si="18"/>
        <v>Percent Change in Electricity Imports</v>
      </c>
      <c r="D210" s="150" t="s">
        <v>472</v>
      </c>
      <c r="E210" s="144"/>
      <c r="F210" s="150" t="s">
        <v>475</v>
      </c>
      <c r="G210" s="150"/>
      <c r="H210" s="149">
        <v>529</v>
      </c>
      <c r="I210" s="144" t="s">
        <v>47</v>
      </c>
      <c r="J210" s="142" t="str">
        <f>INDEX('Policy Characteristics'!D:D,MATCH(PolicyLevers!$C210,'Policy Characteristics'!$C:$C,0))</f>
        <v>Electricity Imports and Exports</v>
      </c>
      <c r="K210" s="142" t="str">
        <f>INDEX('Policy Characteristics'!E:E,MATCH(PolicyLevers!$C210,'Policy Characteristics'!$C:$C,0))</f>
        <v>elec change imports</v>
      </c>
      <c r="L210" s="166">
        <f>INDEX('Policy Characteristics'!F:F,MATCH(PolicyLevers!$C210,'Policy Characteristics'!$C:$C,0))</f>
        <v>-0.5</v>
      </c>
      <c r="M210" s="166">
        <f>INDEX('Policy Characteristics'!G:G,MATCH(PolicyLevers!$C210,'Policy Characteristics'!$C:$C,0))</f>
        <v>1</v>
      </c>
      <c r="N210" s="166">
        <f>INDEX('Policy Characteristics'!H:H,MATCH(PolicyLevers!$C210,'Policy Characteristics'!$C:$C,0))</f>
        <v>0.02</v>
      </c>
      <c r="O210" s="147" t="str">
        <f>INDEX('Policy Characteristics'!I:I,MATCH(PolicyLevers!$C210,'Policy Characteristics'!$C:$C,0))</f>
        <v>% change in imports</v>
      </c>
      <c r="P210" s="147"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147" t="str">
        <f>INDEX('Policy Characteristics'!K:K,MATCH(PolicyLevers!$C210,'Policy Characteristics'!$C:$C,0))</f>
        <v>electricity-sector-main.html#elec-imports</v>
      </c>
      <c r="R210" s="147" t="str">
        <f>INDEX('Policy Characteristics'!L:L,MATCH(PolicyLevers!$C210,'Policy Characteristics'!$C:$C,0))</f>
        <v>electricity-imports-exports.html</v>
      </c>
      <c r="S210" s="189" t="str">
        <f>INDEX('Policy Characteristics'!M:M,MATCH(PolicyLevers!$C210,'Policy Characteristics'!$C:$C,0))</f>
        <v>Energy Statistics 2019: http://www.mospi.gov.in/sites/default/files/publication_reports/Energy%20Statistics%202019-finall.pdf</v>
      </c>
      <c r="T210" s="150">
        <f>INDEX('Policy Characteristics'!N:N,MATCH(PolicyLevers!$C210,'Policy Characteristics'!$C:$C,0))</f>
        <v>0</v>
      </c>
    </row>
    <row r="211" spans="1:20" s="142" customFormat="1">
      <c r="A211" s="142" t="str">
        <f>INDEX('Policy Characteristics'!A:A,MATCH($C211,'Policy Characteristics'!$C:$C,0))</f>
        <v>Electricity Supply</v>
      </c>
      <c r="B211" s="147" t="str">
        <f>INDEX('Policy Characteristics'!B:B,MATCH($C211,'Policy Characteristics'!$C:$C,0))</f>
        <v>Change Electricity Imports</v>
      </c>
      <c r="C211" s="147" t="str">
        <f t="shared" si="18"/>
        <v>Percent Change in Electricity Imports</v>
      </c>
      <c r="D211" s="150" t="s">
        <v>82</v>
      </c>
      <c r="E211" s="144"/>
      <c r="F211" s="150" t="s">
        <v>96</v>
      </c>
      <c r="G211" s="150"/>
      <c r="H211" s="149">
        <v>530</v>
      </c>
      <c r="I211" s="144" t="s">
        <v>47</v>
      </c>
      <c r="J211" s="142" t="str">
        <f>INDEX('Policy Characteristics'!D:D,MATCH(PolicyLevers!$C211,'Policy Characteristics'!$C:$C,0))</f>
        <v>Electricity Imports and Exports</v>
      </c>
      <c r="K211" s="142" t="str">
        <f>INDEX('Policy Characteristics'!E:E,MATCH(PolicyLevers!$C211,'Policy Characteristics'!$C:$C,0))</f>
        <v>elec change imports</v>
      </c>
      <c r="L211" s="166">
        <f>INDEX('Policy Characteristics'!F:F,MATCH(PolicyLevers!$C211,'Policy Characteristics'!$C:$C,0))</f>
        <v>-0.5</v>
      </c>
      <c r="M211" s="166">
        <f>INDEX('Policy Characteristics'!G:G,MATCH(PolicyLevers!$C211,'Policy Characteristics'!$C:$C,0))</f>
        <v>1</v>
      </c>
      <c r="N211" s="166">
        <f>INDEX('Policy Characteristics'!H:H,MATCH(PolicyLevers!$C211,'Policy Characteristics'!$C:$C,0))</f>
        <v>0.02</v>
      </c>
      <c r="O211" s="147" t="str">
        <f>INDEX('Policy Characteristics'!I:I,MATCH(PolicyLevers!$C211,'Policy Characteristics'!$C:$C,0))</f>
        <v>% change in imports</v>
      </c>
      <c r="P211" s="147"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147" t="str">
        <f>INDEX('Policy Characteristics'!K:K,MATCH(PolicyLevers!$C211,'Policy Characteristics'!$C:$C,0))</f>
        <v>electricity-sector-main.html#elec-imports</v>
      </c>
      <c r="R211" s="147" t="str">
        <f>INDEX('Policy Characteristics'!L:L,MATCH(PolicyLevers!$C211,'Policy Characteristics'!$C:$C,0))</f>
        <v>electricity-imports-exports.html</v>
      </c>
      <c r="S211" s="189" t="str">
        <f>INDEX('Policy Characteristics'!M:M,MATCH(PolicyLevers!$C211,'Policy Characteristics'!$C:$C,0))</f>
        <v>Energy Statistics 2019: http://www.mospi.gov.in/sites/default/files/publication_reports/Energy%20Statistics%202019-finall.pdf</v>
      </c>
      <c r="T211" s="150">
        <f>INDEX('Policy Characteristics'!N:N,MATCH(PolicyLevers!$C211,'Policy Characteristics'!$C:$C,0))</f>
        <v>0</v>
      </c>
    </row>
    <row r="212" spans="1:20" s="142" customFormat="1">
      <c r="A212" s="142" t="str">
        <f>INDEX('Policy Characteristics'!A:A,MATCH($C212,'Policy Characteristics'!$C:$C,0))</f>
        <v>Electricity Supply</v>
      </c>
      <c r="B212" s="147" t="str">
        <f>INDEX('Policy Characteristics'!B:B,MATCH($C212,'Policy Characteristics'!$C:$C,0))</f>
        <v>Change Electricity Imports</v>
      </c>
      <c r="C212" s="147" t="str">
        <f t="shared" si="18"/>
        <v>Percent Change in Electricity Imports</v>
      </c>
      <c r="D212" s="150" t="s">
        <v>83</v>
      </c>
      <c r="E212" s="144"/>
      <c r="F212" s="150" t="s">
        <v>97</v>
      </c>
      <c r="G212" s="150"/>
      <c r="H212" s="143">
        <v>531</v>
      </c>
      <c r="I212" s="144" t="s">
        <v>47</v>
      </c>
      <c r="J212" s="142" t="str">
        <f>INDEX('Policy Characteristics'!D:D,MATCH(PolicyLevers!$C212,'Policy Characteristics'!$C:$C,0))</f>
        <v>Electricity Imports and Exports</v>
      </c>
      <c r="K212" s="142" t="str">
        <f>INDEX('Policy Characteristics'!E:E,MATCH(PolicyLevers!$C212,'Policy Characteristics'!$C:$C,0))</f>
        <v>elec change imports</v>
      </c>
      <c r="L212" s="166">
        <f>INDEX('Policy Characteristics'!F:F,MATCH(PolicyLevers!$C212,'Policy Characteristics'!$C:$C,0))</f>
        <v>-0.5</v>
      </c>
      <c r="M212" s="166">
        <f>INDEX('Policy Characteristics'!G:G,MATCH(PolicyLevers!$C212,'Policy Characteristics'!$C:$C,0))</f>
        <v>1</v>
      </c>
      <c r="N212" s="166">
        <f>INDEX('Policy Characteristics'!H:H,MATCH(PolicyLevers!$C212,'Policy Characteristics'!$C:$C,0))</f>
        <v>0.02</v>
      </c>
      <c r="O212" s="147" t="str">
        <f>INDEX('Policy Characteristics'!I:I,MATCH(PolicyLevers!$C212,'Policy Characteristics'!$C:$C,0))</f>
        <v>% change in imports</v>
      </c>
      <c r="P212" s="14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147" t="str">
        <f>INDEX('Policy Characteristics'!K:K,MATCH(PolicyLevers!$C212,'Policy Characteristics'!$C:$C,0))</f>
        <v>electricity-sector-main.html#elec-imports</v>
      </c>
      <c r="R212" s="147" t="str">
        <f>INDEX('Policy Characteristics'!L:L,MATCH(PolicyLevers!$C212,'Policy Characteristics'!$C:$C,0))</f>
        <v>electricity-imports-exports.html</v>
      </c>
      <c r="S212" s="189" t="str">
        <f>INDEX('Policy Characteristics'!M:M,MATCH(PolicyLevers!$C212,'Policy Characteristics'!$C:$C,0))</f>
        <v>Energy Statistics 2019: http://www.mospi.gov.in/sites/default/files/publication_reports/Energy%20Statistics%202019-finall.pdf</v>
      </c>
      <c r="T212" s="150">
        <f>INDEX('Policy Characteristics'!N:N,MATCH(PolicyLevers!$C212,'Policy Characteristics'!$C:$C,0))</f>
        <v>0</v>
      </c>
    </row>
    <row r="213" spans="1:20" s="142" customFormat="1">
      <c r="A213" s="142" t="str">
        <f>INDEX('Policy Characteristics'!A:A,MATCH($C213,'Policy Characteristics'!$C:$C,0))</f>
        <v>Electricity Supply</v>
      </c>
      <c r="B213" s="147" t="str">
        <f>INDEX('Policy Characteristics'!B:B,MATCH($C213,'Policy Characteristics'!$C:$C,0))</f>
        <v>Change Electricity Imports</v>
      </c>
      <c r="C213" s="147" t="str">
        <f t="shared" si="18"/>
        <v>Percent Change in Electricity Imports</v>
      </c>
      <c r="D213" s="150" t="s">
        <v>84</v>
      </c>
      <c r="E213" s="144"/>
      <c r="F213" s="150" t="s">
        <v>98</v>
      </c>
      <c r="G213" s="150"/>
      <c r="H213" s="149">
        <v>532</v>
      </c>
      <c r="I213" s="144" t="s">
        <v>47</v>
      </c>
      <c r="J213" s="142" t="str">
        <f>INDEX('Policy Characteristics'!D:D,MATCH(PolicyLevers!$C213,'Policy Characteristics'!$C:$C,0))</f>
        <v>Electricity Imports and Exports</v>
      </c>
      <c r="K213" s="142" t="str">
        <f>INDEX('Policy Characteristics'!E:E,MATCH(PolicyLevers!$C213,'Policy Characteristics'!$C:$C,0))</f>
        <v>elec change imports</v>
      </c>
      <c r="L213" s="166">
        <f>INDEX('Policy Characteristics'!F:F,MATCH(PolicyLevers!$C213,'Policy Characteristics'!$C:$C,0))</f>
        <v>-0.5</v>
      </c>
      <c r="M213" s="166">
        <f>INDEX('Policy Characteristics'!G:G,MATCH(PolicyLevers!$C213,'Policy Characteristics'!$C:$C,0))</f>
        <v>1</v>
      </c>
      <c r="N213" s="166">
        <f>INDEX('Policy Characteristics'!H:H,MATCH(PolicyLevers!$C213,'Policy Characteristics'!$C:$C,0))</f>
        <v>0.02</v>
      </c>
      <c r="O213" s="147" t="str">
        <f>INDEX('Policy Characteristics'!I:I,MATCH(PolicyLevers!$C213,'Policy Characteristics'!$C:$C,0))</f>
        <v>% change in imports</v>
      </c>
      <c r="P213" s="147"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147" t="str">
        <f>INDEX('Policy Characteristics'!K:K,MATCH(PolicyLevers!$C213,'Policy Characteristics'!$C:$C,0))</f>
        <v>electricity-sector-main.html#elec-imports</v>
      </c>
      <c r="R213" s="147" t="str">
        <f>INDEX('Policy Characteristics'!L:L,MATCH(PolicyLevers!$C213,'Policy Characteristics'!$C:$C,0))</f>
        <v>electricity-imports-exports.html</v>
      </c>
      <c r="S213" s="189" t="str">
        <f>INDEX('Policy Characteristics'!M:M,MATCH(PolicyLevers!$C213,'Policy Characteristics'!$C:$C,0))</f>
        <v>Energy Statistics 2019: http://www.mospi.gov.in/sites/default/files/publication_reports/Energy%20Statistics%202019-finall.pdf</v>
      </c>
      <c r="T213" s="150">
        <f>INDEX('Policy Characteristics'!N:N,MATCH(PolicyLevers!$C213,'Policy Characteristics'!$C:$C,0))</f>
        <v>0</v>
      </c>
    </row>
    <row r="214" spans="1:20" s="142" customFormat="1">
      <c r="A214" s="142" t="str">
        <f>INDEX('Policy Characteristics'!A:A,MATCH($C214,'Policy Characteristics'!$C:$C,0))</f>
        <v>Electricity Supply</v>
      </c>
      <c r="B214" s="147" t="str">
        <f>INDEX('Policy Characteristics'!B:B,MATCH($C214,'Policy Characteristics'!$C:$C,0))</f>
        <v>Change Electricity Imports</v>
      </c>
      <c r="C214" s="147" t="str">
        <f t="shared" si="18"/>
        <v>Percent Change in Electricity Imports</v>
      </c>
      <c r="D214" s="150" t="s">
        <v>752</v>
      </c>
      <c r="E214" s="144"/>
      <c r="F214" s="176" t="s">
        <v>1688</v>
      </c>
      <c r="G214" s="150"/>
      <c r="H214" s="143">
        <v>533</v>
      </c>
      <c r="I214" s="144" t="s">
        <v>47</v>
      </c>
      <c r="J214" s="142" t="str">
        <f>INDEX('Policy Characteristics'!D:D,MATCH(PolicyLevers!$C214,'Policy Characteristics'!$C:$C,0))</f>
        <v>Electricity Imports and Exports</v>
      </c>
      <c r="K214" s="142" t="str">
        <f>INDEX('Policy Characteristics'!E:E,MATCH(PolicyLevers!$C214,'Policy Characteristics'!$C:$C,0))</f>
        <v>elec change imports</v>
      </c>
      <c r="L214" s="166">
        <f>INDEX('Policy Characteristics'!F:F,MATCH(PolicyLevers!$C214,'Policy Characteristics'!$C:$C,0))</f>
        <v>-0.5</v>
      </c>
      <c r="M214" s="166">
        <f>INDEX('Policy Characteristics'!G:G,MATCH(PolicyLevers!$C214,'Policy Characteristics'!$C:$C,0))</f>
        <v>1</v>
      </c>
      <c r="N214" s="166">
        <f>INDEX('Policy Characteristics'!H:H,MATCH(PolicyLevers!$C214,'Policy Characteristics'!$C:$C,0))</f>
        <v>0.02</v>
      </c>
      <c r="O214" s="147" t="str">
        <f>INDEX('Policy Characteristics'!I:I,MATCH(PolicyLevers!$C214,'Policy Characteristics'!$C:$C,0))</f>
        <v>% change in imports</v>
      </c>
      <c r="P214" s="14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147" t="str">
        <f>INDEX('Policy Characteristics'!K:K,MATCH(PolicyLevers!$C214,'Policy Characteristics'!$C:$C,0))</f>
        <v>electricity-sector-main.html#elec-imports</v>
      </c>
      <c r="R214" s="147" t="str">
        <f>INDEX('Policy Characteristics'!L:L,MATCH(PolicyLevers!$C214,'Policy Characteristics'!$C:$C,0))</f>
        <v>electricity-imports-exports.html</v>
      </c>
      <c r="S214" s="189" t="str">
        <f>INDEX('Policy Characteristics'!M:M,MATCH(PolicyLevers!$C214,'Policy Characteristics'!$C:$C,0))</f>
        <v>Energy Statistics 2019: http://www.mospi.gov.in/sites/default/files/publication_reports/Energy%20Statistics%202019-finall.pdf</v>
      </c>
      <c r="T214" s="150">
        <f>INDEX('Policy Characteristics'!N:N,MATCH(PolicyLevers!$C214,'Policy Characteristics'!$C:$C,0))</f>
        <v>0</v>
      </c>
    </row>
    <row r="215" spans="1:20" s="142" customFormat="1">
      <c r="A215" s="142" t="str">
        <f>INDEX('Policy Characteristics'!A:A,MATCH($C215,'Policy Characteristics'!$C:$C,0))</f>
        <v>Electricity Supply</v>
      </c>
      <c r="B215" s="147" t="str">
        <f>INDEX('Policy Characteristics'!B:B,MATCH($C215,'Policy Characteristics'!$C:$C,0))</f>
        <v>Change Electricity Imports</v>
      </c>
      <c r="C215" s="147" t="str">
        <f t="shared" si="18"/>
        <v>Percent Change in Electricity Imports</v>
      </c>
      <c r="D215" s="150" t="s">
        <v>324</v>
      </c>
      <c r="E215" s="144"/>
      <c r="F215" s="150" t="s">
        <v>326</v>
      </c>
      <c r="G215" s="150"/>
      <c r="H215" s="149">
        <v>534</v>
      </c>
      <c r="I215" s="144" t="s">
        <v>47</v>
      </c>
      <c r="J215" s="142" t="str">
        <f>INDEX('Policy Characteristics'!D:D,MATCH(PolicyLevers!$C215,'Policy Characteristics'!$C:$C,0))</f>
        <v>Electricity Imports and Exports</v>
      </c>
      <c r="K215" s="142" t="str">
        <f>INDEX('Policy Characteristics'!E:E,MATCH(PolicyLevers!$C215,'Policy Characteristics'!$C:$C,0))</f>
        <v>elec change imports</v>
      </c>
      <c r="L215" s="166">
        <f>INDEX('Policy Characteristics'!F:F,MATCH(PolicyLevers!$C215,'Policy Characteristics'!$C:$C,0))</f>
        <v>-0.5</v>
      </c>
      <c r="M215" s="166">
        <f>INDEX('Policy Characteristics'!G:G,MATCH(PolicyLevers!$C215,'Policy Characteristics'!$C:$C,0))</f>
        <v>1</v>
      </c>
      <c r="N215" s="166">
        <f>INDEX('Policy Characteristics'!H:H,MATCH(PolicyLevers!$C215,'Policy Characteristics'!$C:$C,0))</f>
        <v>0.02</v>
      </c>
      <c r="O215" s="147" t="str">
        <f>INDEX('Policy Characteristics'!I:I,MATCH(PolicyLevers!$C215,'Policy Characteristics'!$C:$C,0))</f>
        <v>% change in imports</v>
      </c>
      <c r="P215" s="147"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147" t="str">
        <f>INDEX('Policy Characteristics'!K:K,MATCH(PolicyLevers!$C215,'Policy Characteristics'!$C:$C,0))</f>
        <v>electricity-sector-main.html#elec-imports</v>
      </c>
      <c r="R215" s="147" t="str">
        <f>INDEX('Policy Characteristics'!L:L,MATCH(PolicyLevers!$C215,'Policy Characteristics'!$C:$C,0))</f>
        <v>electricity-imports-exports.html</v>
      </c>
      <c r="S215" s="189" t="str">
        <f>INDEX('Policy Characteristics'!M:M,MATCH(PolicyLevers!$C215,'Policy Characteristics'!$C:$C,0))</f>
        <v>Energy Statistics 2019: http://www.mospi.gov.in/sites/default/files/publication_reports/Energy%20Statistics%202019-finall.pdf</v>
      </c>
      <c r="T215" s="150">
        <f>INDEX('Policy Characteristics'!N:N,MATCH(PolicyLevers!$C215,'Policy Characteristics'!$C:$C,0))</f>
        <v>0</v>
      </c>
    </row>
    <row r="216" spans="1:20" s="142" customFormat="1">
      <c r="A216" s="142" t="str">
        <f>INDEX('Policy Characteristics'!A:A,MATCH($C216,'Policy Characteristics'!$C:$C,0))</f>
        <v>Electricity Supply</v>
      </c>
      <c r="B216" s="147" t="str">
        <f>INDEX('Policy Characteristics'!B:B,MATCH($C216,'Policy Characteristics'!$C:$C,0))</f>
        <v>Change Electricity Imports</v>
      </c>
      <c r="C216" s="147" t="str">
        <f t="shared" si="18"/>
        <v>Percent Change in Electricity Imports</v>
      </c>
      <c r="D216" s="150" t="s">
        <v>325</v>
      </c>
      <c r="E216" s="144"/>
      <c r="F216" s="150" t="s">
        <v>327</v>
      </c>
      <c r="G216" s="150"/>
      <c r="H216" s="143">
        <v>535</v>
      </c>
      <c r="I216" s="144" t="s">
        <v>47</v>
      </c>
      <c r="J216" s="142" t="str">
        <f>INDEX('Policy Characteristics'!D:D,MATCH(PolicyLevers!$C216,'Policy Characteristics'!$C:$C,0))</f>
        <v>Electricity Imports and Exports</v>
      </c>
      <c r="K216" s="142" t="str">
        <f>INDEX('Policy Characteristics'!E:E,MATCH(PolicyLevers!$C216,'Policy Characteristics'!$C:$C,0))</f>
        <v>elec change imports</v>
      </c>
      <c r="L216" s="166">
        <f>INDEX('Policy Characteristics'!F:F,MATCH(PolicyLevers!$C216,'Policy Characteristics'!$C:$C,0))</f>
        <v>-0.5</v>
      </c>
      <c r="M216" s="166">
        <f>INDEX('Policy Characteristics'!G:G,MATCH(PolicyLevers!$C216,'Policy Characteristics'!$C:$C,0))</f>
        <v>1</v>
      </c>
      <c r="N216" s="166">
        <f>INDEX('Policy Characteristics'!H:H,MATCH(PolicyLevers!$C216,'Policy Characteristics'!$C:$C,0))</f>
        <v>0.02</v>
      </c>
      <c r="O216" s="147" t="str">
        <f>INDEX('Policy Characteristics'!I:I,MATCH(PolicyLevers!$C216,'Policy Characteristics'!$C:$C,0))</f>
        <v>% change in imports</v>
      </c>
      <c r="P216" s="14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147" t="str">
        <f>INDEX('Policy Characteristics'!K:K,MATCH(PolicyLevers!$C216,'Policy Characteristics'!$C:$C,0))</f>
        <v>electricity-sector-main.html#elec-imports</v>
      </c>
      <c r="R216" s="147" t="str">
        <f>INDEX('Policy Characteristics'!L:L,MATCH(PolicyLevers!$C216,'Policy Characteristics'!$C:$C,0))</f>
        <v>electricity-imports-exports.html</v>
      </c>
      <c r="S216" s="189" t="str">
        <f>INDEX('Policy Characteristics'!M:M,MATCH(PolicyLevers!$C216,'Policy Characteristics'!$C:$C,0))</f>
        <v>Energy Statistics 2019: http://www.mospi.gov.in/sites/default/files/publication_reports/Energy%20Statistics%202019-finall.pdf</v>
      </c>
      <c r="T216" s="150">
        <f>INDEX('Policy Characteristics'!N:N,MATCH(PolicyLevers!$C216,'Policy Characteristics'!$C:$C,0))</f>
        <v>0</v>
      </c>
    </row>
    <row r="217" spans="1:20" s="142" customFormat="1">
      <c r="A217" s="142" t="str">
        <f>INDEX('Policy Characteristics'!A:A,MATCH($C217,'Policy Characteristics'!$C:$C,0))</f>
        <v>Electricity Supply</v>
      </c>
      <c r="B217" s="147" t="str">
        <f>INDEX('Policy Characteristics'!B:B,MATCH($C217,'Policy Characteristics'!$C:$C,0))</f>
        <v>Change Electricity Imports</v>
      </c>
      <c r="C217" s="147" t="str">
        <f t="shared" si="18"/>
        <v>Percent Change in Electricity Imports</v>
      </c>
      <c r="D217" s="150" t="s">
        <v>468</v>
      </c>
      <c r="E217" s="144"/>
      <c r="F217" s="150" t="s">
        <v>467</v>
      </c>
      <c r="G217" s="150"/>
      <c r="H217" s="143">
        <v>536</v>
      </c>
      <c r="I217" s="144" t="s">
        <v>47</v>
      </c>
      <c r="J217" s="142" t="str">
        <f>INDEX('Policy Characteristics'!D:D,MATCH(PolicyLevers!$C217,'Policy Characteristics'!$C:$C,0))</f>
        <v>Electricity Imports and Exports</v>
      </c>
      <c r="K217" s="142" t="str">
        <f>INDEX('Policy Characteristics'!E:E,MATCH(PolicyLevers!$C217,'Policy Characteristics'!$C:$C,0))</f>
        <v>elec change imports</v>
      </c>
      <c r="L217" s="166">
        <f>INDEX('Policy Characteristics'!F:F,MATCH(PolicyLevers!$C217,'Policy Characteristics'!$C:$C,0))</f>
        <v>-0.5</v>
      </c>
      <c r="M217" s="166">
        <f>INDEX('Policy Characteristics'!G:G,MATCH(PolicyLevers!$C217,'Policy Characteristics'!$C:$C,0))</f>
        <v>1</v>
      </c>
      <c r="N217" s="166">
        <f>INDEX('Policy Characteristics'!H:H,MATCH(PolicyLevers!$C217,'Policy Characteristics'!$C:$C,0))</f>
        <v>0.02</v>
      </c>
      <c r="O217" s="147" t="str">
        <f>INDEX('Policy Characteristics'!I:I,MATCH(PolicyLevers!$C217,'Policy Characteristics'!$C:$C,0))</f>
        <v>% change in imports</v>
      </c>
      <c r="P217" s="14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147" t="str">
        <f>INDEX('Policy Characteristics'!K:K,MATCH(PolicyLevers!$C217,'Policy Characteristics'!$C:$C,0))</f>
        <v>electricity-sector-main.html#elec-imports</v>
      </c>
      <c r="R217" s="147" t="str">
        <f>INDEX('Policy Characteristics'!L:L,MATCH(PolicyLevers!$C217,'Policy Characteristics'!$C:$C,0))</f>
        <v>electricity-imports-exports.html</v>
      </c>
      <c r="S217" s="189" t="str">
        <f>INDEX('Policy Characteristics'!M:M,MATCH(PolicyLevers!$C217,'Policy Characteristics'!$C:$C,0))</f>
        <v>Energy Statistics 2019: http://www.mospi.gov.in/sites/default/files/publication_reports/Energy%20Statistics%202019-finall.pdf</v>
      </c>
      <c r="T217" s="150">
        <f>INDEX('Policy Characteristics'!N:N,MATCH(PolicyLevers!$C217,'Policy Characteristics'!$C:$C,0))</f>
        <v>0</v>
      </c>
    </row>
    <row r="218" spans="1:20" s="142" customFormat="1">
      <c r="A218" s="142" t="str">
        <f>INDEX('Policy Characteristics'!A:A,MATCH($C218,'Policy Characteristics'!$C:$C,0))</f>
        <v>Electricity Supply</v>
      </c>
      <c r="B218" s="147" t="str">
        <f>INDEX('Policy Characteristics'!B:B,MATCH($C218,'Policy Characteristics'!$C:$C,0))</f>
        <v>Change Electricity Imports</v>
      </c>
      <c r="C218" s="147" t="str">
        <f t="shared" si="18"/>
        <v>Percent Change in Electricity Imports</v>
      </c>
      <c r="D218" s="150" t="s">
        <v>477</v>
      </c>
      <c r="E218" s="144"/>
      <c r="F218" s="150" t="s">
        <v>478</v>
      </c>
      <c r="G218" s="150"/>
      <c r="H218" s="143">
        <v>537</v>
      </c>
      <c r="I218" s="144" t="s">
        <v>47</v>
      </c>
      <c r="J218" s="142" t="str">
        <f>INDEX('Policy Characteristics'!D:D,MATCH(PolicyLevers!$C218,'Policy Characteristics'!$C:$C,0))</f>
        <v>Electricity Imports and Exports</v>
      </c>
      <c r="K218" s="142" t="str">
        <f>INDEX('Policy Characteristics'!E:E,MATCH(PolicyLevers!$C218,'Policy Characteristics'!$C:$C,0))</f>
        <v>elec change imports</v>
      </c>
      <c r="L218" s="166">
        <f>INDEX('Policy Characteristics'!F:F,MATCH(PolicyLevers!$C218,'Policy Characteristics'!$C:$C,0))</f>
        <v>-0.5</v>
      </c>
      <c r="M218" s="166">
        <f>INDEX('Policy Characteristics'!G:G,MATCH(PolicyLevers!$C218,'Policy Characteristics'!$C:$C,0))</f>
        <v>1</v>
      </c>
      <c r="N218" s="166">
        <f>INDEX('Policy Characteristics'!H:H,MATCH(PolicyLevers!$C218,'Policy Characteristics'!$C:$C,0))</f>
        <v>0.02</v>
      </c>
      <c r="O218" s="147" t="str">
        <f>INDEX('Policy Characteristics'!I:I,MATCH(PolicyLevers!$C218,'Policy Characteristics'!$C:$C,0))</f>
        <v>% change in imports</v>
      </c>
      <c r="P218" s="14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147" t="str">
        <f>INDEX('Policy Characteristics'!K:K,MATCH(PolicyLevers!$C218,'Policy Characteristics'!$C:$C,0))</f>
        <v>electricity-sector-main.html#elec-imports</v>
      </c>
      <c r="R218" s="147" t="str">
        <f>INDEX('Policy Characteristics'!L:L,MATCH(PolicyLevers!$C218,'Policy Characteristics'!$C:$C,0))</f>
        <v>electricity-imports-exports.html</v>
      </c>
      <c r="S218" s="189" t="str">
        <f>INDEX('Policy Characteristics'!M:M,MATCH(PolicyLevers!$C218,'Policy Characteristics'!$C:$C,0))</f>
        <v>Energy Statistics 2019: http://www.mospi.gov.in/sites/default/files/publication_reports/Energy%20Statistics%202019-finall.pdf</v>
      </c>
      <c r="T218" s="150">
        <f>INDEX('Policy Characteristics'!N:N,MATCH(PolicyLevers!$C218,'Policy Characteristics'!$C:$C,0))</f>
        <v>0</v>
      </c>
    </row>
    <row r="219" spans="1:20" s="142" customFormat="1">
      <c r="A219" s="142" t="str">
        <f>INDEX('Policy Characteristics'!A:A,MATCH($C219,'Policy Characteristics'!$C:$C,0))</f>
        <v>Electricity Supply</v>
      </c>
      <c r="B219" s="147" t="str">
        <f>INDEX('Policy Characteristics'!B:B,MATCH($C219,'Policy Characteristics'!$C:$C,0))</f>
        <v>Change Electricity Imports</v>
      </c>
      <c r="C219" s="147" t="str">
        <f t="shared" si="18"/>
        <v>Percent Change in Electricity Imports</v>
      </c>
      <c r="D219" s="150" t="s">
        <v>1112</v>
      </c>
      <c r="E219" s="144"/>
      <c r="F219" s="150" t="s">
        <v>805</v>
      </c>
      <c r="G219" s="150"/>
      <c r="H219" s="143">
        <v>538</v>
      </c>
      <c r="I219" s="144" t="s">
        <v>47</v>
      </c>
      <c r="J219" s="142" t="str">
        <f>INDEX('Policy Characteristics'!D:D,MATCH(PolicyLevers!$C219,'Policy Characteristics'!$C:$C,0))</f>
        <v>Electricity Imports and Exports</v>
      </c>
      <c r="K219" s="142" t="str">
        <f>INDEX('Policy Characteristics'!E:E,MATCH(PolicyLevers!$C219,'Policy Characteristics'!$C:$C,0))</f>
        <v>elec change imports</v>
      </c>
      <c r="L219" s="166">
        <f>INDEX('Policy Characteristics'!F:F,MATCH(PolicyLevers!$C219,'Policy Characteristics'!$C:$C,0))</f>
        <v>-0.5</v>
      </c>
      <c r="M219" s="166">
        <f>INDEX('Policy Characteristics'!G:G,MATCH(PolicyLevers!$C219,'Policy Characteristics'!$C:$C,0))</f>
        <v>1</v>
      </c>
      <c r="N219" s="166">
        <f>INDEX('Policy Characteristics'!H:H,MATCH(PolicyLevers!$C219,'Policy Characteristics'!$C:$C,0))</f>
        <v>0.02</v>
      </c>
      <c r="O219" s="147" t="str">
        <f>INDEX('Policy Characteristics'!I:I,MATCH(PolicyLevers!$C219,'Policy Characteristics'!$C:$C,0))</f>
        <v>% change in imports</v>
      </c>
      <c r="P219" s="14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147" t="str">
        <f>INDEX('Policy Characteristics'!K:K,MATCH(PolicyLevers!$C219,'Policy Characteristics'!$C:$C,0))</f>
        <v>electricity-sector-main.html#elec-imports</v>
      </c>
      <c r="R219" s="147" t="str">
        <f>INDEX('Policy Characteristics'!L:L,MATCH(PolicyLevers!$C219,'Policy Characteristics'!$C:$C,0))</f>
        <v>electricity-imports-exports.html</v>
      </c>
      <c r="S219" s="189" t="str">
        <f>INDEX('Policy Characteristics'!M:M,MATCH(PolicyLevers!$C219,'Policy Characteristics'!$C:$C,0))</f>
        <v>Energy Statistics 2019: http://www.mospi.gov.in/sites/default/files/publication_reports/Energy%20Statistics%202019-finall.pdf</v>
      </c>
      <c r="T219" s="150">
        <f>INDEX('Policy Characteristics'!N:N,MATCH(PolicyLevers!$C219,'Policy Characteristics'!$C:$C,0))</f>
        <v>0</v>
      </c>
    </row>
    <row r="220" spans="1:20" s="142" customFormat="1">
      <c r="A220" s="142" t="str">
        <f>INDEX('Policy Characteristics'!A:A,MATCH($C220,'Policy Characteristics'!$C:$C,0))</f>
        <v>Electricity Supply</v>
      </c>
      <c r="B220" s="147" t="str">
        <f>INDEX('Policy Characteristics'!B:B,MATCH($C220,'Policy Characteristics'!$C:$C,0))</f>
        <v>Change Electricity Imports</v>
      </c>
      <c r="C220" s="147" t="str">
        <f t="shared" si="18"/>
        <v>Percent Change in Electricity Imports</v>
      </c>
      <c r="D220" s="150" t="s">
        <v>1113</v>
      </c>
      <c r="E220" s="144"/>
      <c r="F220" s="150" t="s">
        <v>945</v>
      </c>
      <c r="G220" s="150"/>
      <c r="H220" s="143">
        <v>539</v>
      </c>
      <c r="I220" s="144" t="s">
        <v>47</v>
      </c>
      <c r="J220" s="142" t="str">
        <f>INDEX('Policy Characteristics'!D:D,MATCH(PolicyLevers!$C220,'Policy Characteristics'!$C:$C,0))</f>
        <v>Electricity Imports and Exports</v>
      </c>
      <c r="K220" s="142" t="str">
        <f>INDEX('Policy Characteristics'!E:E,MATCH(PolicyLevers!$C220,'Policy Characteristics'!$C:$C,0))</f>
        <v>elec change imports</v>
      </c>
      <c r="L220" s="166">
        <f>INDEX('Policy Characteristics'!F:F,MATCH(PolicyLevers!$C220,'Policy Characteristics'!$C:$C,0))</f>
        <v>-0.5</v>
      </c>
      <c r="M220" s="166">
        <f>INDEX('Policy Characteristics'!G:G,MATCH(PolicyLevers!$C220,'Policy Characteristics'!$C:$C,0))</f>
        <v>1</v>
      </c>
      <c r="N220" s="166">
        <f>INDEX('Policy Characteristics'!H:H,MATCH(PolicyLevers!$C220,'Policy Characteristics'!$C:$C,0))</f>
        <v>0.02</v>
      </c>
      <c r="O220" s="147" t="str">
        <f>INDEX('Policy Characteristics'!I:I,MATCH(PolicyLevers!$C220,'Policy Characteristics'!$C:$C,0))</f>
        <v>% change in imports</v>
      </c>
      <c r="P220" s="14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147" t="str">
        <f>INDEX('Policy Characteristics'!K:K,MATCH(PolicyLevers!$C220,'Policy Characteristics'!$C:$C,0))</f>
        <v>electricity-sector-main.html#elec-imports</v>
      </c>
      <c r="R220" s="147" t="str">
        <f>INDEX('Policy Characteristics'!L:L,MATCH(PolicyLevers!$C220,'Policy Characteristics'!$C:$C,0))</f>
        <v>electricity-imports-exports.html</v>
      </c>
      <c r="S220" s="189" t="str">
        <f>INDEX('Policy Characteristics'!M:M,MATCH(PolicyLevers!$C220,'Policy Characteristics'!$C:$C,0))</f>
        <v>Energy Statistics 2019: http://www.mospi.gov.in/sites/default/files/publication_reports/Energy%20Statistics%202019-finall.pdf</v>
      </c>
      <c r="T220" s="150">
        <f>INDEX('Policy Characteristics'!N:N,MATCH(PolicyLevers!$C220,'Policy Characteristics'!$C:$C,0))</f>
        <v>0</v>
      </c>
    </row>
    <row r="221" spans="1:20" s="142" customFormat="1">
      <c r="A221" s="142" t="str">
        <f>INDEX('Policy Characteristics'!A:A,MATCH($C221,'Policy Characteristics'!$C:$C,0))</f>
        <v>Electricity Supply</v>
      </c>
      <c r="B221" s="147" t="str">
        <f>INDEX('Policy Characteristics'!B:B,MATCH($C221,'Policy Characteristics'!$C:$C,0))</f>
        <v>Change Electricity Imports</v>
      </c>
      <c r="C221" s="147" t="str">
        <f t="shared" si="18"/>
        <v>Percent Change in Electricity Imports</v>
      </c>
      <c r="D221" s="150" t="s">
        <v>1114</v>
      </c>
      <c r="E221" s="144"/>
      <c r="F221" s="150" t="s">
        <v>807</v>
      </c>
      <c r="G221" s="150"/>
      <c r="H221" s="143">
        <v>540</v>
      </c>
      <c r="I221" s="144" t="s">
        <v>47</v>
      </c>
      <c r="J221" s="142" t="str">
        <f>INDEX('Policy Characteristics'!D:D,MATCH(PolicyLevers!$C221,'Policy Characteristics'!$C:$C,0))</f>
        <v>Electricity Imports and Exports</v>
      </c>
      <c r="K221" s="142" t="str">
        <f>INDEX('Policy Characteristics'!E:E,MATCH(PolicyLevers!$C221,'Policy Characteristics'!$C:$C,0))</f>
        <v>elec change imports</v>
      </c>
      <c r="L221" s="166">
        <f>INDEX('Policy Characteristics'!F:F,MATCH(PolicyLevers!$C221,'Policy Characteristics'!$C:$C,0))</f>
        <v>-0.5</v>
      </c>
      <c r="M221" s="166">
        <f>INDEX('Policy Characteristics'!G:G,MATCH(PolicyLevers!$C221,'Policy Characteristics'!$C:$C,0))</f>
        <v>1</v>
      </c>
      <c r="N221" s="166">
        <f>INDEX('Policy Characteristics'!H:H,MATCH(PolicyLevers!$C221,'Policy Characteristics'!$C:$C,0))</f>
        <v>0.02</v>
      </c>
      <c r="O221" s="147" t="str">
        <f>INDEX('Policy Characteristics'!I:I,MATCH(PolicyLevers!$C221,'Policy Characteristics'!$C:$C,0))</f>
        <v>% change in imports</v>
      </c>
      <c r="P221" s="14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147" t="str">
        <f>INDEX('Policy Characteristics'!K:K,MATCH(PolicyLevers!$C221,'Policy Characteristics'!$C:$C,0))</f>
        <v>electricity-sector-main.html#elec-imports</v>
      </c>
      <c r="R221" s="147" t="str">
        <f>INDEX('Policy Characteristics'!L:L,MATCH(PolicyLevers!$C221,'Policy Characteristics'!$C:$C,0))</f>
        <v>electricity-imports-exports.html</v>
      </c>
      <c r="S221" s="189" t="str">
        <f>INDEX('Policy Characteristics'!M:M,MATCH(PolicyLevers!$C221,'Policy Characteristics'!$C:$C,0))</f>
        <v>Energy Statistics 2019: http://www.mospi.gov.in/sites/default/files/publication_reports/Energy%20Statistics%202019-finall.pdf</v>
      </c>
      <c r="T221" s="150">
        <f>INDEX('Policy Characteristics'!N:N,MATCH(PolicyLevers!$C221,'Policy Characteristics'!$C:$C,0))</f>
        <v>0</v>
      </c>
    </row>
    <row r="222" spans="1:20">
      <c r="A222" s="142" t="str">
        <f>INDEX('Policy Characteristics'!A:A,MATCH($C222,'Policy Characteristics'!$C:$C,0))</f>
        <v>Electricity Supply</v>
      </c>
      <c r="B222" t="str">
        <f>INDEX('Policy Characteristics'!B:B,MATCH($C222,'Policy Characteristics'!$C:$C,0))</f>
        <v>Non BAU Guaranteed Dispatch</v>
      </c>
      <c r="C222" t="s">
        <v>318</v>
      </c>
      <c r="D222" s="144"/>
      <c r="E222" s="144"/>
      <c r="F222" s="144"/>
      <c r="G222" s="144"/>
      <c r="H222" s="16">
        <v>619</v>
      </c>
      <c r="I222" s="144" t="s">
        <v>47</v>
      </c>
      <c r="J222" s="142" t="str">
        <f>INDEX('Policy Characteristics'!D:D,MATCH(PolicyLevers!$C222,'Policy Characteristics'!$C:$C,0))</f>
        <v>Non BAU Guaranteed Dispatch</v>
      </c>
      <c r="K222" s="142" t="str">
        <f>INDEX('Policy Characteristics'!E:E,MATCH(PolicyLevers!$C222,'Policy Characteristics'!$C:$C,0))</f>
        <v>elec non BAU guaranteed dispatch</v>
      </c>
      <c r="L222">
        <f>INDEX('Policy Characteristics'!F:F,MATCH(PolicyLevers!$C222,'Policy Characteristics'!$C:$C,0))</f>
        <v>0</v>
      </c>
      <c r="M222">
        <f>INDEX('Policy Characteristics'!G:G,MATCH(PolicyLevers!$C222,'Policy Characteristics'!$C:$C,0))</f>
        <v>0</v>
      </c>
      <c r="N222">
        <f>INDEX('Policy Characteristics'!H:H,MATCH(PolicyLevers!$C222,'Policy Characteristics'!$C:$C,0))</f>
        <v>0</v>
      </c>
      <c r="O222" s="144">
        <f>INDEX('Policy Characteristics'!I:I,MATCH(PolicyLevers!$C222,'Policy Characteristics'!$C:$C,0))</f>
        <v>0</v>
      </c>
      <c r="P222" s="144" t="str">
        <f>INDEX('Policy Characteristics'!J:J,MATCH(PolicyLevers!$C222,'Policy Characteristics'!$C:$C,0))</f>
        <v>**Description:**0</v>
      </c>
      <c r="Q222" s="144">
        <f>INDEX('Policy Characteristics'!K:K,MATCH(PolicyLevers!$C222,'Policy Characteristics'!$C:$C,0))</f>
        <v>0</v>
      </c>
      <c r="R222" s="150">
        <f>INDEX('Policy Characteristics'!L:L,MATCH(PolicyLevers!$C222,'Policy Characteristics'!$C:$C,0))</f>
        <v>0</v>
      </c>
      <c r="S222" s="171">
        <f>INDEX('Policy Characteristics'!M:M,MATCH(PolicyLevers!$C222,'Policy Characteristics'!$C:$C,0))</f>
        <v>0</v>
      </c>
      <c r="T222" s="144">
        <f>INDEX('Policy Characteristics'!N:N,MATCH(PolicyLevers!$C222,'Policy Characteristics'!$C:$C,0))</f>
        <v>0</v>
      </c>
    </row>
    <row r="223" spans="1:20">
      <c r="A223" s="142" t="str">
        <f>INDEX('Policy Characteristics'!A:A,MATCH($C223,'Policy Characteristics'!$C:$C,0))</f>
        <v>Electricity Supply</v>
      </c>
      <c r="B223" t="str">
        <f>INDEX('Policy Characteristics'!B:B,MATCH($C223,'Policy Characteristics'!$C:$C,0))</f>
        <v>Demand Response</v>
      </c>
      <c r="C223" t="s">
        <v>30</v>
      </c>
      <c r="D223" s="144"/>
      <c r="E223" s="144"/>
      <c r="F223" s="144"/>
      <c r="G223" s="144"/>
      <c r="H223" s="16">
        <v>30</v>
      </c>
      <c r="I223" s="144" t="s">
        <v>46</v>
      </c>
      <c r="J223" s="142" t="str">
        <f>INDEX('Policy Characteristics'!D:D,MATCH(PolicyLevers!$C223,'Policy Characteristics'!$C:$C,0))</f>
        <v>Demand Response</v>
      </c>
      <c r="K223" s="142" t="str">
        <f>INDEX('Policy Characteristics'!E:E,MATCH(PolicyLevers!$C223,'Policy Characteristics'!$C:$C,0))</f>
        <v>elec demand response</v>
      </c>
      <c r="L223" s="170">
        <f>INDEX('Policy Characteristics'!F:F,MATCH(PolicyLevers!$C223,'Policy Characteristics'!$C:$C,0))</f>
        <v>0</v>
      </c>
      <c r="M223" s="9">
        <f>INDEX('Policy Characteristics'!G:G,MATCH(PolicyLevers!$C223,'Policy Characteristics'!$C:$C,0))</f>
        <v>1</v>
      </c>
      <c r="N223" s="9">
        <f>INDEX('Policy Characteristics'!H:H,MATCH(PolicyLevers!$C223,'Policy Characteristics'!$C:$C,0))</f>
        <v>0.01</v>
      </c>
      <c r="O223" s="144" t="str">
        <f>INDEX('Policy Characteristics'!I:I,MATCH(PolicyLevers!$C223,'Policy Characteristics'!$C:$C,0))</f>
        <v>% of potential achieved</v>
      </c>
      <c r="P223" s="15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44" t="str">
        <f>INDEX('Policy Characteristics'!K:K,MATCH(PolicyLevers!$C223,'Policy Characteristics'!$C:$C,0))</f>
        <v>electricity-sector-main.html#dr</v>
      </c>
      <c r="R223" s="150" t="str">
        <f>INDEX('Policy Characteristics'!L:L,MATCH(PolicyLevers!$C223,'Policy Characteristics'!$C:$C,0))</f>
        <v>demand-response.html</v>
      </c>
      <c r="S223" s="151" t="str">
        <f>INDEX('Policy Characteristics'!M:M,MATCH(PolicyLevers!$C223,'Policy Characteristics'!$C:$C,0))</f>
        <v>Calculated from model data; see variable elec/DRC in the InputData folder for source information.</v>
      </c>
      <c r="T223" s="144">
        <f>INDEX('Policy Characteristics'!N:N,MATCH(PolicyLevers!$C223,'Policy Characteristics'!$C:$C,0))</f>
        <v>0</v>
      </c>
    </row>
    <row r="224" spans="1:20" ht="78" customHeight="1">
      <c r="A224" s="142" t="str">
        <f>INDEX('Policy Characteristics'!A:A,MATCH($C224,'Policy Characteristics'!$C:$C,0))</f>
        <v>Electricity Supply</v>
      </c>
      <c r="B224" t="str">
        <f>INDEX('Policy Characteristics'!B:B,MATCH($C224,'Policy Characteristics'!$C:$C,0))</f>
        <v>Early Retirement of Power Plants</v>
      </c>
      <c r="C224" t="s">
        <v>133</v>
      </c>
      <c r="D224" s="144" t="s">
        <v>471</v>
      </c>
      <c r="E224" s="144"/>
      <c r="F224" s="144" t="s">
        <v>470</v>
      </c>
      <c r="G224" s="144"/>
      <c r="H224" s="16">
        <v>31</v>
      </c>
      <c r="I224" s="144" t="s">
        <v>46</v>
      </c>
      <c r="J224" s="142" t="str">
        <f>INDEX('Policy Characteristics'!D:D,MATCH(PolicyLevers!$C224,'Policy Characteristics'!$C:$C,0))</f>
        <v>Early Retirement of Power Plants</v>
      </c>
      <c r="K224" s="142" t="str">
        <f>INDEX('Policy Characteristics'!E:E,MATCH(PolicyLevers!$C224,'Policy Characteristics'!$C:$C,0))</f>
        <v>elec early retirement</v>
      </c>
      <c r="L224" s="35">
        <f>INDEX('Policy Characteristics'!F:F,MATCH(PolicyLevers!$C224,'Policy Characteristics'!$C:$C,0))</f>
        <v>0</v>
      </c>
      <c r="M224" s="35">
        <f>INDEX('Policy Characteristics'!G:G,MATCH(PolicyLevers!$C224,'Policy Characteristics'!$C:$C,0))</f>
        <v>25000</v>
      </c>
      <c r="N224" s="35">
        <f>INDEX('Policy Characteristics'!H:H,MATCH(PolicyLevers!$C224,'Policy Characteristics'!$C:$C,0))</f>
        <v>25</v>
      </c>
      <c r="O224" s="144" t="str">
        <f>INDEX('Policy Characteristics'!I:I,MATCH(PolicyLevers!$C224,'Policy Characteristics'!$C:$C,0))</f>
        <v>MW/year</v>
      </c>
      <c r="P224" s="151"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44" t="str">
        <f>INDEX('Policy Characteristics'!K:K,MATCH(PolicyLevers!$C224,'Policy Characteristics'!$C:$C,0))</f>
        <v>electricity-sector-main.html#early-ret</v>
      </c>
      <c r="R224" s="150" t="str">
        <f>INDEX('Policy Characteristics'!L:L,MATCH(PolicyLevers!$C224,'Policy Characteristics'!$C:$C,0))</f>
        <v>early-retirement-of-power-plants.html</v>
      </c>
      <c r="S224" s="151" t="str">
        <f>INDEX('Policy Characteristics'!M:M,MATCH(PolicyLevers!$C224,'Policy Characteristics'!$C:$C,0))</f>
        <v>Calculated from model data; see variables elec/BCRbQ and elec/SYC in the InputData folder for source information.</v>
      </c>
      <c r="T224" s="144">
        <f>INDEX('Policy Characteristics'!N:N,MATCH(PolicyLevers!$C224,'Policy Characteristics'!$C:$C,0))</f>
        <v>0</v>
      </c>
    </row>
    <row r="225" spans="1:20">
      <c r="A225" s="142" t="str">
        <f>INDEX('Policy Characteristics'!A:A,MATCH($C225,'Policy Characteristics'!$C:$C,0))</f>
        <v>Electricity Supply</v>
      </c>
      <c r="B225" s="147" t="str">
        <f>INDEX('Policy Characteristics'!B:B,MATCH($C225,'Policy Characteristics'!$C:$C,0))</f>
        <v>Early Retirement of Power Plants</v>
      </c>
      <c r="C225" s="147" t="str">
        <f t="shared" ref="C225:C239" si="19">C$224</f>
        <v>Annual Additional Capacity Retired due to Early Retirement Policy</v>
      </c>
      <c r="D225" s="150" t="s">
        <v>322</v>
      </c>
      <c r="E225" s="144"/>
      <c r="F225" s="150" t="s">
        <v>323</v>
      </c>
      <c r="G225" s="144"/>
      <c r="H225" s="164">
        <v>620</v>
      </c>
      <c r="I225" s="144" t="s">
        <v>47</v>
      </c>
      <c r="J225" s="142" t="str">
        <f>INDEX('Policy Characteristics'!D:D,MATCH(PolicyLevers!$C225,'Policy Characteristics'!$C:$C,0))</f>
        <v>Early Retirement of Power Plants</v>
      </c>
      <c r="K225" s="142" t="str">
        <f>INDEX('Policy Characteristics'!E:E,MATCH(PolicyLevers!$C225,'Policy Characteristics'!$C:$C,0))</f>
        <v>elec early retirement</v>
      </c>
      <c r="L225" s="190">
        <f>INDEX('Policy Characteristics'!F:F,MATCH(PolicyLevers!$C225,'Policy Characteristics'!$C:$C,0))</f>
        <v>0</v>
      </c>
      <c r="M225" s="190">
        <f>INDEX('Policy Characteristics'!G:G,MATCH(PolicyLevers!$C225,'Policy Characteristics'!$C:$C,0))</f>
        <v>25000</v>
      </c>
      <c r="N225" s="190">
        <f>INDEX('Policy Characteristics'!H:H,MATCH(PolicyLevers!$C225,'Policy Characteristics'!$C:$C,0))</f>
        <v>25</v>
      </c>
      <c r="O225" s="190" t="str">
        <f>INDEX('Policy Characteristics'!I:I,MATCH(PolicyLevers!$C225,'Policy Characteristics'!$C:$C,0))</f>
        <v>MW/year</v>
      </c>
      <c r="P225" s="14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44" t="str">
        <f>INDEX('Policy Characteristics'!K:K,MATCH(PolicyLevers!$C225,'Policy Characteristics'!$C:$C,0))</f>
        <v>electricity-sector-main.html#early-ret</v>
      </c>
      <c r="R225" s="150" t="str">
        <f>INDEX('Policy Characteristics'!L:L,MATCH(PolicyLevers!$C225,'Policy Characteristics'!$C:$C,0))</f>
        <v>early-retirement-of-power-plants.html</v>
      </c>
      <c r="S225" s="171" t="str">
        <f>INDEX('Policy Characteristics'!M:M,MATCH(PolicyLevers!$C225,'Policy Characteristics'!$C:$C,0))</f>
        <v>Calculated from model data; see variables elec/BCRbQ and elec/SYC in the InputData folder for source information.</v>
      </c>
      <c r="T225" s="144">
        <f>INDEX('Policy Characteristics'!N:N,MATCH(PolicyLevers!$C225,'Policy Characteristics'!$C:$C,0))</f>
        <v>0</v>
      </c>
    </row>
    <row r="226" spans="1:20">
      <c r="A226" s="142" t="str">
        <f>INDEX('Policy Characteristics'!A:A,MATCH($C226,'Policy Characteristics'!$C:$C,0))</f>
        <v>Electricity Supply</v>
      </c>
      <c r="B226" s="147" t="str">
        <f>INDEX('Policy Characteristics'!B:B,MATCH($C226,'Policy Characteristics'!$C:$C,0))</f>
        <v>Early Retirement of Power Plants</v>
      </c>
      <c r="C226" s="147" t="str">
        <f t="shared" si="19"/>
        <v>Annual Additional Capacity Retired due to Early Retirement Policy</v>
      </c>
      <c r="D226" s="150" t="s">
        <v>80</v>
      </c>
      <c r="E226" s="144"/>
      <c r="F226" s="150" t="s">
        <v>94</v>
      </c>
      <c r="G226" s="144"/>
      <c r="H226" s="16">
        <v>32</v>
      </c>
      <c r="I226" s="144" t="s">
        <v>46</v>
      </c>
      <c r="J226" s="142" t="str">
        <f>INDEX('Policy Characteristics'!D:D,MATCH(PolicyLevers!$C226,'Policy Characteristics'!$C:$C,0))</f>
        <v>Early Retirement of Power Plants</v>
      </c>
      <c r="K226" s="142" t="str">
        <f>INDEX('Policy Characteristics'!E:E,MATCH(PolicyLevers!$C226,'Policy Characteristics'!$C:$C,0))</f>
        <v>elec early retirement</v>
      </c>
      <c r="L226" s="147">
        <f>INDEX('Policy Characteristics'!F:F,MATCH(PolicyLevers!$C226,'Policy Characteristics'!$C:$C,0))</f>
        <v>0</v>
      </c>
      <c r="M226" s="191">
        <f>INDEX('Policy Characteristics'!G:G,MATCH(PolicyLevers!$C226,'Policy Characteristics'!$C:$C,0))</f>
        <v>25000</v>
      </c>
      <c r="N226" s="191">
        <f>INDEX('Policy Characteristics'!H:H,MATCH(PolicyLevers!$C226,'Policy Characteristics'!$C:$C,0))</f>
        <v>25</v>
      </c>
      <c r="O226" s="165" t="str">
        <f>INDEX('Policy Characteristics'!I:I,MATCH(PolicyLevers!$C226,'Policy Characteristics'!$C:$C,0))</f>
        <v>MW/year</v>
      </c>
      <c r="P226" s="15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165" t="str">
        <f>INDEX('Policy Characteristics'!K:K,MATCH(PolicyLevers!$C226,'Policy Characteristics'!$C:$C,0))</f>
        <v>electricity-sector-main.html#early-ret</v>
      </c>
      <c r="R226" s="165" t="str">
        <f>INDEX('Policy Characteristics'!L:L,MATCH(PolicyLevers!$C226,'Policy Characteristics'!$C:$C,0))</f>
        <v>early-retirement-of-power-plants.html</v>
      </c>
      <c r="S226" s="151" t="str">
        <f>INDEX('Policy Characteristics'!M:M,MATCH(PolicyLevers!$C226,'Policy Characteristics'!$C:$C,0))</f>
        <v>Calculated from model data; see variables elec/BCRbQ and elec/SYC in the InputData folder for source information.</v>
      </c>
      <c r="T226" s="144">
        <f>INDEX('Policy Characteristics'!N:N,MATCH(PolicyLevers!$C226,'Policy Characteristics'!$C:$C,0))</f>
        <v>0</v>
      </c>
    </row>
    <row r="227" spans="1:20">
      <c r="A227" s="142" t="str">
        <f>INDEX('Policy Characteristics'!A:A,MATCH($C227,'Policy Characteristics'!$C:$C,0))</f>
        <v>Electricity Supply</v>
      </c>
      <c r="B227" s="147" t="str">
        <f>INDEX('Policy Characteristics'!B:B,MATCH($C227,'Policy Characteristics'!$C:$C,0))</f>
        <v>Early Retirement of Power Plants</v>
      </c>
      <c r="C227" s="147" t="str">
        <f t="shared" si="19"/>
        <v>Annual Additional Capacity Retired due to Early Retirement Policy</v>
      </c>
      <c r="D227" s="150" t="s">
        <v>81</v>
      </c>
      <c r="E227" s="144"/>
      <c r="F227" s="150" t="s">
        <v>95</v>
      </c>
      <c r="G227" s="144"/>
      <c r="H227" s="16">
        <v>621</v>
      </c>
      <c r="I227" s="144" t="s">
        <v>47</v>
      </c>
      <c r="J227" s="142" t="str">
        <f>INDEX('Policy Characteristics'!D:D,MATCH(PolicyLevers!$C227,'Policy Characteristics'!$C:$C,0))</f>
        <v>Early Retirement of Power Plants</v>
      </c>
      <c r="K227" s="142" t="str">
        <f>INDEX('Policy Characteristics'!E:E,MATCH(PolicyLevers!$C227,'Policy Characteristics'!$C:$C,0))</f>
        <v>elec early retirement</v>
      </c>
      <c r="L227" s="35">
        <f>INDEX('Policy Characteristics'!F:F,MATCH(PolicyLevers!$C227,'Policy Characteristics'!$C:$C,0))</f>
        <v>0</v>
      </c>
      <c r="M227" s="35">
        <f>INDEX('Policy Characteristics'!G:G,MATCH(PolicyLevers!$C227,'Policy Characteristics'!$C:$C,0))</f>
        <v>25000</v>
      </c>
      <c r="N227" s="35">
        <f>INDEX('Policy Characteristics'!H:H,MATCH(PolicyLevers!$C227,'Policy Characteristics'!$C:$C,0))</f>
        <v>25</v>
      </c>
      <c r="O227" s="144" t="str">
        <f>INDEX('Policy Characteristics'!I:I,MATCH(PolicyLevers!$C227,'Policy Characteristics'!$C:$C,0))</f>
        <v>MW/year</v>
      </c>
      <c r="P227" s="14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44" t="str">
        <f>INDEX('Policy Characteristics'!K:K,MATCH(PolicyLevers!$C227,'Policy Characteristics'!$C:$C,0))</f>
        <v>electricity-sector-main.html#early-ret</v>
      </c>
      <c r="R227" s="150" t="str">
        <f>INDEX('Policy Characteristics'!L:L,MATCH(PolicyLevers!$C227,'Policy Characteristics'!$C:$C,0))</f>
        <v>early-retirement-of-power-plants.html</v>
      </c>
      <c r="S227" s="171" t="str">
        <f>INDEX('Policy Characteristics'!M:M,MATCH(PolicyLevers!$C227,'Policy Characteristics'!$C:$C,0))</f>
        <v>Calculated from model data; see variables elec/BCRbQ and elec/SYC in the InputData folder for source information.</v>
      </c>
      <c r="T227" s="144">
        <f>INDEX('Policy Characteristics'!N:N,MATCH(PolicyLevers!$C227,'Policy Characteristics'!$C:$C,0))</f>
        <v>0</v>
      </c>
    </row>
    <row r="228" spans="1:20">
      <c r="A228" s="142" t="str">
        <f>INDEX('Policy Characteristics'!A:A,MATCH($C228,'Policy Characteristics'!$C:$C,0))</f>
        <v>Electricity Supply</v>
      </c>
      <c r="B228" s="147" t="str">
        <f>INDEX('Policy Characteristics'!B:B,MATCH($C228,'Policy Characteristics'!$C:$C,0))</f>
        <v>Early Retirement of Power Plants</v>
      </c>
      <c r="C228" s="147" t="str">
        <f t="shared" si="19"/>
        <v>Annual Additional Capacity Retired due to Early Retirement Policy</v>
      </c>
      <c r="D228" s="150" t="s">
        <v>472</v>
      </c>
      <c r="E228" s="144"/>
      <c r="F228" s="150" t="s">
        <v>475</v>
      </c>
      <c r="G228" s="144"/>
      <c r="H228" s="16">
        <v>622</v>
      </c>
      <c r="I228" s="144" t="s">
        <v>47</v>
      </c>
      <c r="J228" s="142" t="str">
        <f>INDEX('Policy Characteristics'!D:D,MATCH(PolicyLevers!$C228,'Policy Characteristics'!$C:$C,0))</f>
        <v>Early Retirement of Power Plants</v>
      </c>
      <c r="K228" s="142" t="str">
        <f>INDEX('Policy Characteristics'!E:E,MATCH(PolicyLevers!$C228,'Policy Characteristics'!$C:$C,0))</f>
        <v>elec early retirement</v>
      </c>
      <c r="L228" s="35">
        <f>INDEX('Policy Characteristics'!F:F,MATCH(PolicyLevers!$C228,'Policy Characteristics'!$C:$C,0))</f>
        <v>0</v>
      </c>
      <c r="M228" s="35">
        <f>INDEX('Policy Characteristics'!G:G,MATCH(PolicyLevers!$C228,'Policy Characteristics'!$C:$C,0))</f>
        <v>25000</v>
      </c>
      <c r="N228" s="35">
        <f>INDEX('Policy Characteristics'!H:H,MATCH(PolicyLevers!$C228,'Policy Characteristics'!$C:$C,0))</f>
        <v>25</v>
      </c>
      <c r="O228" s="144" t="str">
        <f>INDEX('Policy Characteristics'!I:I,MATCH(PolicyLevers!$C228,'Policy Characteristics'!$C:$C,0))</f>
        <v>MW/year</v>
      </c>
      <c r="P228" s="14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44" t="str">
        <f>INDEX('Policy Characteristics'!K:K,MATCH(PolicyLevers!$C228,'Policy Characteristics'!$C:$C,0))</f>
        <v>electricity-sector-main.html#early-ret</v>
      </c>
      <c r="R228" s="150" t="str">
        <f>INDEX('Policy Characteristics'!L:L,MATCH(PolicyLevers!$C228,'Policy Characteristics'!$C:$C,0))</f>
        <v>early-retirement-of-power-plants.html</v>
      </c>
      <c r="S228" s="171" t="str">
        <f>INDEX('Policy Characteristics'!M:M,MATCH(PolicyLevers!$C228,'Policy Characteristics'!$C:$C,0))</f>
        <v>Calculated from model data; see variables elec/BCRbQ and elec/SYC in the InputData folder for source information.</v>
      </c>
      <c r="T228" s="144">
        <f>INDEX('Policy Characteristics'!N:N,MATCH(PolicyLevers!$C228,'Policy Characteristics'!$C:$C,0))</f>
        <v>0</v>
      </c>
    </row>
    <row r="229" spans="1:20">
      <c r="A229" s="142" t="str">
        <f>INDEX('Policy Characteristics'!A:A,MATCH($C229,'Policy Characteristics'!$C:$C,0))</f>
        <v>Electricity Supply</v>
      </c>
      <c r="B229" s="147" t="str">
        <f>INDEX('Policy Characteristics'!B:B,MATCH($C229,'Policy Characteristics'!$C:$C,0))</f>
        <v>Early Retirement of Power Plants</v>
      </c>
      <c r="C229" s="147" t="str">
        <f t="shared" si="19"/>
        <v>Annual Additional Capacity Retired due to Early Retirement Policy</v>
      </c>
      <c r="D229" s="150" t="s">
        <v>82</v>
      </c>
      <c r="E229" s="144"/>
      <c r="F229" s="150" t="s">
        <v>96</v>
      </c>
      <c r="G229" s="144"/>
      <c r="H229" s="16">
        <v>623</v>
      </c>
      <c r="I229" s="144" t="s">
        <v>47</v>
      </c>
      <c r="J229" s="142" t="str">
        <f>INDEX('Policy Characteristics'!D:D,MATCH(PolicyLevers!$C229,'Policy Characteristics'!$C:$C,0))</f>
        <v>Early Retirement of Power Plants</v>
      </c>
      <c r="K229" s="142" t="str">
        <f>INDEX('Policy Characteristics'!E:E,MATCH(PolicyLevers!$C229,'Policy Characteristics'!$C:$C,0))</f>
        <v>elec early retirement</v>
      </c>
      <c r="L229" s="35">
        <f>INDEX('Policy Characteristics'!F:F,MATCH(PolicyLevers!$C229,'Policy Characteristics'!$C:$C,0))</f>
        <v>0</v>
      </c>
      <c r="M229" s="35">
        <f>INDEX('Policy Characteristics'!G:G,MATCH(PolicyLevers!$C229,'Policy Characteristics'!$C:$C,0))</f>
        <v>25000</v>
      </c>
      <c r="N229" s="35">
        <f>INDEX('Policy Characteristics'!H:H,MATCH(PolicyLevers!$C229,'Policy Characteristics'!$C:$C,0))</f>
        <v>25</v>
      </c>
      <c r="O229" s="144" t="str">
        <f>INDEX('Policy Characteristics'!I:I,MATCH(PolicyLevers!$C229,'Policy Characteristics'!$C:$C,0))</f>
        <v>MW/year</v>
      </c>
      <c r="P229" s="14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44" t="str">
        <f>INDEX('Policy Characteristics'!K:K,MATCH(PolicyLevers!$C229,'Policy Characteristics'!$C:$C,0))</f>
        <v>electricity-sector-main.html#early-ret</v>
      </c>
      <c r="R229" s="150" t="str">
        <f>INDEX('Policy Characteristics'!L:L,MATCH(PolicyLevers!$C229,'Policy Characteristics'!$C:$C,0))</f>
        <v>early-retirement-of-power-plants.html</v>
      </c>
      <c r="S229" s="171" t="str">
        <f>INDEX('Policy Characteristics'!M:M,MATCH(PolicyLevers!$C229,'Policy Characteristics'!$C:$C,0))</f>
        <v>Calculated from model data; see variables elec/BCRbQ and elec/SYC in the InputData folder for source information.</v>
      </c>
      <c r="T229" s="144">
        <f>INDEX('Policy Characteristics'!N:N,MATCH(PolicyLevers!$C229,'Policy Characteristics'!$C:$C,0))</f>
        <v>0</v>
      </c>
    </row>
    <row r="230" spans="1:20">
      <c r="A230" s="142" t="str">
        <f>INDEX('Policy Characteristics'!A:A,MATCH($C230,'Policy Characteristics'!$C:$C,0))</f>
        <v>Electricity Supply</v>
      </c>
      <c r="B230" s="147" t="str">
        <f>INDEX('Policy Characteristics'!B:B,MATCH($C230,'Policy Characteristics'!$C:$C,0))</f>
        <v>Early Retirement of Power Plants</v>
      </c>
      <c r="C230" s="147" t="str">
        <f t="shared" si="19"/>
        <v>Annual Additional Capacity Retired due to Early Retirement Policy</v>
      </c>
      <c r="D230" s="150" t="s">
        <v>83</v>
      </c>
      <c r="E230" s="144"/>
      <c r="F230" s="150" t="s">
        <v>97</v>
      </c>
      <c r="G230" s="144"/>
      <c r="H230" s="16">
        <v>624</v>
      </c>
      <c r="I230" s="144" t="s">
        <v>47</v>
      </c>
      <c r="J230" s="142" t="str">
        <f>INDEX('Policy Characteristics'!D:D,MATCH(PolicyLevers!$C230,'Policy Characteristics'!$C:$C,0))</f>
        <v>Early Retirement of Power Plants</v>
      </c>
      <c r="K230" s="142" t="str">
        <f>INDEX('Policy Characteristics'!E:E,MATCH(PolicyLevers!$C230,'Policy Characteristics'!$C:$C,0))</f>
        <v>elec early retirement</v>
      </c>
      <c r="L230" s="35">
        <f>INDEX('Policy Characteristics'!F:F,MATCH(PolicyLevers!$C230,'Policy Characteristics'!$C:$C,0))</f>
        <v>0</v>
      </c>
      <c r="M230" s="35">
        <f>INDEX('Policy Characteristics'!G:G,MATCH(PolicyLevers!$C230,'Policy Characteristics'!$C:$C,0))</f>
        <v>25000</v>
      </c>
      <c r="N230" s="35">
        <f>INDEX('Policy Characteristics'!H:H,MATCH(PolicyLevers!$C230,'Policy Characteristics'!$C:$C,0))</f>
        <v>25</v>
      </c>
      <c r="O230" s="144" t="str">
        <f>INDEX('Policy Characteristics'!I:I,MATCH(PolicyLevers!$C230,'Policy Characteristics'!$C:$C,0))</f>
        <v>MW/year</v>
      </c>
      <c r="P230" s="14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44" t="str">
        <f>INDEX('Policy Characteristics'!K:K,MATCH(PolicyLevers!$C230,'Policy Characteristics'!$C:$C,0))</f>
        <v>electricity-sector-main.html#early-ret</v>
      </c>
      <c r="R230" s="150" t="str">
        <f>INDEX('Policy Characteristics'!L:L,MATCH(PolicyLevers!$C230,'Policy Characteristics'!$C:$C,0))</f>
        <v>early-retirement-of-power-plants.html</v>
      </c>
      <c r="S230" s="171" t="str">
        <f>INDEX('Policy Characteristics'!M:M,MATCH(PolicyLevers!$C230,'Policy Characteristics'!$C:$C,0))</f>
        <v>Calculated from model data; see variables elec/BCRbQ and elec/SYC in the InputData folder for source information.</v>
      </c>
      <c r="T230" s="144">
        <f>INDEX('Policy Characteristics'!N:N,MATCH(PolicyLevers!$C230,'Policy Characteristics'!$C:$C,0))</f>
        <v>0</v>
      </c>
    </row>
    <row r="231" spans="1:20">
      <c r="A231" s="142" t="str">
        <f>INDEX('Policy Characteristics'!A:A,MATCH($C231,'Policy Characteristics'!$C:$C,0))</f>
        <v>Electricity Supply</v>
      </c>
      <c r="B231" s="147" t="str">
        <f>INDEX('Policy Characteristics'!B:B,MATCH($C231,'Policy Characteristics'!$C:$C,0))</f>
        <v>Early Retirement of Power Plants</v>
      </c>
      <c r="C231" s="147" t="str">
        <f t="shared" si="19"/>
        <v>Annual Additional Capacity Retired due to Early Retirement Policy</v>
      </c>
      <c r="D231" s="150" t="s">
        <v>84</v>
      </c>
      <c r="E231" s="144"/>
      <c r="F231" s="150" t="s">
        <v>98</v>
      </c>
      <c r="G231" s="144"/>
      <c r="H231" s="16">
        <v>625</v>
      </c>
      <c r="I231" s="144" t="s">
        <v>47</v>
      </c>
      <c r="J231" s="142" t="str">
        <f>INDEX('Policy Characteristics'!D:D,MATCH(PolicyLevers!$C231,'Policy Characteristics'!$C:$C,0))</f>
        <v>Early Retirement of Power Plants</v>
      </c>
      <c r="K231" s="142" t="str">
        <f>INDEX('Policy Characteristics'!E:E,MATCH(PolicyLevers!$C231,'Policy Characteristics'!$C:$C,0))</f>
        <v>elec early retirement</v>
      </c>
      <c r="L231" s="35">
        <f>INDEX('Policy Characteristics'!F:F,MATCH(PolicyLevers!$C231,'Policy Characteristics'!$C:$C,0))</f>
        <v>0</v>
      </c>
      <c r="M231" s="35">
        <f>INDEX('Policy Characteristics'!G:G,MATCH(PolicyLevers!$C231,'Policy Characteristics'!$C:$C,0))</f>
        <v>25000</v>
      </c>
      <c r="N231" s="35">
        <f>INDEX('Policy Characteristics'!H:H,MATCH(PolicyLevers!$C231,'Policy Characteristics'!$C:$C,0))</f>
        <v>25</v>
      </c>
      <c r="O231" s="144" t="str">
        <f>INDEX('Policy Characteristics'!I:I,MATCH(PolicyLevers!$C231,'Policy Characteristics'!$C:$C,0))</f>
        <v>MW/year</v>
      </c>
      <c r="P231" s="14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44" t="str">
        <f>INDEX('Policy Characteristics'!K:K,MATCH(PolicyLevers!$C231,'Policy Characteristics'!$C:$C,0))</f>
        <v>electricity-sector-main.html#early-ret</v>
      </c>
      <c r="R231" s="150" t="str">
        <f>INDEX('Policy Characteristics'!L:L,MATCH(PolicyLevers!$C231,'Policy Characteristics'!$C:$C,0))</f>
        <v>early-retirement-of-power-plants.html</v>
      </c>
      <c r="S231" s="171" t="str">
        <f>INDEX('Policy Characteristics'!M:M,MATCH(PolicyLevers!$C231,'Policy Characteristics'!$C:$C,0))</f>
        <v>Calculated from model data; see variables elec/BCRbQ and elec/SYC in the InputData folder for source information.</v>
      </c>
      <c r="T231" s="144">
        <f>INDEX('Policy Characteristics'!N:N,MATCH(PolicyLevers!$C231,'Policy Characteristics'!$C:$C,0))</f>
        <v>0</v>
      </c>
    </row>
    <row r="232" spans="1:20">
      <c r="A232" s="142" t="str">
        <f>INDEX('Policy Characteristics'!A:A,MATCH($C232,'Policy Characteristics'!$C:$C,0))</f>
        <v>Electricity Supply</v>
      </c>
      <c r="B232" s="147" t="str">
        <f>INDEX('Policy Characteristics'!B:B,MATCH($C232,'Policy Characteristics'!$C:$C,0))</f>
        <v>Early Retirement of Power Plants</v>
      </c>
      <c r="C232" s="147" t="str">
        <f t="shared" si="19"/>
        <v>Annual Additional Capacity Retired due to Early Retirement Policy</v>
      </c>
      <c r="D232" s="150" t="s">
        <v>752</v>
      </c>
      <c r="E232" s="144"/>
      <c r="F232" s="176" t="s">
        <v>1688</v>
      </c>
      <c r="G232" s="144"/>
      <c r="H232" s="16">
        <v>626</v>
      </c>
      <c r="I232" s="144" t="s">
        <v>47</v>
      </c>
      <c r="J232" s="142" t="str">
        <f>INDEX('Policy Characteristics'!D:D,MATCH(PolicyLevers!$C232,'Policy Characteristics'!$C:$C,0))</f>
        <v>Early Retirement of Power Plants</v>
      </c>
      <c r="K232" s="142" t="str">
        <f>INDEX('Policy Characteristics'!E:E,MATCH(PolicyLevers!$C232,'Policy Characteristics'!$C:$C,0))</f>
        <v>elec early retirement</v>
      </c>
      <c r="L232" s="35">
        <f>INDEX('Policy Characteristics'!F:F,MATCH(PolicyLevers!$C232,'Policy Characteristics'!$C:$C,0))</f>
        <v>0</v>
      </c>
      <c r="M232" s="35">
        <f>INDEX('Policy Characteristics'!G:G,MATCH(PolicyLevers!$C232,'Policy Characteristics'!$C:$C,0))</f>
        <v>25000</v>
      </c>
      <c r="N232" s="35">
        <f>INDEX('Policy Characteristics'!H:H,MATCH(PolicyLevers!$C232,'Policy Characteristics'!$C:$C,0))</f>
        <v>25</v>
      </c>
      <c r="O232" s="144" t="str">
        <f>INDEX('Policy Characteristics'!I:I,MATCH(PolicyLevers!$C232,'Policy Characteristics'!$C:$C,0))</f>
        <v>MW/year</v>
      </c>
      <c r="P232" s="14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44" t="str">
        <f>INDEX('Policy Characteristics'!K:K,MATCH(PolicyLevers!$C232,'Policy Characteristics'!$C:$C,0))</f>
        <v>electricity-sector-main.html#early-ret</v>
      </c>
      <c r="R232" s="150" t="str">
        <f>INDEX('Policy Characteristics'!L:L,MATCH(PolicyLevers!$C232,'Policy Characteristics'!$C:$C,0))</f>
        <v>early-retirement-of-power-plants.html</v>
      </c>
      <c r="S232" s="171" t="str">
        <f>INDEX('Policy Characteristics'!M:M,MATCH(PolicyLevers!$C232,'Policy Characteristics'!$C:$C,0))</f>
        <v>Calculated from model data; see variables elec/BCRbQ and elec/SYC in the InputData folder for source information.</v>
      </c>
      <c r="T232" s="144">
        <f>INDEX('Policy Characteristics'!N:N,MATCH(PolicyLevers!$C232,'Policy Characteristics'!$C:$C,0))</f>
        <v>0</v>
      </c>
    </row>
    <row r="233" spans="1:20">
      <c r="A233" s="142" t="str">
        <f>INDEX('Policy Characteristics'!A:A,MATCH($C233,'Policy Characteristics'!$C:$C,0))</f>
        <v>Electricity Supply</v>
      </c>
      <c r="B233" s="147" t="str">
        <f>INDEX('Policy Characteristics'!B:B,MATCH($C233,'Policy Characteristics'!$C:$C,0))</f>
        <v>Early Retirement of Power Plants</v>
      </c>
      <c r="C233" s="147" t="str">
        <f t="shared" si="19"/>
        <v>Annual Additional Capacity Retired due to Early Retirement Policy</v>
      </c>
      <c r="D233" s="150" t="s">
        <v>324</v>
      </c>
      <c r="E233" s="144"/>
      <c r="F233" s="150" t="s">
        <v>326</v>
      </c>
      <c r="G233" s="144"/>
      <c r="H233" s="16">
        <v>627</v>
      </c>
      <c r="I233" s="144" t="s">
        <v>47</v>
      </c>
      <c r="J233" s="142" t="str">
        <f>INDEX('Policy Characteristics'!D:D,MATCH(PolicyLevers!$C233,'Policy Characteristics'!$C:$C,0))</f>
        <v>Early Retirement of Power Plants</v>
      </c>
      <c r="K233" s="142" t="str">
        <f>INDEX('Policy Characteristics'!E:E,MATCH(PolicyLevers!$C233,'Policy Characteristics'!$C:$C,0))</f>
        <v>elec early retirement</v>
      </c>
      <c r="L233" s="35">
        <f>INDEX('Policy Characteristics'!F:F,MATCH(PolicyLevers!$C233,'Policy Characteristics'!$C:$C,0))</f>
        <v>0</v>
      </c>
      <c r="M233" s="35">
        <f>INDEX('Policy Characteristics'!G:G,MATCH(PolicyLevers!$C233,'Policy Characteristics'!$C:$C,0))</f>
        <v>25000</v>
      </c>
      <c r="N233" s="35">
        <f>INDEX('Policy Characteristics'!H:H,MATCH(PolicyLevers!$C233,'Policy Characteristics'!$C:$C,0))</f>
        <v>25</v>
      </c>
      <c r="O233" s="144" t="str">
        <f>INDEX('Policy Characteristics'!I:I,MATCH(PolicyLevers!$C233,'Policy Characteristics'!$C:$C,0))</f>
        <v>MW/year</v>
      </c>
      <c r="P233" s="14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44" t="str">
        <f>INDEX('Policy Characteristics'!K:K,MATCH(PolicyLevers!$C233,'Policy Characteristics'!$C:$C,0))</f>
        <v>electricity-sector-main.html#early-ret</v>
      </c>
      <c r="R233" s="150" t="str">
        <f>INDEX('Policy Characteristics'!L:L,MATCH(PolicyLevers!$C233,'Policy Characteristics'!$C:$C,0))</f>
        <v>early-retirement-of-power-plants.html</v>
      </c>
      <c r="S233" s="171" t="str">
        <f>INDEX('Policy Characteristics'!M:M,MATCH(PolicyLevers!$C233,'Policy Characteristics'!$C:$C,0))</f>
        <v>Calculated from model data; see variables elec/BCRbQ and elec/SYC in the InputData folder for source information.</v>
      </c>
      <c r="T233" s="144">
        <f>INDEX('Policy Characteristics'!N:N,MATCH(PolicyLevers!$C233,'Policy Characteristics'!$C:$C,0))</f>
        <v>0</v>
      </c>
    </row>
    <row r="234" spans="1:20">
      <c r="A234" s="142" t="str">
        <f>INDEX('Policy Characteristics'!A:A,MATCH($C234,'Policy Characteristics'!$C:$C,0))</f>
        <v>Electricity Supply</v>
      </c>
      <c r="B234" s="147" t="str">
        <f>INDEX('Policy Characteristics'!B:B,MATCH($C234,'Policy Characteristics'!$C:$C,0))</f>
        <v>Early Retirement of Power Plants</v>
      </c>
      <c r="C234" s="147" t="str">
        <f t="shared" si="19"/>
        <v>Annual Additional Capacity Retired due to Early Retirement Policy</v>
      </c>
      <c r="D234" s="150" t="s">
        <v>325</v>
      </c>
      <c r="E234" s="144"/>
      <c r="F234" s="150" t="s">
        <v>327</v>
      </c>
      <c r="G234" s="144"/>
      <c r="H234" s="16">
        <v>628</v>
      </c>
      <c r="I234" s="144" t="s">
        <v>47</v>
      </c>
      <c r="J234" s="142" t="str">
        <f>INDEX('Policy Characteristics'!D:D,MATCH(PolicyLevers!$C234,'Policy Characteristics'!$C:$C,0))</f>
        <v>Early Retirement of Power Plants</v>
      </c>
      <c r="K234" s="142" t="str">
        <f>INDEX('Policy Characteristics'!E:E,MATCH(PolicyLevers!$C234,'Policy Characteristics'!$C:$C,0))</f>
        <v>elec early retirement</v>
      </c>
      <c r="L234" s="190">
        <f>INDEX('Policy Characteristics'!F:F,MATCH(PolicyLevers!$C234,'Policy Characteristics'!$C:$C,0))</f>
        <v>0</v>
      </c>
      <c r="M234" s="190">
        <f>INDEX('Policy Characteristics'!G:G,MATCH(PolicyLevers!$C234,'Policy Characteristics'!$C:$C,0))</f>
        <v>25000</v>
      </c>
      <c r="N234" s="190">
        <f>INDEX('Policy Characteristics'!H:H,MATCH(PolicyLevers!$C234,'Policy Characteristics'!$C:$C,0))</f>
        <v>25</v>
      </c>
      <c r="O234" s="190" t="str">
        <f>INDEX('Policy Characteristics'!I:I,MATCH(PolicyLevers!$C234,'Policy Characteristics'!$C:$C,0))</f>
        <v>MW/year</v>
      </c>
      <c r="P234" s="14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44" t="str">
        <f>INDEX('Policy Characteristics'!K:K,MATCH(PolicyLevers!$C234,'Policy Characteristics'!$C:$C,0))</f>
        <v>electricity-sector-main.html#early-ret</v>
      </c>
      <c r="R234" s="150" t="str">
        <f>INDEX('Policy Characteristics'!L:L,MATCH(PolicyLevers!$C234,'Policy Characteristics'!$C:$C,0))</f>
        <v>early-retirement-of-power-plants.html</v>
      </c>
      <c r="S234" s="171" t="str">
        <f>INDEX('Policy Characteristics'!M:M,MATCH(PolicyLevers!$C234,'Policy Characteristics'!$C:$C,0))</f>
        <v>Calculated from model data; see variables elec/BCRbQ and elec/SYC in the InputData folder for source information.</v>
      </c>
      <c r="T234" s="144">
        <f>INDEX('Policy Characteristics'!N:N,MATCH(PolicyLevers!$C234,'Policy Characteristics'!$C:$C,0))</f>
        <v>0</v>
      </c>
    </row>
    <row r="235" spans="1:20">
      <c r="A235" s="142" t="str">
        <f>INDEX('Policy Characteristics'!A:A,MATCH($C235,'Policy Characteristics'!$C:$C,0))</f>
        <v>Electricity Supply</v>
      </c>
      <c r="B235" s="147" t="str">
        <f>INDEX('Policy Characteristics'!B:B,MATCH($C235,'Policy Characteristics'!$C:$C,0))</f>
        <v>Early Retirement of Power Plants</v>
      </c>
      <c r="C235" s="147" t="str">
        <f t="shared" si="19"/>
        <v>Annual Additional Capacity Retired due to Early Retirement Policy</v>
      </c>
      <c r="D235" s="150" t="s">
        <v>468</v>
      </c>
      <c r="E235" s="144"/>
      <c r="F235" s="150" t="s">
        <v>467</v>
      </c>
      <c r="G235" s="144"/>
      <c r="H235" s="16">
        <v>590</v>
      </c>
      <c r="I235" s="144" t="s">
        <v>47</v>
      </c>
      <c r="J235" s="142" t="str">
        <f>INDEX('Policy Characteristics'!D:D,MATCH(PolicyLevers!$C235,'Policy Characteristics'!$C:$C,0))</f>
        <v>Early Retirement of Power Plants</v>
      </c>
      <c r="K235" s="142" t="str">
        <f>INDEX('Policy Characteristics'!E:E,MATCH(PolicyLevers!$C235,'Policy Characteristics'!$C:$C,0))</f>
        <v>elec early retirement</v>
      </c>
      <c r="L235" s="142">
        <f>INDEX('Policy Characteristics'!F:F,MATCH(PolicyLevers!$C235,'Policy Characteristics'!$C:$C,0))</f>
        <v>0</v>
      </c>
      <c r="M235" s="142">
        <f>INDEX('Policy Characteristics'!G:G,MATCH(PolicyLevers!$C235,'Policy Characteristics'!$C:$C,0))</f>
        <v>25000</v>
      </c>
      <c r="N235" s="142">
        <f>INDEX('Policy Characteristics'!H:H,MATCH(PolicyLevers!$C235,'Policy Characteristics'!$C:$C,0))</f>
        <v>25</v>
      </c>
      <c r="O235" s="165" t="str">
        <f>INDEX('Policy Characteristics'!I:I,MATCH(PolicyLevers!$C235,'Policy Characteristics'!$C:$C,0))</f>
        <v>MW/year</v>
      </c>
      <c r="P235" s="14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165" t="str">
        <f>INDEX('Policy Characteristics'!K:K,MATCH(PolicyLevers!$C235,'Policy Characteristics'!$C:$C,0))</f>
        <v>electricity-sector-main.html#early-ret</v>
      </c>
      <c r="R235" s="165" t="str">
        <f>INDEX('Policy Characteristics'!L:L,MATCH(PolicyLevers!$C235,'Policy Characteristics'!$C:$C,0))</f>
        <v>early-retirement-of-power-plants.html</v>
      </c>
      <c r="S235" s="171" t="str">
        <f>INDEX('Policy Characteristics'!M:M,MATCH(PolicyLevers!$C235,'Policy Characteristics'!$C:$C,0))</f>
        <v>Calculated from model data; see variables elec/BCRbQ and elec/SYC in the InputData folder for source information.</v>
      </c>
      <c r="T235" s="144">
        <f>INDEX('Policy Characteristics'!N:N,MATCH(PolicyLevers!$C235,'Policy Characteristics'!$C:$C,0))</f>
        <v>0</v>
      </c>
    </row>
    <row r="236" spans="1:20">
      <c r="A236" s="142" t="str">
        <f>INDEX('Policy Characteristics'!A:A,MATCH($C236,'Policy Characteristics'!$C:$C,0))</f>
        <v>Electricity Supply</v>
      </c>
      <c r="B236" s="147" t="str">
        <f>INDEX('Policy Characteristics'!B:B,MATCH($C236,'Policy Characteristics'!$C:$C,0))</f>
        <v>Early Retirement of Power Plants</v>
      </c>
      <c r="C236" s="147" t="str">
        <f t="shared" si="19"/>
        <v>Annual Additional Capacity Retired due to Early Retirement Policy</v>
      </c>
      <c r="D236" s="150" t="s">
        <v>477</v>
      </c>
      <c r="E236" s="144"/>
      <c r="F236" s="150" t="s">
        <v>478</v>
      </c>
      <c r="G236" s="144"/>
      <c r="H236" s="16">
        <v>629</v>
      </c>
      <c r="I236" s="144" t="s">
        <v>47</v>
      </c>
      <c r="J236" s="142" t="str">
        <f>INDEX('Policy Characteristics'!D:D,MATCH(PolicyLevers!$C236,'Policy Characteristics'!$C:$C,0))</f>
        <v>Early Retirement of Power Plants</v>
      </c>
      <c r="K236" s="142" t="str">
        <f>INDEX('Policy Characteristics'!E:E,MATCH(PolicyLevers!$C236,'Policy Characteristics'!$C:$C,0))</f>
        <v>elec early retirement</v>
      </c>
      <c r="L236" s="166">
        <f>INDEX('Policy Characteristics'!F:F,MATCH(PolicyLevers!$C236,'Policy Characteristics'!$C:$C,0))</f>
        <v>0</v>
      </c>
      <c r="M236" s="166">
        <f>INDEX('Policy Characteristics'!G:G,MATCH(PolicyLevers!$C236,'Policy Characteristics'!$C:$C,0))</f>
        <v>25000</v>
      </c>
      <c r="N236" s="166">
        <f>INDEX('Policy Characteristics'!H:H,MATCH(PolicyLevers!$C236,'Policy Characteristics'!$C:$C,0))</f>
        <v>25</v>
      </c>
      <c r="O236" s="165" t="str">
        <f>INDEX('Policy Characteristics'!I:I,MATCH(PolicyLevers!$C236,'Policy Characteristics'!$C:$C,0))</f>
        <v>MW/year</v>
      </c>
      <c r="P236" s="14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44" t="str">
        <f>INDEX('Policy Characteristics'!K:K,MATCH(PolicyLevers!$C236,'Policy Characteristics'!$C:$C,0))</f>
        <v>electricity-sector-main.html#early-ret</v>
      </c>
      <c r="R236" s="150" t="str">
        <f>INDEX('Policy Characteristics'!L:L,MATCH(PolicyLevers!$C236,'Policy Characteristics'!$C:$C,0))</f>
        <v>early-retirement-of-power-plants.html</v>
      </c>
      <c r="S236" s="171" t="str">
        <f>INDEX('Policy Characteristics'!M:M,MATCH(PolicyLevers!$C236,'Policy Characteristics'!$C:$C,0))</f>
        <v>Calculated from model data; see variables elec/BCRbQ and elec/SYC in the InputData folder for source information.</v>
      </c>
      <c r="T236" s="144">
        <f>INDEX('Policy Characteristics'!N:N,MATCH(PolicyLevers!$C236,'Policy Characteristics'!$C:$C,0))</f>
        <v>0</v>
      </c>
    </row>
    <row r="237" spans="1:20">
      <c r="A237" s="142" t="str">
        <f>INDEX('Policy Characteristics'!A:A,MATCH($C237,'Policy Characteristics'!$C:$C,0))</f>
        <v>Electricity Supply</v>
      </c>
      <c r="B237" s="147" t="str">
        <f>INDEX('Policy Characteristics'!B:B,MATCH($C237,'Policy Characteristics'!$C:$C,0))</f>
        <v>Early Retirement of Power Plants</v>
      </c>
      <c r="C237" s="147" t="str">
        <f t="shared" si="19"/>
        <v>Annual Additional Capacity Retired due to Early Retirement Policy</v>
      </c>
      <c r="D237" s="150" t="s">
        <v>1112</v>
      </c>
      <c r="E237" s="144"/>
      <c r="F237" s="150" t="s">
        <v>805</v>
      </c>
      <c r="G237" s="144"/>
      <c r="H237" s="16">
        <v>630</v>
      </c>
      <c r="I237" s="144" t="s">
        <v>47</v>
      </c>
      <c r="J237" s="142" t="str">
        <f>INDEX('Policy Characteristics'!D:D,MATCH(PolicyLevers!$C237,'Policy Characteristics'!$C:$C,0))</f>
        <v>Early Retirement of Power Plants</v>
      </c>
      <c r="K237" s="142" t="str">
        <f>INDEX('Policy Characteristics'!E:E,MATCH(PolicyLevers!$C237,'Policy Characteristics'!$C:$C,0))</f>
        <v>elec early retirement</v>
      </c>
      <c r="L237" s="166">
        <f>INDEX('Policy Characteristics'!F:F,MATCH(PolicyLevers!$C237,'Policy Characteristics'!$C:$C,0))</f>
        <v>0</v>
      </c>
      <c r="M237" s="166">
        <f>INDEX('Policy Characteristics'!G:G,MATCH(PolicyLevers!$C237,'Policy Characteristics'!$C:$C,0))</f>
        <v>25000</v>
      </c>
      <c r="N237" s="166">
        <f>INDEX('Policy Characteristics'!H:H,MATCH(PolicyLevers!$C237,'Policy Characteristics'!$C:$C,0))</f>
        <v>25</v>
      </c>
      <c r="O237" s="165" t="str">
        <f>INDEX('Policy Characteristics'!I:I,MATCH(PolicyLevers!$C237,'Policy Characteristics'!$C:$C,0))</f>
        <v>MW/year</v>
      </c>
      <c r="P237" s="14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44" t="str">
        <f>INDEX('Policy Characteristics'!K:K,MATCH(PolicyLevers!$C237,'Policy Characteristics'!$C:$C,0))</f>
        <v>electricity-sector-main.html#early-ret</v>
      </c>
      <c r="R237" s="150" t="str">
        <f>INDEX('Policy Characteristics'!L:L,MATCH(PolicyLevers!$C237,'Policy Characteristics'!$C:$C,0))</f>
        <v>early-retirement-of-power-plants.html</v>
      </c>
      <c r="S237" s="171" t="str">
        <f>INDEX('Policy Characteristics'!M:M,MATCH(PolicyLevers!$C237,'Policy Characteristics'!$C:$C,0))</f>
        <v>Calculated from model data; see variables elec/BCRbQ and elec/SYC in the InputData folder for source information.</v>
      </c>
      <c r="T237" s="144">
        <f>INDEX('Policy Characteristics'!N:N,MATCH(PolicyLevers!$C237,'Policy Characteristics'!$C:$C,0))</f>
        <v>0</v>
      </c>
    </row>
    <row r="238" spans="1:20">
      <c r="A238" s="142" t="str">
        <f>INDEX('Policy Characteristics'!A:A,MATCH($C238,'Policy Characteristics'!$C:$C,0))</f>
        <v>Electricity Supply</v>
      </c>
      <c r="B238" s="147" t="str">
        <f>INDEX('Policy Characteristics'!B:B,MATCH($C238,'Policy Characteristics'!$C:$C,0))</f>
        <v>Early Retirement of Power Plants</v>
      </c>
      <c r="C238" s="147" t="str">
        <f t="shared" si="19"/>
        <v>Annual Additional Capacity Retired due to Early Retirement Policy</v>
      </c>
      <c r="D238" s="150" t="s">
        <v>1113</v>
      </c>
      <c r="E238" s="144"/>
      <c r="F238" s="150" t="s">
        <v>945</v>
      </c>
      <c r="G238" s="144"/>
      <c r="H238" s="16">
        <v>631</v>
      </c>
      <c r="I238" s="144" t="s">
        <v>47</v>
      </c>
      <c r="J238" s="142" t="str">
        <f>INDEX('Policy Characteristics'!D:D,MATCH(PolicyLevers!$C238,'Policy Characteristics'!$C:$C,0))</f>
        <v>Early Retirement of Power Plants</v>
      </c>
      <c r="K238" s="142" t="str">
        <f>INDEX('Policy Characteristics'!E:E,MATCH(PolicyLevers!$C238,'Policy Characteristics'!$C:$C,0))</f>
        <v>elec early retirement</v>
      </c>
      <c r="L238" s="166">
        <f>INDEX('Policy Characteristics'!F:F,MATCH(PolicyLevers!$C238,'Policy Characteristics'!$C:$C,0))</f>
        <v>0</v>
      </c>
      <c r="M238" s="166">
        <f>INDEX('Policy Characteristics'!G:G,MATCH(PolicyLevers!$C238,'Policy Characteristics'!$C:$C,0))</f>
        <v>25000</v>
      </c>
      <c r="N238" s="166">
        <f>INDEX('Policy Characteristics'!H:H,MATCH(PolicyLevers!$C238,'Policy Characteristics'!$C:$C,0))</f>
        <v>25</v>
      </c>
      <c r="O238" s="165" t="str">
        <f>INDEX('Policy Characteristics'!I:I,MATCH(PolicyLevers!$C238,'Policy Characteristics'!$C:$C,0))</f>
        <v>MW/year</v>
      </c>
      <c r="P238" s="14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44" t="str">
        <f>INDEX('Policy Characteristics'!K:K,MATCH(PolicyLevers!$C238,'Policy Characteristics'!$C:$C,0))</f>
        <v>electricity-sector-main.html#early-ret</v>
      </c>
      <c r="R238" s="150" t="str">
        <f>INDEX('Policy Characteristics'!L:L,MATCH(PolicyLevers!$C238,'Policy Characteristics'!$C:$C,0))</f>
        <v>early-retirement-of-power-plants.html</v>
      </c>
      <c r="S238" s="171" t="str">
        <f>INDEX('Policy Characteristics'!M:M,MATCH(PolicyLevers!$C238,'Policy Characteristics'!$C:$C,0))</f>
        <v>Calculated from model data; see variables elec/BCRbQ and elec/SYC in the InputData folder for source information.</v>
      </c>
      <c r="T238" s="144">
        <f>INDEX('Policy Characteristics'!N:N,MATCH(PolicyLevers!$C238,'Policy Characteristics'!$C:$C,0))</f>
        <v>0</v>
      </c>
    </row>
    <row r="239" spans="1:20">
      <c r="A239" s="142" t="str">
        <f>INDEX('Policy Characteristics'!A:A,MATCH($C239,'Policy Characteristics'!$C:$C,0))</f>
        <v>Electricity Supply</v>
      </c>
      <c r="B239" s="147" t="str">
        <f>INDEX('Policy Characteristics'!B:B,MATCH($C239,'Policy Characteristics'!$C:$C,0))</f>
        <v>Early Retirement of Power Plants</v>
      </c>
      <c r="C239" s="147" t="str">
        <f t="shared" si="19"/>
        <v>Annual Additional Capacity Retired due to Early Retirement Policy</v>
      </c>
      <c r="D239" s="150" t="s">
        <v>1114</v>
      </c>
      <c r="E239" s="144"/>
      <c r="F239" s="150" t="s">
        <v>807</v>
      </c>
      <c r="G239" s="144"/>
      <c r="H239" s="16">
        <v>632</v>
      </c>
      <c r="I239" s="144" t="s">
        <v>47</v>
      </c>
      <c r="J239" s="142" t="str">
        <f>INDEX('Policy Characteristics'!D:D,MATCH(PolicyLevers!$C239,'Policy Characteristics'!$C:$C,0))</f>
        <v>Early Retirement of Power Plants</v>
      </c>
      <c r="K239" s="142" t="str">
        <f>INDEX('Policy Characteristics'!E:E,MATCH(PolicyLevers!$C239,'Policy Characteristics'!$C:$C,0))</f>
        <v>elec early retirement</v>
      </c>
      <c r="L239" s="166">
        <f>INDEX('Policy Characteristics'!F:F,MATCH(PolicyLevers!$C239,'Policy Characteristics'!$C:$C,0))</f>
        <v>0</v>
      </c>
      <c r="M239" s="166">
        <f>INDEX('Policy Characteristics'!G:G,MATCH(PolicyLevers!$C239,'Policy Characteristics'!$C:$C,0))</f>
        <v>25000</v>
      </c>
      <c r="N239" s="166">
        <f>INDEX('Policy Characteristics'!H:H,MATCH(PolicyLevers!$C239,'Policy Characteristics'!$C:$C,0))</f>
        <v>25</v>
      </c>
      <c r="O239" s="165" t="str">
        <f>INDEX('Policy Characteristics'!I:I,MATCH(PolicyLevers!$C239,'Policy Characteristics'!$C:$C,0))</f>
        <v>MW/year</v>
      </c>
      <c r="P239" s="14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44" t="str">
        <f>INDEX('Policy Characteristics'!K:K,MATCH(PolicyLevers!$C239,'Policy Characteristics'!$C:$C,0))</f>
        <v>electricity-sector-main.html#early-ret</v>
      </c>
      <c r="R239" s="150" t="str">
        <f>INDEX('Policy Characteristics'!L:L,MATCH(PolicyLevers!$C239,'Policy Characteristics'!$C:$C,0))</f>
        <v>early-retirement-of-power-plants.html</v>
      </c>
      <c r="S239" s="171" t="str">
        <f>INDEX('Policy Characteristics'!M:M,MATCH(PolicyLevers!$C239,'Policy Characteristics'!$C:$C,0))</f>
        <v>Calculated from model data; see variables elec/BCRbQ and elec/SYC in the InputData folder for source information.</v>
      </c>
      <c r="T239" s="144">
        <f>INDEX('Policy Characteristics'!N:N,MATCH(PolicyLevers!$C239,'Policy Characteristics'!$C:$C,0))</f>
        <v>0</v>
      </c>
    </row>
    <row r="240" spans="1:20">
      <c r="A240" s="142" t="str">
        <f>INDEX('Policy Characteristics'!A:A,MATCH($C240,'Policy Characteristics'!$C:$C,0))</f>
        <v>Electricity Supply</v>
      </c>
      <c r="B240" t="str">
        <f>INDEX('Policy Characteristics'!B:B,MATCH($C240,'Policy Characteristics'!$C:$C,0))</f>
        <v>Grid-Scale Electricity Storage</v>
      </c>
      <c r="C240" t="s">
        <v>1383</v>
      </c>
      <c r="D240" s="144"/>
      <c r="E240" s="144"/>
      <c r="F240" s="144"/>
      <c r="G240" s="144"/>
      <c r="H240" s="16">
        <v>33</v>
      </c>
      <c r="I240" s="144" t="s">
        <v>46</v>
      </c>
      <c r="J240" s="142" t="str">
        <f>INDEX('Policy Characteristics'!D:D,MATCH(PolicyLevers!$C240,'Policy Characteristics'!$C:$C,0))</f>
        <v>Grid-Scale Electricity Storage</v>
      </c>
      <c r="K240" s="142" t="str">
        <f>INDEX('Policy Characteristics'!E:E,MATCH(PolicyLevers!$C240,'Policy Characteristics'!$C:$C,0))</f>
        <v>elec storage growth</v>
      </c>
      <c r="L240" s="170">
        <f>INDEX('Policy Characteristics'!F:F,MATCH(PolicyLevers!$C240,'Policy Characteristics'!$C:$C,0))</f>
        <v>0</v>
      </c>
      <c r="M240" s="170">
        <f>INDEX('Policy Characteristics'!G:G,MATCH(PolicyLevers!$C240,'Policy Characteristics'!$C:$C,0))</f>
        <v>1</v>
      </c>
      <c r="N240" s="192">
        <f>INDEX('Policy Characteristics'!H:H,MATCH(PolicyLevers!$C240,'Policy Characteristics'!$C:$C,0))</f>
        <v>0.01</v>
      </c>
      <c r="O240" s="144" t="str">
        <f>INDEX('Policy Characteristics'!I:I,MATCH(PolicyLevers!$C240,'Policy Characteristics'!$C:$C,0))</f>
        <v>% of potential achieved</v>
      </c>
      <c r="P240" s="15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44" t="str">
        <f>INDEX('Policy Characteristics'!K:K,MATCH(PolicyLevers!$C240,'Policy Characteristics'!$C:$C,0))</f>
        <v>electricity-sector-main.html#storage</v>
      </c>
      <c r="R240" s="150" t="str">
        <f>INDEX('Policy Characteristics'!L:L,MATCH(PolicyLevers!$C240,'Policy Characteristics'!$C:$C,0))</f>
        <v>grid-scale-electricity-storage.html</v>
      </c>
      <c r="S240" s="151" t="str">
        <f>INDEX('Policy Characteristics'!M:M,MATCH(PolicyLevers!$C240,'Policy Characteristics'!$C:$C,0))</f>
        <v>Calculated from model input data;</v>
      </c>
      <c r="T240" s="144">
        <f>INDEX('Policy Characteristics'!N:N,MATCH(PolicyLevers!$C240,'Policy Characteristics'!$C:$C,0))</f>
        <v>0</v>
      </c>
    </row>
    <row r="241" spans="1:20">
      <c r="A241" s="142" t="str">
        <f>INDEX('Policy Characteristics'!A:A,MATCH($C241,'Policy Characteristics'!$C:$C,0))</f>
        <v>Electricity Supply</v>
      </c>
      <c r="B241" t="str">
        <f>INDEX('Policy Characteristics'!B:B,MATCH($C241,'Policy Characteristics'!$C:$C,0))</f>
        <v>Increase Transmission</v>
      </c>
      <c r="C241" t="s">
        <v>296</v>
      </c>
      <c r="D241" s="144"/>
      <c r="E241" s="144"/>
      <c r="F241" s="144"/>
      <c r="G241" s="144"/>
      <c r="H241" s="16">
        <v>34</v>
      </c>
      <c r="I241" s="144" t="s">
        <v>46</v>
      </c>
      <c r="J241" s="142" t="str">
        <f>INDEX('Policy Characteristics'!D:D,MATCH(PolicyLevers!$C241,'Policy Characteristics'!$C:$C,0))</f>
        <v>Increase Transmission</v>
      </c>
      <c r="K241" s="142" t="str">
        <f>INDEX('Policy Characteristics'!E:E,MATCH(PolicyLevers!$C241,'Policy Characteristics'!$C:$C,0))</f>
        <v>elec transmission growth</v>
      </c>
      <c r="L241" s="170">
        <f>INDEX('Policy Characteristics'!F:F,MATCH(PolicyLevers!$C241,'Policy Characteristics'!$C:$C,0))</f>
        <v>0</v>
      </c>
      <c r="M241" s="193">
        <f>INDEX('Policy Characteristics'!G:G,MATCH(PolicyLevers!$C241,'Policy Characteristics'!$C:$C,0))</f>
        <v>1</v>
      </c>
      <c r="N241" s="170">
        <f>INDEX('Policy Characteristics'!H:H,MATCH(PolicyLevers!$C241,'Policy Characteristics'!$C:$C,0))</f>
        <v>0.01</v>
      </c>
      <c r="O241" s="144" t="str">
        <f>INDEX('Policy Characteristics'!I:I,MATCH(PolicyLevers!$C241,'Policy Characteristics'!$C:$C,0))</f>
        <v>% increase in transmission capacity</v>
      </c>
      <c r="P241" s="15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44" t="str">
        <f>INDEX('Policy Characteristics'!K:K,MATCH(PolicyLevers!$C241,'Policy Characteristics'!$C:$C,0))</f>
        <v>electricity-sector-main.html#transmission</v>
      </c>
      <c r="R241" s="150" t="str">
        <f>INDEX('Policy Characteristics'!L:L,MATCH(PolicyLevers!$C241,'Policy Characteristics'!$C:$C,0))</f>
        <v>increase-transmission.html</v>
      </c>
      <c r="S241" s="151" t="str">
        <f>INDEX('Policy Characteristics'!M:M,MATCH(PolicyLevers!$C241,'Policy Characteristics'!$C:$C,0))</f>
        <v>Calculated from model data; see variable elec/BTC in the InputData folder for source information.</v>
      </c>
      <c r="T241" s="144">
        <f>INDEX('Policy Characteristics'!N:N,MATCH(PolicyLevers!$C241,'Policy Characteristics'!$C:$C,0))</f>
        <v>0</v>
      </c>
    </row>
    <row r="242" spans="1:20">
      <c r="A242" s="142" t="str">
        <f>INDEX('Policy Characteristics'!A:A,MATCH($C242,'Policy Characteristics'!$C:$C,0))</f>
        <v>Electricity Supply</v>
      </c>
      <c r="B242" t="str">
        <f>INDEX('Policy Characteristics'!B:B,MATCH($C242,'Policy Characteristics'!$C:$C,0))</f>
        <v>Non BAU Capacity Retirement Schedule</v>
      </c>
      <c r="C242" t="s">
        <v>1708</v>
      </c>
      <c r="D242" s="144" t="s">
        <v>471</v>
      </c>
      <c r="E242" s="144"/>
      <c r="F242" s="144" t="s">
        <v>470</v>
      </c>
      <c r="G242" s="144"/>
      <c r="H242" s="16">
        <v>860</v>
      </c>
      <c r="I242" s="144" t="s">
        <v>47</v>
      </c>
      <c r="J242" s="142" t="str">
        <f>INDEX('Policy Characteristics'!D:D,MATCH(PolicyLevers!$C242,'Policy Characteristics'!$C:$C,0))</f>
        <v>Non BAU Capacity Retirement Schedule</v>
      </c>
      <c r="K242" s="142">
        <f>INDEX('Policy Characteristics'!E:E,MATCH(PolicyLevers!$C242,'Policy Characteristics'!$C:$C,0))</f>
        <v>0</v>
      </c>
      <c r="L242" s="170">
        <f>INDEX('Policy Characteristics'!F:F,MATCH(PolicyLevers!$C242,'Policy Characteristics'!$C:$C,0))</f>
        <v>0</v>
      </c>
      <c r="M242" s="170">
        <f>INDEX('Policy Characteristics'!G:G,MATCH(PolicyLevers!$C242,'Policy Characteristics'!$C:$C,0))</f>
        <v>0</v>
      </c>
      <c r="N242" s="170">
        <f>INDEX('Policy Characteristics'!H:H,MATCH(PolicyLevers!$C242,'Policy Characteristics'!$C:$C,0))</f>
        <v>0</v>
      </c>
      <c r="O242" s="144">
        <f>INDEX('Policy Characteristics'!I:I,MATCH(PolicyLevers!$C242,'Policy Characteristics'!$C:$C,0))</f>
        <v>0</v>
      </c>
      <c r="P242" s="144" t="str">
        <f>INDEX('Policy Characteristics'!J:J,MATCH(PolicyLevers!$C242,'Policy Characteristics'!$C:$C,0))</f>
        <v xml:space="preserve">**Description:** This policy uses an alternative retirement schedule for existing capacity of the selected type(s). // </v>
      </c>
      <c r="Q242" s="144">
        <f>INDEX('Policy Characteristics'!K:K,MATCH(PolicyLevers!$C242,'Policy Characteristics'!$C:$C,0))</f>
        <v>0</v>
      </c>
      <c r="R242" s="150">
        <f>INDEX('Policy Characteristics'!L:L,MATCH(PolicyLevers!$C242,'Policy Characteristics'!$C:$C,0))</f>
        <v>0</v>
      </c>
      <c r="S242" s="171">
        <f>INDEX('Policy Characteristics'!M:M,MATCH(PolicyLevers!$C242,'Policy Characteristics'!$C:$C,0))</f>
        <v>0</v>
      </c>
      <c r="T242" s="144">
        <f>INDEX('Policy Characteristics'!N:N,MATCH(PolicyLevers!$C242,'Policy Characteristics'!$C:$C,0))</f>
        <v>0</v>
      </c>
    </row>
    <row r="243" spans="1:20">
      <c r="A243" s="142" t="str">
        <f>INDEX('Policy Characteristics'!A:A,MATCH($C243,'Policy Characteristics'!$C:$C,0))</f>
        <v>Electricity Supply</v>
      </c>
      <c r="B243" s="147" t="str">
        <f>INDEX('Policy Characteristics'!B:B,MATCH($C243,'Policy Characteristics'!$C:$C,0))</f>
        <v>Non BAU Mandated Capacity Construction</v>
      </c>
      <c r="C243" s="147" t="str">
        <f t="shared" ref="C243:C257" si="20">C$258</f>
        <v>Boolean Use Non BAU Mandated Capacity Construction Schedule</v>
      </c>
      <c r="D243" s="150" t="s">
        <v>322</v>
      </c>
      <c r="E243" s="144"/>
      <c r="F243" s="150" t="s">
        <v>323</v>
      </c>
      <c r="G243" s="144"/>
      <c r="H243" s="16">
        <v>861</v>
      </c>
      <c r="I243" s="144" t="s">
        <v>47</v>
      </c>
      <c r="J243" s="142" t="str">
        <f>INDEX('Policy Characteristics'!D:D,MATCH(PolicyLevers!$C243,'Policy Characteristics'!$C:$C,0))</f>
        <v>Non BAU Mandated Capacity Construction</v>
      </c>
      <c r="K243" s="142">
        <f>INDEX('Policy Characteristics'!E:E,MATCH(PolicyLevers!$C243,'Policy Characteristics'!$C:$C,0))</f>
        <v>0</v>
      </c>
      <c r="L243" s="170">
        <f>INDEX('Policy Characteristics'!F:F,MATCH(PolicyLevers!$C243,'Policy Characteristics'!$C:$C,0))</f>
        <v>0</v>
      </c>
      <c r="M243" s="170">
        <f>INDEX('Policy Characteristics'!G:G,MATCH(PolicyLevers!$C243,'Policy Characteristics'!$C:$C,0))</f>
        <v>0</v>
      </c>
      <c r="N243" s="170">
        <f>INDEX('Policy Characteristics'!H:H,MATCH(PolicyLevers!$C243,'Policy Characteristics'!$C:$C,0))</f>
        <v>0</v>
      </c>
      <c r="O243" s="144">
        <f>INDEX('Policy Characteristics'!I:I,MATCH(PolicyLevers!$C243,'Policy Characteristics'!$C:$C,0))</f>
        <v>0</v>
      </c>
      <c r="P243" s="14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44">
        <f>INDEX('Policy Characteristics'!K:K,MATCH(PolicyLevers!$C243,'Policy Characteristics'!$C:$C,0))</f>
        <v>0</v>
      </c>
      <c r="R243" s="150">
        <f>INDEX('Policy Characteristics'!L:L,MATCH(PolicyLevers!$C243,'Policy Characteristics'!$C:$C,0))</f>
        <v>0</v>
      </c>
      <c r="S243" s="171">
        <f>INDEX('Policy Characteristics'!M:M,MATCH(PolicyLevers!$C243,'Policy Characteristics'!$C:$C,0))</f>
        <v>0</v>
      </c>
      <c r="T243" s="144">
        <f>INDEX('Policy Characteristics'!N:N,MATCH(PolicyLevers!$C243,'Policy Characteristics'!$C:$C,0))</f>
        <v>0</v>
      </c>
    </row>
    <row r="244" spans="1:20">
      <c r="A244" s="142" t="str">
        <f>INDEX('Policy Characteristics'!A:A,MATCH($C244,'Policy Characteristics'!$C:$C,0))</f>
        <v>Electricity Supply</v>
      </c>
      <c r="B244" s="147" t="str">
        <f>INDEX('Policy Characteristics'!B:B,MATCH($C244,'Policy Characteristics'!$C:$C,0))</f>
        <v>Non BAU Mandated Capacity Construction</v>
      </c>
      <c r="C244" s="147" t="str">
        <f t="shared" si="20"/>
        <v>Boolean Use Non BAU Mandated Capacity Construction Schedule</v>
      </c>
      <c r="D244" s="150" t="s">
        <v>80</v>
      </c>
      <c r="E244" s="144"/>
      <c r="F244" s="150" t="s">
        <v>94</v>
      </c>
      <c r="G244" s="144"/>
      <c r="H244" s="16">
        <v>862</v>
      </c>
      <c r="I244" s="144" t="s">
        <v>47</v>
      </c>
      <c r="J244" s="142" t="str">
        <f>INDEX('Policy Characteristics'!D:D,MATCH(PolicyLevers!$C244,'Policy Characteristics'!$C:$C,0))</f>
        <v>Non BAU Mandated Capacity Construction</v>
      </c>
      <c r="K244" s="142">
        <f>INDEX('Policy Characteristics'!E:E,MATCH(PolicyLevers!$C244,'Policy Characteristics'!$C:$C,0))</f>
        <v>0</v>
      </c>
      <c r="L244" s="170">
        <f>INDEX('Policy Characteristics'!F:F,MATCH(PolicyLevers!$C244,'Policy Characteristics'!$C:$C,0))</f>
        <v>0</v>
      </c>
      <c r="M244" s="170">
        <f>INDEX('Policy Characteristics'!G:G,MATCH(PolicyLevers!$C244,'Policy Characteristics'!$C:$C,0))</f>
        <v>0</v>
      </c>
      <c r="N244" s="170">
        <f>INDEX('Policy Characteristics'!H:H,MATCH(PolicyLevers!$C244,'Policy Characteristics'!$C:$C,0))</f>
        <v>0</v>
      </c>
      <c r="O244" s="144">
        <f>INDEX('Policy Characteristics'!I:I,MATCH(PolicyLevers!$C244,'Policy Characteristics'!$C:$C,0))</f>
        <v>0</v>
      </c>
      <c r="P244" s="14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44">
        <f>INDEX('Policy Characteristics'!K:K,MATCH(PolicyLevers!$C244,'Policy Characteristics'!$C:$C,0))</f>
        <v>0</v>
      </c>
      <c r="R244" s="150">
        <f>INDEX('Policy Characteristics'!L:L,MATCH(PolicyLevers!$C244,'Policy Characteristics'!$C:$C,0))</f>
        <v>0</v>
      </c>
      <c r="S244" s="171">
        <f>INDEX('Policy Characteristics'!M:M,MATCH(PolicyLevers!$C244,'Policy Characteristics'!$C:$C,0))</f>
        <v>0</v>
      </c>
      <c r="T244" s="144">
        <f>INDEX('Policy Characteristics'!N:N,MATCH(PolicyLevers!$C244,'Policy Characteristics'!$C:$C,0))</f>
        <v>0</v>
      </c>
    </row>
    <row r="245" spans="1:20">
      <c r="A245" s="142" t="str">
        <f>INDEX('Policy Characteristics'!A:A,MATCH($C245,'Policy Characteristics'!$C:$C,0))</f>
        <v>Electricity Supply</v>
      </c>
      <c r="B245" s="147" t="str">
        <f>INDEX('Policy Characteristics'!B:B,MATCH($C245,'Policy Characteristics'!$C:$C,0))</f>
        <v>Non BAU Mandated Capacity Construction</v>
      </c>
      <c r="C245" s="147" t="str">
        <f t="shared" si="20"/>
        <v>Boolean Use Non BAU Mandated Capacity Construction Schedule</v>
      </c>
      <c r="D245" s="150" t="s">
        <v>81</v>
      </c>
      <c r="E245" s="144"/>
      <c r="F245" s="150" t="s">
        <v>95</v>
      </c>
      <c r="G245" s="144"/>
      <c r="H245" s="16">
        <v>863</v>
      </c>
      <c r="I245" s="144" t="s">
        <v>47</v>
      </c>
      <c r="J245" s="142" t="str">
        <f>INDEX('Policy Characteristics'!D:D,MATCH(PolicyLevers!$C245,'Policy Characteristics'!$C:$C,0))</f>
        <v>Non BAU Mandated Capacity Construction</v>
      </c>
      <c r="K245" s="142">
        <f>INDEX('Policy Characteristics'!E:E,MATCH(PolicyLevers!$C245,'Policy Characteristics'!$C:$C,0))</f>
        <v>0</v>
      </c>
      <c r="L245" s="170">
        <f>INDEX('Policy Characteristics'!F:F,MATCH(PolicyLevers!$C245,'Policy Characteristics'!$C:$C,0))</f>
        <v>0</v>
      </c>
      <c r="M245" s="170">
        <f>INDEX('Policy Characteristics'!G:G,MATCH(PolicyLevers!$C245,'Policy Characteristics'!$C:$C,0))</f>
        <v>0</v>
      </c>
      <c r="N245" s="170">
        <f>INDEX('Policy Characteristics'!H:H,MATCH(PolicyLevers!$C245,'Policy Characteristics'!$C:$C,0))</f>
        <v>0</v>
      </c>
      <c r="O245" s="144">
        <f>INDEX('Policy Characteristics'!I:I,MATCH(PolicyLevers!$C245,'Policy Characteristics'!$C:$C,0))</f>
        <v>0</v>
      </c>
      <c r="P245" s="14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44">
        <f>INDEX('Policy Characteristics'!K:K,MATCH(PolicyLevers!$C245,'Policy Characteristics'!$C:$C,0))</f>
        <v>0</v>
      </c>
      <c r="R245" s="150">
        <f>INDEX('Policy Characteristics'!L:L,MATCH(PolicyLevers!$C245,'Policy Characteristics'!$C:$C,0))</f>
        <v>0</v>
      </c>
      <c r="S245" s="171">
        <f>INDEX('Policy Characteristics'!M:M,MATCH(PolicyLevers!$C245,'Policy Characteristics'!$C:$C,0))</f>
        <v>0</v>
      </c>
      <c r="T245" s="144">
        <f>INDEX('Policy Characteristics'!N:N,MATCH(PolicyLevers!$C245,'Policy Characteristics'!$C:$C,0))</f>
        <v>0</v>
      </c>
    </row>
    <row r="246" spans="1:20">
      <c r="A246" s="142" t="str">
        <f>INDEX('Policy Characteristics'!A:A,MATCH($C246,'Policy Characteristics'!$C:$C,0))</f>
        <v>Electricity Supply</v>
      </c>
      <c r="B246" s="147" t="str">
        <f>INDEX('Policy Characteristics'!B:B,MATCH($C246,'Policy Characteristics'!$C:$C,0))</f>
        <v>Non BAU Mandated Capacity Construction</v>
      </c>
      <c r="C246" s="147" t="str">
        <f t="shared" si="20"/>
        <v>Boolean Use Non BAU Mandated Capacity Construction Schedule</v>
      </c>
      <c r="D246" s="150" t="s">
        <v>472</v>
      </c>
      <c r="E246" s="144"/>
      <c r="F246" s="150" t="s">
        <v>475</v>
      </c>
      <c r="G246" s="144"/>
      <c r="H246" s="16">
        <v>864</v>
      </c>
      <c r="I246" s="144" t="s">
        <v>47</v>
      </c>
      <c r="J246" s="142" t="str">
        <f>INDEX('Policy Characteristics'!D:D,MATCH(PolicyLevers!$C246,'Policy Characteristics'!$C:$C,0))</f>
        <v>Non BAU Mandated Capacity Construction</v>
      </c>
      <c r="K246" s="142">
        <f>INDEX('Policy Characteristics'!E:E,MATCH(PolicyLevers!$C246,'Policy Characteristics'!$C:$C,0))</f>
        <v>0</v>
      </c>
      <c r="L246" s="170">
        <f>INDEX('Policy Characteristics'!F:F,MATCH(PolicyLevers!$C246,'Policy Characteristics'!$C:$C,0))</f>
        <v>0</v>
      </c>
      <c r="M246" s="170">
        <f>INDEX('Policy Characteristics'!G:G,MATCH(PolicyLevers!$C246,'Policy Characteristics'!$C:$C,0))</f>
        <v>0</v>
      </c>
      <c r="N246" s="170">
        <f>INDEX('Policy Characteristics'!H:H,MATCH(PolicyLevers!$C246,'Policy Characteristics'!$C:$C,0))</f>
        <v>0</v>
      </c>
      <c r="O246" s="144">
        <f>INDEX('Policy Characteristics'!I:I,MATCH(PolicyLevers!$C246,'Policy Characteristics'!$C:$C,0))</f>
        <v>0</v>
      </c>
      <c r="P246" s="14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44">
        <f>INDEX('Policy Characteristics'!K:K,MATCH(PolicyLevers!$C246,'Policy Characteristics'!$C:$C,0))</f>
        <v>0</v>
      </c>
      <c r="R246" s="150">
        <f>INDEX('Policy Characteristics'!L:L,MATCH(PolicyLevers!$C246,'Policy Characteristics'!$C:$C,0))</f>
        <v>0</v>
      </c>
      <c r="S246" s="171">
        <f>INDEX('Policy Characteristics'!M:M,MATCH(PolicyLevers!$C246,'Policy Characteristics'!$C:$C,0))</f>
        <v>0</v>
      </c>
      <c r="T246" s="144">
        <f>INDEX('Policy Characteristics'!N:N,MATCH(PolicyLevers!$C246,'Policy Characteristics'!$C:$C,0))</f>
        <v>0</v>
      </c>
    </row>
    <row r="247" spans="1:20">
      <c r="A247" s="142" t="str">
        <f>INDEX('Policy Characteristics'!A:A,MATCH($C247,'Policy Characteristics'!$C:$C,0))</f>
        <v>Electricity Supply</v>
      </c>
      <c r="B247" s="147" t="str">
        <f>INDEX('Policy Characteristics'!B:B,MATCH($C247,'Policy Characteristics'!$C:$C,0))</f>
        <v>Non BAU Mandated Capacity Construction</v>
      </c>
      <c r="C247" s="147" t="str">
        <f t="shared" si="20"/>
        <v>Boolean Use Non BAU Mandated Capacity Construction Schedule</v>
      </c>
      <c r="D247" s="150" t="s">
        <v>82</v>
      </c>
      <c r="E247" s="144"/>
      <c r="F247" s="150" t="s">
        <v>96</v>
      </c>
      <c r="G247" s="144"/>
      <c r="H247" s="16">
        <v>865</v>
      </c>
      <c r="I247" s="144" t="s">
        <v>47</v>
      </c>
      <c r="J247" s="142" t="str">
        <f>INDEX('Policy Characteristics'!D:D,MATCH(PolicyLevers!$C247,'Policy Characteristics'!$C:$C,0))</f>
        <v>Non BAU Mandated Capacity Construction</v>
      </c>
      <c r="K247" s="142">
        <f>INDEX('Policy Characteristics'!E:E,MATCH(PolicyLevers!$C247,'Policy Characteristics'!$C:$C,0))</f>
        <v>0</v>
      </c>
      <c r="L247" s="170">
        <f>INDEX('Policy Characteristics'!F:F,MATCH(PolicyLevers!$C247,'Policy Characteristics'!$C:$C,0))</f>
        <v>0</v>
      </c>
      <c r="M247" s="170">
        <f>INDEX('Policy Characteristics'!G:G,MATCH(PolicyLevers!$C247,'Policy Characteristics'!$C:$C,0))</f>
        <v>0</v>
      </c>
      <c r="N247" s="170">
        <f>INDEX('Policy Characteristics'!H:H,MATCH(PolicyLevers!$C247,'Policy Characteristics'!$C:$C,0))</f>
        <v>0</v>
      </c>
      <c r="O247" s="144">
        <f>INDEX('Policy Characteristics'!I:I,MATCH(PolicyLevers!$C247,'Policy Characteristics'!$C:$C,0))</f>
        <v>0</v>
      </c>
      <c r="P247" s="14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44">
        <f>INDEX('Policy Characteristics'!K:K,MATCH(PolicyLevers!$C247,'Policy Characteristics'!$C:$C,0))</f>
        <v>0</v>
      </c>
      <c r="R247" s="150">
        <f>INDEX('Policy Characteristics'!L:L,MATCH(PolicyLevers!$C247,'Policy Characteristics'!$C:$C,0))</f>
        <v>0</v>
      </c>
      <c r="S247" s="171">
        <f>INDEX('Policy Characteristics'!M:M,MATCH(PolicyLevers!$C247,'Policy Characteristics'!$C:$C,0))</f>
        <v>0</v>
      </c>
      <c r="T247" s="144">
        <f>INDEX('Policy Characteristics'!N:N,MATCH(PolicyLevers!$C247,'Policy Characteristics'!$C:$C,0))</f>
        <v>0</v>
      </c>
    </row>
    <row r="248" spans="1:20">
      <c r="A248" s="142" t="str">
        <f>INDEX('Policy Characteristics'!A:A,MATCH($C248,'Policy Characteristics'!$C:$C,0))</f>
        <v>Electricity Supply</v>
      </c>
      <c r="B248" s="147" t="str">
        <f>INDEX('Policy Characteristics'!B:B,MATCH($C248,'Policy Characteristics'!$C:$C,0))</f>
        <v>Non BAU Mandated Capacity Construction</v>
      </c>
      <c r="C248" s="147" t="str">
        <f t="shared" si="20"/>
        <v>Boolean Use Non BAU Mandated Capacity Construction Schedule</v>
      </c>
      <c r="D248" s="150" t="s">
        <v>83</v>
      </c>
      <c r="E248" s="144"/>
      <c r="F248" s="150" t="s">
        <v>97</v>
      </c>
      <c r="G248" s="144"/>
      <c r="H248" s="16">
        <v>866</v>
      </c>
      <c r="I248" s="144" t="s">
        <v>47</v>
      </c>
      <c r="J248" s="142" t="str">
        <f>INDEX('Policy Characteristics'!D:D,MATCH(PolicyLevers!$C248,'Policy Characteristics'!$C:$C,0))</f>
        <v>Non BAU Mandated Capacity Construction</v>
      </c>
      <c r="K248" s="142">
        <f>INDEX('Policy Characteristics'!E:E,MATCH(PolicyLevers!$C248,'Policy Characteristics'!$C:$C,0))</f>
        <v>0</v>
      </c>
      <c r="L248" s="170">
        <f>INDEX('Policy Characteristics'!F:F,MATCH(PolicyLevers!$C248,'Policy Characteristics'!$C:$C,0))</f>
        <v>0</v>
      </c>
      <c r="M248" s="170">
        <f>INDEX('Policy Characteristics'!G:G,MATCH(PolicyLevers!$C248,'Policy Characteristics'!$C:$C,0))</f>
        <v>0</v>
      </c>
      <c r="N248" s="170">
        <f>INDEX('Policy Characteristics'!H:H,MATCH(PolicyLevers!$C248,'Policy Characteristics'!$C:$C,0))</f>
        <v>0</v>
      </c>
      <c r="O248" s="144">
        <f>INDEX('Policy Characteristics'!I:I,MATCH(PolicyLevers!$C248,'Policy Characteristics'!$C:$C,0))</f>
        <v>0</v>
      </c>
      <c r="P248" s="14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44">
        <f>INDEX('Policy Characteristics'!K:K,MATCH(PolicyLevers!$C248,'Policy Characteristics'!$C:$C,0))</f>
        <v>0</v>
      </c>
      <c r="R248" s="150">
        <f>INDEX('Policy Characteristics'!L:L,MATCH(PolicyLevers!$C248,'Policy Characteristics'!$C:$C,0))</f>
        <v>0</v>
      </c>
      <c r="S248" s="171">
        <f>INDEX('Policy Characteristics'!M:M,MATCH(PolicyLevers!$C248,'Policy Characteristics'!$C:$C,0))</f>
        <v>0</v>
      </c>
      <c r="T248" s="144">
        <f>INDEX('Policy Characteristics'!N:N,MATCH(PolicyLevers!$C248,'Policy Characteristics'!$C:$C,0))</f>
        <v>0</v>
      </c>
    </row>
    <row r="249" spans="1:20">
      <c r="A249" s="142" t="str">
        <f>INDEX('Policy Characteristics'!A:A,MATCH($C249,'Policy Characteristics'!$C:$C,0))</f>
        <v>Electricity Supply</v>
      </c>
      <c r="B249" s="147" t="str">
        <f>INDEX('Policy Characteristics'!B:B,MATCH($C249,'Policy Characteristics'!$C:$C,0))</f>
        <v>Non BAU Mandated Capacity Construction</v>
      </c>
      <c r="C249" s="147" t="str">
        <f t="shared" si="20"/>
        <v>Boolean Use Non BAU Mandated Capacity Construction Schedule</v>
      </c>
      <c r="D249" s="150" t="s">
        <v>84</v>
      </c>
      <c r="E249" s="144"/>
      <c r="F249" s="150" t="s">
        <v>98</v>
      </c>
      <c r="G249" s="144"/>
      <c r="H249" s="16">
        <v>867</v>
      </c>
      <c r="I249" s="144" t="s">
        <v>47</v>
      </c>
      <c r="J249" s="142" t="str">
        <f>INDEX('Policy Characteristics'!D:D,MATCH(PolicyLevers!$C249,'Policy Characteristics'!$C:$C,0))</f>
        <v>Non BAU Mandated Capacity Construction</v>
      </c>
      <c r="K249" s="142">
        <f>INDEX('Policy Characteristics'!E:E,MATCH(PolicyLevers!$C249,'Policy Characteristics'!$C:$C,0))</f>
        <v>0</v>
      </c>
      <c r="L249" s="170">
        <f>INDEX('Policy Characteristics'!F:F,MATCH(PolicyLevers!$C249,'Policy Characteristics'!$C:$C,0))</f>
        <v>0</v>
      </c>
      <c r="M249" s="170">
        <f>INDEX('Policy Characteristics'!G:G,MATCH(PolicyLevers!$C249,'Policy Characteristics'!$C:$C,0))</f>
        <v>0</v>
      </c>
      <c r="N249" s="170">
        <f>INDEX('Policy Characteristics'!H:H,MATCH(PolicyLevers!$C249,'Policy Characteristics'!$C:$C,0))</f>
        <v>0</v>
      </c>
      <c r="O249" s="144">
        <f>INDEX('Policy Characteristics'!I:I,MATCH(PolicyLevers!$C249,'Policy Characteristics'!$C:$C,0))</f>
        <v>0</v>
      </c>
      <c r="P249" s="14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44">
        <f>INDEX('Policy Characteristics'!K:K,MATCH(PolicyLevers!$C249,'Policy Characteristics'!$C:$C,0))</f>
        <v>0</v>
      </c>
      <c r="R249" s="150">
        <f>INDEX('Policy Characteristics'!L:L,MATCH(PolicyLevers!$C249,'Policy Characteristics'!$C:$C,0))</f>
        <v>0</v>
      </c>
      <c r="S249" s="171">
        <f>INDEX('Policy Characteristics'!M:M,MATCH(PolicyLevers!$C249,'Policy Characteristics'!$C:$C,0))</f>
        <v>0</v>
      </c>
      <c r="T249" s="144">
        <f>INDEX('Policy Characteristics'!N:N,MATCH(PolicyLevers!$C249,'Policy Characteristics'!$C:$C,0))</f>
        <v>0</v>
      </c>
    </row>
    <row r="250" spans="1:20">
      <c r="A250" s="142" t="str">
        <f>INDEX('Policy Characteristics'!A:A,MATCH($C250,'Policy Characteristics'!$C:$C,0))</f>
        <v>Electricity Supply</v>
      </c>
      <c r="B250" s="147" t="str">
        <f>INDEX('Policy Characteristics'!B:B,MATCH($C250,'Policy Characteristics'!$C:$C,0))</f>
        <v>Non BAU Mandated Capacity Construction</v>
      </c>
      <c r="C250" s="147" t="str">
        <f t="shared" si="20"/>
        <v>Boolean Use Non BAU Mandated Capacity Construction Schedule</v>
      </c>
      <c r="D250" s="150" t="s">
        <v>752</v>
      </c>
      <c r="E250" s="144"/>
      <c r="F250" s="150" t="s">
        <v>460</v>
      </c>
      <c r="G250" s="144"/>
      <c r="H250" s="16">
        <v>868</v>
      </c>
      <c r="I250" s="144" t="s">
        <v>47</v>
      </c>
      <c r="J250" s="142" t="str">
        <f>INDEX('Policy Characteristics'!D:D,MATCH(PolicyLevers!$C250,'Policy Characteristics'!$C:$C,0))</f>
        <v>Non BAU Mandated Capacity Construction</v>
      </c>
      <c r="K250" s="142">
        <f>INDEX('Policy Characteristics'!E:E,MATCH(PolicyLevers!$C250,'Policy Characteristics'!$C:$C,0))</f>
        <v>0</v>
      </c>
      <c r="L250" s="170">
        <f>INDEX('Policy Characteristics'!F:F,MATCH(PolicyLevers!$C250,'Policy Characteristics'!$C:$C,0))</f>
        <v>0</v>
      </c>
      <c r="M250" s="170">
        <f>INDEX('Policy Characteristics'!G:G,MATCH(PolicyLevers!$C250,'Policy Characteristics'!$C:$C,0))</f>
        <v>0</v>
      </c>
      <c r="N250" s="170">
        <f>INDEX('Policy Characteristics'!H:H,MATCH(PolicyLevers!$C250,'Policy Characteristics'!$C:$C,0))</f>
        <v>0</v>
      </c>
      <c r="O250" s="144">
        <f>INDEX('Policy Characteristics'!I:I,MATCH(PolicyLevers!$C250,'Policy Characteristics'!$C:$C,0))</f>
        <v>0</v>
      </c>
      <c r="P250" s="14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44">
        <f>INDEX('Policy Characteristics'!K:K,MATCH(PolicyLevers!$C250,'Policy Characteristics'!$C:$C,0))</f>
        <v>0</v>
      </c>
      <c r="R250" s="150">
        <f>INDEX('Policy Characteristics'!L:L,MATCH(PolicyLevers!$C250,'Policy Characteristics'!$C:$C,0))</f>
        <v>0</v>
      </c>
      <c r="S250" s="171">
        <f>INDEX('Policy Characteristics'!M:M,MATCH(PolicyLevers!$C250,'Policy Characteristics'!$C:$C,0))</f>
        <v>0</v>
      </c>
      <c r="T250" s="144">
        <f>INDEX('Policy Characteristics'!N:N,MATCH(PolicyLevers!$C250,'Policy Characteristics'!$C:$C,0))</f>
        <v>0</v>
      </c>
    </row>
    <row r="251" spans="1:20">
      <c r="A251" s="142" t="str">
        <f>INDEX('Policy Characteristics'!A:A,MATCH($C251,'Policy Characteristics'!$C:$C,0))</f>
        <v>Electricity Supply</v>
      </c>
      <c r="B251" s="147" t="str">
        <f>INDEX('Policy Characteristics'!B:B,MATCH($C251,'Policy Characteristics'!$C:$C,0))</f>
        <v>Non BAU Mandated Capacity Construction</v>
      </c>
      <c r="C251" s="147" t="str">
        <f t="shared" si="20"/>
        <v>Boolean Use Non BAU Mandated Capacity Construction Schedule</v>
      </c>
      <c r="D251" s="150" t="s">
        <v>324</v>
      </c>
      <c r="E251" s="144"/>
      <c r="F251" s="150" t="s">
        <v>326</v>
      </c>
      <c r="G251" s="144"/>
      <c r="H251" s="16">
        <v>869</v>
      </c>
      <c r="I251" s="144" t="s">
        <v>47</v>
      </c>
      <c r="J251" s="142" t="str">
        <f>INDEX('Policy Characteristics'!D:D,MATCH(PolicyLevers!$C251,'Policy Characteristics'!$C:$C,0))</f>
        <v>Non BAU Mandated Capacity Construction</v>
      </c>
      <c r="K251" s="142">
        <f>INDEX('Policy Characteristics'!E:E,MATCH(PolicyLevers!$C251,'Policy Characteristics'!$C:$C,0))</f>
        <v>0</v>
      </c>
      <c r="L251" s="170">
        <f>INDEX('Policy Characteristics'!F:F,MATCH(PolicyLevers!$C251,'Policy Characteristics'!$C:$C,0))</f>
        <v>0</v>
      </c>
      <c r="M251" s="170">
        <f>INDEX('Policy Characteristics'!G:G,MATCH(PolicyLevers!$C251,'Policy Characteristics'!$C:$C,0))</f>
        <v>0</v>
      </c>
      <c r="N251" s="170">
        <f>INDEX('Policy Characteristics'!H:H,MATCH(PolicyLevers!$C251,'Policy Characteristics'!$C:$C,0))</f>
        <v>0</v>
      </c>
      <c r="O251" s="144">
        <f>INDEX('Policy Characteristics'!I:I,MATCH(PolicyLevers!$C251,'Policy Characteristics'!$C:$C,0))</f>
        <v>0</v>
      </c>
      <c r="P251" s="14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44">
        <f>INDEX('Policy Characteristics'!K:K,MATCH(PolicyLevers!$C251,'Policy Characteristics'!$C:$C,0))</f>
        <v>0</v>
      </c>
      <c r="R251" s="150">
        <f>INDEX('Policy Characteristics'!L:L,MATCH(PolicyLevers!$C251,'Policy Characteristics'!$C:$C,0))</f>
        <v>0</v>
      </c>
      <c r="S251" s="171">
        <f>INDEX('Policy Characteristics'!M:M,MATCH(PolicyLevers!$C251,'Policy Characteristics'!$C:$C,0))</f>
        <v>0</v>
      </c>
      <c r="T251" s="144">
        <f>INDEX('Policy Characteristics'!N:N,MATCH(PolicyLevers!$C251,'Policy Characteristics'!$C:$C,0))</f>
        <v>0</v>
      </c>
    </row>
    <row r="252" spans="1:20">
      <c r="A252" s="142" t="str">
        <f>INDEX('Policy Characteristics'!A:A,MATCH($C252,'Policy Characteristics'!$C:$C,0))</f>
        <v>Electricity Supply</v>
      </c>
      <c r="B252" s="147" t="str">
        <f>INDEX('Policy Characteristics'!B:B,MATCH($C252,'Policy Characteristics'!$C:$C,0))</f>
        <v>Non BAU Mandated Capacity Construction</v>
      </c>
      <c r="C252" s="147" t="str">
        <f t="shared" si="20"/>
        <v>Boolean Use Non BAU Mandated Capacity Construction Schedule</v>
      </c>
      <c r="D252" s="150" t="s">
        <v>325</v>
      </c>
      <c r="E252" s="144"/>
      <c r="F252" s="150" t="s">
        <v>327</v>
      </c>
      <c r="G252" s="144"/>
      <c r="H252" s="16">
        <v>870</v>
      </c>
      <c r="I252" s="144" t="s">
        <v>47</v>
      </c>
      <c r="J252" s="142" t="str">
        <f>INDEX('Policy Characteristics'!D:D,MATCH(PolicyLevers!$C252,'Policy Characteristics'!$C:$C,0))</f>
        <v>Non BAU Mandated Capacity Construction</v>
      </c>
      <c r="K252" s="142">
        <f>INDEX('Policy Characteristics'!E:E,MATCH(PolicyLevers!$C252,'Policy Characteristics'!$C:$C,0))</f>
        <v>0</v>
      </c>
      <c r="L252" s="170">
        <f>INDEX('Policy Characteristics'!F:F,MATCH(PolicyLevers!$C252,'Policy Characteristics'!$C:$C,0))</f>
        <v>0</v>
      </c>
      <c r="M252" s="170">
        <f>INDEX('Policy Characteristics'!G:G,MATCH(PolicyLevers!$C252,'Policy Characteristics'!$C:$C,0))</f>
        <v>0</v>
      </c>
      <c r="N252" s="170">
        <f>INDEX('Policy Characteristics'!H:H,MATCH(PolicyLevers!$C252,'Policy Characteristics'!$C:$C,0))</f>
        <v>0</v>
      </c>
      <c r="O252" s="144">
        <f>INDEX('Policy Characteristics'!I:I,MATCH(PolicyLevers!$C252,'Policy Characteristics'!$C:$C,0))</f>
        <v>0</v>
      </c>
      <c r="P252" s="14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44">
        <f>INDEX('Policy Characteristics'!K:K,MATCH(PolicyLevers!$C252,'Policy Characteristics'!$C:$C,0))</f>
        <v>0</v>
      </c>
      <c r="R252" s="150">
        <f>INDEX('Policy Characteristics'!L:L,MATCH(PolicyLevers!$C252,'Policy Characteristics'!$C:$C,0))</f>
        <v>0</v>
      </c>
      <c r="S252" s="171">
        <f>INDEX('Policy Characteristics'!M:M,MATCH(PolicyLevers!$C252,'Policy Characteristics'!$C:$C,0))</f>
        <v>0</v>
      </c>
      <c r="T252" s="144">
        <f>INDEX('Policy Characteristics'!N:N,MATCH(PolicyLevers!$C252,'Policy Characteristics'!$C:$C,0))</f>
        <v>0</v>
      </c>
    </row>
    <row r="253" spans="1:20">
      <c r="A253" s="142" t="str">
        <f>INDEX('Policy Characteristics'!A:A,MATCH($C253,'Policy Characteristics'!$C:$C,0))</f>
        <v>Electricity Supply</v>
      </c>
      <c r="B253" s="147" t="str">
        <f>INDEX('Policy Characteristics'!B:B,MATCH($C253,'Policy Characteristics'!$C:$C,0))</f>
        <v>Non BAU Mandated Capacity Construction</v>
      </c>
      <c r="C253" s="147" t="str">
        <f t="shared" si="20"/>
        <v>Boolean Use Non BAU Mandated Capacity Construction Schedule</v>
      </c>
      <c r="D253" s="150" t="s">
        <v>468</v>
      </c>
      <c r="E253" s="144"/>
      <c r="F253" s="150" t="s">
        <v>467</v>
      </c>
      <c r="G253" s="144"/>
      <c r="H253" s="16">
        <v>871</v>
      </c>
      <c r="I253" s="144" t="s">
        <v>47</v>
      </c>
      <c r="J253" s="142" t="str">
        <f>INDEX('Policy Characteristics'!D:D,MATCH(PolicyLevers!$C253,'Policy Characteristics'!$C:$C,0))</f>
        <v>Non BAU Mandated Capacity Construction</v>
      </c>
      <c r="K253" s="142">
        <f>INDEX('Policy Characteristics'!E:E,MATCH(PolicyLevers!$C253,'Policy Characteristics'!$C:$C,0))</f>
        <v>0</v>
      </c>
      <c r="L253" s="170">
        <f>INDEX('Policy Characteristics'!F:F,MATCH(PolicyLevers!$C253,'Policy Characteristics'!$C:$C,0))</f>
        <v>0</v>
      </c>
      <c r="M253" s="170">
        <f>INDEX('Policy Characteristics'!G:G,MATCH(PolicyLevers!$C253,'Policy Characteristics'!$C:$C,0))</f>
        <v>0</v>
      </c>
      <c r="N253" s="170">
        <f>INDEX('Policy Characteristics'!H:H,MATCH(PolicyLevers!$C253,'Policy Characteristics'!$C:$C,0))</f>
        <v>0</v>
      </c>
      <c r="O253" s="144">
        <f>INDEX('Policy Characteristics'!I:I,MATCH(PolicyLevers!$C253,'Policy Characteristics'!$C:$C,0))</f>
        <v>0</v>
      </c>
      <c r="P253" s="14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44">
        <f>INDEX('Policy Characteristics'!K:K,MATCH(PolicyLevers!$C253,'Policy Characteristics'!$C:$C,0))</f>
        <v>0</v>
      </c>
      <c r="R253" s="150">
        <f>INDEX('Policy Characteristics'!L:L,MATCH(PolicyLevers!$C253,'Policy Characteristics'!$C:$C,0))</f>
        <v>0</v>
      </c>
      <c r="S253" s="171">
        <f>INDEX('Policy Characteristics'!M:M,MATCH(PolicyLevers!$C253,'Policy Characteristics'!$C:$C,0))</f>
        <v>0</v>
      </c>
      <c r="T253" s="144">
        <f>INDEX('Policy Characteristics'!N:N,MATCH(PolicyLevers!$C253,'Policy Characteristics'!$C:$C,0))</f>
        <v>0</v>
      </c>
    </row>
    <row r="254" spans="1:20">
      <c r="A254" s="142" t="str">
        <f>INDEX('Policy Characteristics'!A:A,MATCH($C254,'Policy Characteristics'!$C:$C,0))</f>
        <v>Electricity Supply</v>
      </c>
      <c r="B254" s="147" t="str">
        <f>INDEX('Policy Characteristics'!B:B,MATCH($C254,'Policy Characteristics'!$C:$C,0))</f>
        <v>Non BAU Mandated Capacity Construction</v>
      </c>
      <c r="C254" s="147" t="str">
        <f t="shared" si="20"/>
        <v>Boolean Use Non BAU Mandated Capacity Construction Schedule</v>
      </c>
      <c r="D254" s="150" t="s">
        <v>477</v>
      </c>
      <c r="E254" s="144"/>
      <c r="F254" s="150" t="s">
        <v>478</v>
      </c>
      <c r="G254" s="144"/>
      <c r="H254" s="16">
        <v>872</v>
      </c>
      <c r="I254" s="144" t="s">
        <v>47</v>
      </c>
      <c r="J254" s="142" t="str">
        <f>INDEX('Policy Characteristics'!D:D,MATCH(PolicyLevers!$C254,'Policy Characteristics'!$C:$C,0))</f>
        <v>Non BAU Mandated Capacity Construction</v>
      </c>
      <c r="K254" s="142">
        <f>INDEX('Policy Characteristics'!E:E,MATCH(PolicyLevers!$C254,'Policy Characteristics'!$C:$C,0))</f>
        <v>0</v>
      </c>
      <c r="L254" s="170">
        <f>INDEX('Policy Characteristics'!F:F,MATCH(PolicyLevers!$C254,'Policy Characteristics'!$C:$C,0))</f>
        <v>0</v>
      </c>
      <c r="M254" s="170">
        <f>INDEX('Policy Characteristics'!G:G,MATCH(PolicyLevers!$C254,'Policy Characteristics'!$C:$C,0))</f>
        <v>0</v>
      </c>
      <c r="N254" s="170">
        <f>INDEX('Policy Characteristics'!H:H,MATCH(PolicyLevers!$C254,'Policy Characteristics'!$C:$C,0))</f>
        <v>0</v>
      </c>
      <c r="O254" s="144">
        <f>INDEX('Policy Characteristics'!I:I,MATCH(PolicyLevers!$C254,'Policy Characteristics'!$C:$C,0))</f>
        <v>0</v>
      </c>
      <c r="P254" s="14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44">
        <f>INDEX('Policy Characteristics'!K:K,MATCH(PolicyLevers!$C254,'Policy Characteristics'!$C:$C,0))</f>
        <v>0</v>
      </c>
      <c r="R254" s="150">
        <f>INDEX('Policy Characteristics'!L:L,MATCH(PolicyLevers!$C254,'Policy Characteristics'!$C:$C,0))</f>
        <v>0</v>
      </c>
      <c r="S254" s="171">
        <f>INDEX('Policy Characteristics'!M:M,MATCH(PolicyLevers!$C254,'Policy Characteristics'!$C:$C,0))</f>
        <v>0</v>
      </c>
      <c r="T254" s="144">
        <f>INDEX('Policy Characteristics'!N:N,MATCH(PolicyLevers!$C254,'Policy Characteristics'!$C:$C,0))</f>
        <v>0</v>
      </c>
    </row>
    <row r="255" spans="1:20">
      <c r="A255" s="142" t="str">
        <f>INDEX('Policy Characteristics'!A:A,MATCH($C255,'Policy Characteristics'!$C:$C,0))</f>
        <v>Electricity Supply</v>
      </c>
      <c r="B255" s="147" t="str">
        <f>INDEX('Policy Characteristics'!B:B,MATCH($C255,'Policy Characteristics'!$C:$C,0))</f>
        <v>Non BAU Mandated Capacity Construction</v>
      </c>
      <c r="C255" s="147" t="str">
        <f t="shared" si="20"/>
        <v>Boolean Use Non BAU Mandated Capacity Construction Schedule</v>
      </c>
      <c r="D255" s="150" t="s">
        <v>1112</v>
      </c>
      <c r="E255" s="144"/>
      <c r="F255" s="150" t="s">
        <v>805</v>
      </c>
      <c r="G255" s="144"/>
      <c r="H255" s="16">
        <v>873</v>
      </c>
      <c r="I255" s="144" t="s">
        <v>47</v>
      </c>
      <c r="J255" s="142" t="str">
        <f>INDEX('Policy Characteristics'!D:D,MATCH(PolicyLevers!$C255,'Policy Characteristics'!$C:$C,0))</f>
        <v>Non BAU Mandated Capacity Construction</v>
      </c>
      <c r="K255" s="142">
        <f>INDEX('Policy Characteristics'!E:E,MATCH(PolicyLevers!$C255,'Policy Characteristics'!$C:$C,0))</f>
        <v>0</v>
      </c>
      <c r="L255" s="170">
        <f>INDEX('Policy Characteristics'!F:F,MATCH(PolicyLevers!$C255,'Policy Characteristics'!$C:$C,0))</f>
        <v>0</v>
      </c>
      <c r="M255" s="170">
        <f>INDEX('Policy Characteristics'!G:G,MATCH(PolicyLevers!$C255,'Policy Characteristics'!$C:$C,0))</f>
        <v>0</v>
      </c>
      <c r="N255" s="170">
        <f>INDEX('Policy Characteristics'!H:H,MATCH(PolicyLevers!$C255,'Policy Characteristics'!$C:$C,0))</f>
        <v>0</v>
      </c>
      <c r="O255" s="144">
        <f>INDEX('Policy Characteristics'!I:I,MATCH(PolicyLevers!$C255,'Policy Characteristics'!$C:$C,0))</f>
        <v>0</v>
      </c>
      <c r="P255" s="14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44">
        <f>INDEX('Policy Characteristics'!K:K,MATCH(PolicyLevers!$C255,'Policy Characteristics'!$C:$C,0))</f>
        <v>0</v>
      </c>
      <c r="R255" s="150">
        <f>INDEX('Policy Characteristics'!L:L,MATCH(PolicyLevers!$C255,'Policy Characteristics'!$C:$C,0))</f>
        <v>0</v>
      </c>
      <c r="S255" s="171">
        <f>INDEX('Policy Characteristics'!M:M,MATCH(PolicyLevers!$C255,'Policy Characteristics'!$C:$C,0))</f>
        <v>0</v>
      </c>
      <c r="T255" s="144">
        <f>INDEX('Policy Characteristics'!N:N,MATCH(PolicyLevers!$C255,'Policy Characteristics'!$C:$C,0))</f>
        <v>0</v>
      </c>
    </row>
    <row r="256" spans="1:20">
      <c r="A256" s="142" t="str">
        <f>INDEX('Policy Characteristics'!A:A,MATCH($C256,'Policy Characteristics'!$C:$C,0))</f>
        <v>Electricity Supply</v>
      </c>
      <c r="B256" s="147" t="str">
        <f>INDEX('Policy Characteristics'!B:B,MATCH($C256,'Policy Characteristics'!$C:$C,0))</f>
        <v>Non BAU Mandated Capacity Construction</v>
      </c>
      <c r="C256" s="147" t="str">
        <f t="shared" si="20"/>
        <v>Boolean Use Non BAU Mandated Capacity Construction Schedule</v>
      </c>
      <c r="D256" s="150" t="s">
        <v>1113</v>
      </c>
      <c r="E256" s="144"/>
      <c r="F256" s="150" t="s">
        <v>945</v>
      </c>
      <c r="G256" s="144"/>
      <c r="H256" s="16">
        <v>874</v>
      </c>
      <c r="I256" s="144" t="s">
        <v>47</v>
      </c>
      <c r="J256" s="142" t="str">
        <f>INDEX('Policy Characteristics'!D:D,MATCH(PolicyLevers!$C256,'Policy Characteristics'!$C:$C,0))</f>
        <v>Non BAU Mandated Capacity Construction</v>
      </c>
      <c r="K256" s="142">
        <f>INDEX('Policy Characteristics'!E:E,MATCH(PolicyLevers!$C256,'Policy Characteristics'!$C:$C,0))</f>
        <v>0</v>
      </c>
      <c r="L256" s="170">
        <f>INDEX('Policy Characteristics'!F:F,MATCH(PolicyLevers!$C256,'Policy Characteristics'!$C:$C,0))</f>
        <v>0</v>
      </c>
      <c r="M256" s="170">
        <f>INDEX('Policy Characteristics'!G:G,MATCH(PolicyLevers!$C256,'Policy Characteristics'!$C:$C,0))</f>
        <v>0</v>
      </c>
      <c r="N256" s="170">
        <f>INDEX('Policy Characteristics'!H:H,MATCH(PolicyLevers!$C256,'Policy Characteristics'!$C:$C,0))</f>
        <v>0</v>
      </c>
      <c r="O256" s="144">
        <f>INDEX('Policy Characteristics'!I:I,MATCH(PolicyLevers!$C256,'Policy Characteristics'!$C:$C,0))</f>
        <v>0</v>
      </c>
      <c r="P256" s="14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44">
        <f>INDEX('Policy Characteristics'!K:K,MATCH(PolicyLevers!$C256,'Policy Characteristics'!$C:$C,0))</f>
        <v>0</v>
      </c>
      <c r="R256" s="150">
        <f>INDEX('Policy Characteristics'!L:L,MATCH(PolicyLevers!$C256,'Policy Characteristics'!$C:$C,0))</f>
        <v>0</v>
      </c>
      <c r="S256" s="171">
        <f>INDEX('Policy Characteristics'!M:M,MATCH(PolicyLevers!$C256,'Policy Characteristics'!$C:$C,0))</f>
        <v>0</v>
      </c>
      <c r="T256" s="144">
        <f>INDEX('Policy Characteristics'!N:N,MATCH(PolicyLevers!$C256,'Policy Characteristics'!$C:$C,0))</f>
        <v>0</v>
      </c>
    </row>
    <row r="257" spans="1:20">
      <c r="A257" s="142" t="str">
        <f>INDEX('Policy Characteristics'!A:A,MATCH($C257,'Policy Characteristics'!$C:$C,0))</f>
        <v>Electricity Supply</v>
      </c>
      <c r="B257" s="147" t="str">
        <f>INDEX('Policy Characteristics'!B:B,MATCH($C257,'Policy Characteristics'!$C:$C,0))</f>
        <v>Non BAU Mandated Capacity Construction</v>
      </c>
      <c r="C257" s="147" t="str">
        <f t="shared" si="20"/>
        <v>Boolean Use Non BAU Mandated Capacity Construction Schedule</v>
      </c>
      <c r="D257" s="150" t="s">
        <v>1114</v>
      </c>
      <c r="E257" s="144"/>
      <c r="F257" s="150" t="s">
        <v>807</v>
      </c>
      <c r="G257" s="144"/>
      <c r="H257" s="16">
        <v>875</v>
      </c>
      <c r="I257" s="144" t="s">
        <v>47</v>
      </c>
      <c r="J257" s="142" t="str">
        <f>INDEX('Policy Characteristics'!D:D,MATCH(PolicyLevers!$C257,'Policy Characteristics'!$C:$C,0))</f>
        <v>Non BAU Mandated Capacity Construction</v>
      </c>
      <c r="K257" s="142">
        <f>INDEX('Policy Characteristics'!E:E,MATCH(PolicyLevers!$C257,'Policy Characteristics'!$C:$C,0))</f>
        <v>0</v>
      </c>
      <c r="L257" s="170">
        <f>INDEX('Policy Characteristics'!F:F,MATCH(PolicyLevers!$C257,'Policy Characteristics'!$C:$C,0))</f>
        <v>0</v>
      </c>
      <c r="M257" s="170">
        <f>INDEX('Policy Characteristics'!G:G,MATCH(PolicyLevers!$C257,'Policy Characteristics'!$C:$C,0))</f>
        <v>0</v>
      </c>
      <c r="N257" s="170">
        <f>INDEX('Policy Characteristics'!H:H,MATCH(PolicyLevers!$C257,'Policy Characteristics'!$C:$C,0))</f>
        <v>0</v>
      </c>
      <c r="O257" s="144">
        <f>INDEX('Policy Characteristics'!I:I,MATCH(PolicyLevers!$C257,'Policy Characteristics'!$C:$C,0))</f>
        <v>0</v>
      </c>
      <c r="P257" s="14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44">
        <f>INDEX('Policy Characteristics'!K:K,MATCH(PolicyLevers!$C257,'Policy Characteristics'!$C:$C,0))</f>
        <v>0</v>
      </c>
      <c r="R257" s="150">
        <f>INDEX('Policy Characteristics'!L:L,MATCH(PolicyLevers!$C257,'Policy Characteristics'!$C:$C,0))</f>
        <v>0</v>
      </c>
      <c r="S257" s="171">
        <f>INDEX('Policy Characteristics'!M:M,MATCH(PolicyLevers!$C257,'Policy Characteristics'!$C:$C,0))</f>
        <v>0</v>
      </c>
      <c r="T257" s="144">
        <f>INDEX('Policy Characteristics'!N:N,MATCH(PolicyLevers!$C257,'Policy Characteristics'!$C:$C,0))</f>
        <v>0</v>
      </c>
    </row>
    <row r="258" spans="1:20" s="147" customFormat="1">
      <c r="A258" s="142" t="str">
        <f>INDEX('Policy Characteristics'!A:A,MATCH($C258,'Policy Characteristics'!$C:$C,0))</f>
        <v>Electricity Supply</v>
      </c>
      <c r="B258" t="str">
        <f>INDEX('Policy Characteristics'!B:B,MATCH($C258,'Policy Characteristics'!$C:$C,0))</f>
        <v>Non BAU Mandated Capacity Construction</v>
      </c>
      <c r="C258" t="s">
        <v>135</v>
      </c>
      <c r="D258" s="144" t="s">
        <v>471</v>
      </c>
      <c r="E258" s="144"/>
      <c r="F258" s="144" t="s">
        <v>470</v>
      </c>
      <c r="G258" s="144"/>
      <c r="H258" s="16">
        <v>633</v>
      </c>
      <c r="I258" s="144" t="s">
        <v>47</v>
      </c>
      <c r="J258" s="142" t="str">
        <f>INDEX('Policy Characteristics'!D:D,MATCH(PolicyLevers!$C258,'Policy Characteristics'!$C:$C,0))</f>
        <v>Non BAU Mandated Capacity Construction</v>
      </c>
      <c r="K258" s="142">
        <f>INDEX('Policy Characteristics'!E:E,MATCH(PolicyLevers!$C258,'Policy Characteristics'!$C:$C,0))</f>
        <v>0</v>
      </c>
      <c r="L258">
        <f>INDEX('Policy Characteristics'!F:F,MATCH(PolicyLevers!$C258,'Policy Characteristics'!$C:$C,0))</f>
        <v>0</v>
      </c>
      <c r="M258">
        <f>INDEX('Policy Characteristics'!G:G,MATCH(PolicyLevers!$C258,'Policy Characteristics'!$C:$C,0))</f>
        <v>0</v>
      </c>
      <c r="N258">
        <f>INDEX('Policy Characteristics'!H:H,MATCH(PolicyLevers!$C258,'Policy Characteristics'!$C:$C,0))</f>
        <v>0</v>
      </c>
      <c r="O258" s="144">
        <f>INDEX('Policy Characteristics'!I:I,MATCH(PolicyLevers!$C258,'Policy Characteristics'!$C:$C,0))</f>
        <v>0</v>
      </c>
      <c r="P258" s="14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165">
        <f>INDEX('Policy Characteristics'!K:K,MATCH(PolicyLevers!$C258,'Policy Characteristics'!$C:$C,0))</f>
        <v>0</v>
      </c>
      <c r="R258" s="150">
        <f>INDEX('Policy Characteristics'!L:L,MATCH(PolicyLevers!$C258,'Policy Characteristics'!$C:$C,0))</f>
        <v>0</v>
      </c>
      <c r="S258" s="184">
        <f>INDEX('Policy Characteristics'!M:M,MATCH(PolicyLevers!$C258,'Policy Characteristics'!$C:$C,0))</f>
        <v>0</v>
      </c>
      <c r="T258" s="165">
        <f>INDEX('Policy Characteristics'!N:N,MATCH(PolicyLevers!$C258,'Policy Characteristics'!$C:$C,0))</f>
        <v>0</v>
      </c>
    </row>
    <row r="259" spans="1:20" s="147" customFormat="1">
      <c r="A259" s="142" t="str">
        <f>INDEX('Policy Characteristics'!A:A,MATCH($C259,'Policy Characteristics'!$C:$C,0))</f>
        <v>Electricity Supply</v>
      </c>
      <c r="B259" s="147" t="str">
        <f>INDEX('Policy Characteristics'!B:B,MATCH($C259,'Policy Characteristics'!$C:$C,0))</f>
        <v>Non BAU Mandated Capacity Construction</v>
      </c>
      <c r="C259" s="147" t="str">
        <f t="shared" ref="C259:C273" si="21">C$258</f>
        <v>Boolean Use Non BAU Mandated Capacity Construction Schedule</v>
      </c>
      <c r="D259" s="150" t="s">
        <v>322</v>
      </c>
      <c r="E259" s="144"/>
      <c r="F259" s="150" t="s">
        <v>323</v>
      </c>
      <c r="G259" s="144"/>
      <c r="H259" s="16">
        <v>634</v>
      </c>
      <c r="I259" s="144" t="s">
        <v>47</v>
      </c>
      <c r="J259" s="142" t="str">
        <f>INDEX('Policy Characteristics'!D:D,MATCH(PolicyLevers!$C259,'Policy Characteristics'!$C:$C,0))</f>
        <v>Non BAU Mandated Capacity Construction</v>
      </c>
      <c r="K259" s="142">
        <f>INDEX('Policy Characteristics'!E:E,MATCH(PolicyLevers!$C259,'Policy Characteristics'!$C:$C,0))</f>
        <v>0</v>
      </c>
      <c r="L259">
        <f>INDEX('Policy Characteristics'!F:F,MATCH(PolicyLevers!$C259,'Policy Characteristics'!$C:$C,0))</f>
        <v>0</v>
      </c>
      <c r="M259">
        <f>INDEX('Policy Characteristics'!G:G,MATCH(PolicyLevers!$C259,'Policy Characteristics'!$C:$C,0))</f>
        <v>0</v>
      </c>
      <c r="N259">
        <f>INDEX('Policy Characteristics'!H:H,MATCH(PolicyLevers!$C259,'Policy Characteristics'!$C:$C,0))</f>
        <v>0</v>
      </c>
      <c r="O259" s="144">
        <f>INDEX('Policy Characteristics'!I:I,MATCH(PolicyLevers!$C259,'Policy Characteristics'!$C:$C,0))</f>
        <v>0</v>
      </c>
      <c r="P259" s="14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165">
        <f>INDEX('Policy Characteristics'!K:K,MATCH(PolicyLevers!$C259,'Policy Characteristics'!$C:$C,0))</f>
        <v>0</v>
      </c>
      <c r="R259" s="150">
        <f>INDEX('Policy Characteristics'!L:L,MATCH(PolicyLevers!$C259,'Policy Characteristics'!$C:$C,0))</f>
        <v>0</v>
      </c>
      <c r="S259" s="184">
        <f>INDEX('Policy Characteristics'!M:M,MATCH(PolicyLevers!$C259,'Policy Characteristics'!$C:$C,0))</f>
        <v>0</v>
      </c>
      <c r="T259" s="165">
        <f>INDEX('Policy Characteristics'!N:N,MATCH(PolicyLevers!$C259,'Policy Characteristics'!$C:$C,0))</f>
        <v>0</v>
      </c>
    </row>
    <row r="260" spans="1:20" s="147" customFormat="1">
      <c r="A260" s="142" t="str">
        <f>INDEX('Policy Characteristics'!A:A,MATCH($C260,'Policy Characteristics'!$C:$C,0))</f>
        <v>Electricity Supply</v>
      </c>
      <c r="B260" s="147" t="str">
        <f>INDEX('Policy Characteristics'!B:B,MATCH($C260,'Policy Characteristics'!$C:$C,0))</f>
        <v>Non BAU Mandated Capacity Construction</v>
      </c>
      <c r="C260" s="147" t="str">
        <f t="shared" si="21"/>
        <v>Boolean Use Non BAU Mandated Capacity Construction Schedule</v>
      </c>
      <c r="D260" s="150" t="s">
        <v>80</v>
      </c>
      <c r="E260" s="144"/>
      <c r="F260" s="150" t="s">
        <v>94</v>
      </c>
      <c r="G260" s="144"/>
      <c r="H260" s="16">
        <v>635</v>
      </c>
      <c r="I260" s="144" t="s">
        <v>47</v>
      </c>
      <c r="J260" s="142" t="str">
        <f>INDEX('Policy Characteristics'!D:D,MATCH(PolicyLevers!$C260,'Policy Characteristics'!$C:$C,0))</f>
        <v>Non BAU Mandated Capacity Construction</v>
      </c>
      <c r="K260" s="142">
        <f>INDEX('Policy Characteristics'!E:E,MATCH(PolicyLevers!$C260,'Policy Characteristics'!$C:$C,0))</f>
        <v>0</v>
      </c>
      <c r="L260">
        <f>INDEX('Policy Characteristics'!F:F,MATCH(PolicyLevers!$C260,'Policy Characteristics'!$C:$C,0))</f>
        <v>0</v>
      </c>
      <c r="M260">
        <f>INDEX('Policy Characteristics'!G:G,MATCH(PolicyLevers!$C260,'Policy Characteristics'!$C:$C,0))</f>
        <v>0</v>
      </c>
      <c r="N260">
        <f>INDEX('Policy Characteristics'!H:H,MATCH(PolicyLevers!$C260,'Policy Characteristics'!$C:$C,0))</f>
        <v>0</v>
      </c>
      <c r="O260" s="144">
        <f>INDEX('Policy Characteristics'!I:I,MATCH(PolicyLevers!$C260,'Policy Characteristics'!$C:$C,0))</f>
        <v>0</v>
      </c>
      <c r="P260" s="14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165">
        <f>INDEX('Policy Characteristics'!K:K,MATCH(PolicyLevers!$C260,'Policy Characteristics'!$C:$C,0))</f>
        <v>0</v>
      </c>
      <c r="R260" s="150">
        <f>INDEX('Policy Characteristics'!L:L,MATCH(PolicyLevers!$C260,'Policy Characteristics'!$C:$C,0))</f>
        <v>0</v>
      </c>
      <c r="S260" s="184">
        <f>INDEX('Policy Characteristics'!M:M,MATCH(PolicyLevers!$C260,'Policy Characteristics'!$C:$C,0))</f>
        <v>0</v>
      </c>
      <c r="T260" s="165">
        <f>INDEX('Policy Characteristics'!N:N,MATCH(PolicyLevers!$C260,'Policy Characteristics'!$C:$C,0))</f>
        <v>0</v>
      </c>
    </row>
    <row r="261" spans="1:20" s="147" customFormat="1">
      <c r="A261" s="142" t="str">
        <f>INDEX('Policy Characteristics'!A:A,MATCH($C261,'Policy Characteristics'!$C:$C,0))</f>
        <v>Electricity Supply</v>
      </c>
      <c r="B261" s="147" t="str">
        <f>INDEX('Policy Characteristics'!B:B,MATCH($C261,'Policy Characteristics'!$C:$C,0))</f>
        <v>Non BAU Mandated Capacity Construction</v>
      </c>
      <c r="C261" s="147" t="str">
        <f t="shared" si="21"/>
        <v>Boolean Use Non BAU Mandated Capacity Construction Schedule</v>
      </c>
      <c r="D261" s="150" t="s">
        <v>81</v>
      </c>
      <c r="E261" s="144"/>
      <c r="F261" s="150" t="s">
        <v>95</v>
      </c>
      <c r="G261" s="144"/>
      <c r="H261" s="16">
        <v>636</v>
      </c>
      <c r="I261" s="144" t="s">
        <v>47</v>
      </c>
      <c r="J261" s="142" t="str">
        <f>INDEX('Policy Characteristics'!D:D,MATCH(PolicyLevers!$C261,'Policy Characteristics'!$C:$C,0))</f>
        <v>Non BAU Mandated Capacity Construction</v>
      </c>
      <c r="K261" s="142">
        <f>INDEX('Policy Characteristics'!E:E,MATCH(PolicyLevers!$C261,'Policy Characteristics'!$C:$C,0))</f>
        <v>0</v>
      </c>
      <c r="L261">
        <f>INDEX('Policy Characteristics'!F:F,MATCH(PolicyLevers!$C261,'Policy Characteristics'!$C:$C,0))</f>
        <v>0</v>
      </c>
      <c r="M261">
        <f>INDEX('Policy Characteristics'!G:G,MATCH(PolicyLevers!$C261,'Policy Characteristics'!$C:$C,0))</f>
        <v>0</v>
      </c>
      <c r="N261">
        <f>INDEX('Policy Characteristics'!H:H,MATCH(PolicyLevers!$C261,'Policy Characteristics'!$C:$C,0))</f>
        <v>0</v>
      </c>
      <c r="O261" s="144">
        <f>INDEX('Policy Characteristics'!I:I,MATCH(PolicyLevers!$C261,'Policy Characteristics'!$C:$C,0))</f>
        <v>0</v>
      </c>
      <c r="P261" s="14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165">
        <f>INDEX('Policy Characteristics'!K:K,MATCH(PolicyLevers!$C261,'Policy Characteristics'!$C:$C,0))</f>
        <v>0</v>
      </c>
      <c r="R261" s="150">
        <f>INDEX('Policy Characteristics'!L:L,MATCH(PolicyLevers!$C261,'Policy Characteristics'!$C:$C,0))</f>
        <v>0</v>
      </c>
      <c r="S261" s="184">
        <f>INDEX('Policy Characteristics'!M:M,MATCH(PolicyLevers!$C261,'Policy Characteristics'!$C:$C,0))</f>
        <v>0</v>
      </c>
      <c r="T261" s="165">
        <f>INDEX('Policy Characteristics'!N:N,MATCH(PolicyLevers!$C261,'Policy Characteristics'!$C:$C,0))</f>
        <v>0</v>
      </c>
    </row>
    <row r="262" spans="1:20" s="147" customFormat="1">
      <c r="A262" s="142" t="str">
        <f>INDEX('Policy Characteristics'!A:A,MATCH($C262,'Policy Characteristics'!$C:$C,0))</f>
        <v>Electricity Supply</v>
      </c>
      <c r="B262" s="147" t="str">
        <f>INDEX('Policy Characteristics'!B:B,MATCH($C262,'Policy Characteristics'!$C:$C,0))</f>
        <v>Non BAU Mandated Capacity Construction</v>
      </c>
      <c r="C262" s="147" t="str">
        <f t="shared" si="21"/>
        <v>Boolean Use Non BAU Mandated Capacity Construction Schedule</v>
      </c>
      <c r="D262" s="150" t="s">
        <v>472</v>
      </c>
      <c r="E262" s="144"/>
      <c r="F262" s="150" t="s">
        <v>475</v>
      </c>
      <c r="G262" s="144"/>
      <c r="H262" s="16">
        <v>637</v>
      </c>
      <c r="I262" s="144" t="s">
        <v>47</v>
      </c>
      <c r="J262" s="142" t="str">
        <f>INDEX('Policy Characteristics'!D:D,MATCH(PolicyLevers!$C262,'Policy Characteristics'!$C:$C,0))</f>
        <v>Non BAU Mandated Capacity Construction</v>
      </c>
      <c r="K262" s="142">
        <f>INDEX('Policy Characteristics'!E:E,MATCH(PolicyLevers!$C262,'Policy Characteristics'!$C:$C,0))</f>
        <v>0</v>
      </c>
      <c r="L262">
        <f>INDEX('Policy Characteristics'!F:F,MATCH(PolicyLevers!$C262,'Policy Characteristics'!$C:$C,0))</f>
        <v>0</v>
      </c>
      <c r="M262">
        <f>INDEX('Policy Characteristics'!G:G,MATCH(PolicyLevers!$C262,'Policy Characteristics'!$C:$C,0))</f>
        <v>0</v>
      </c>
      <c r="N262">
        <f>INDEX('Policy Characteristics'!H:H,MATCH(PolicyLevers!$C262,'Policy Characteristics'!$C:$C,0))</f>
        <v>0</v>
      </c>
      <c r="O262" s="144">
        <f>INDEX('Policy Characteristics'!I:I,MATCH(PolicyLevers!$C262,'Policy Characteristics'!$C:$C,0))</f>
        <v>0</v>
      </c>
      <c r="P262" s="14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165">
        <f>INDEX('Policy Characteristics'!K:K,MATCH(PolicyLevers!$C262,'Policy Characteristics'!$C:$C,0))</f>
        <v>0</v>
      </c>
      <c r="R262" s="150">
        <f>INDEX('Policy Characteristics'!L:L,MATCH(PolicyLevers!$C262,'Policy Characteristics'!$C:$C,0))</f>
        <v>0</v>
      </c>
      <c r="S262" s="184">
        <f>INDEX('Policy Characteristics'!M:M,MATCH(PolicyLevers!$C262,'Policy Characteristics'!$C:$C,0))</f>
        <v>0</v>
      </c>
      <c r="T262" s="165">
        <f>INDEX('Policy Characteristics'!N:N,MATCH(PolicyLevers!$C262,'Policy Characteristics'!$C:$C,0))</f>
        <v>0</v>
      </c>
    </row>
    <row r="263" spans="1:20" s="147" customFormat="1">
      <c r="A263" s="142" t="str">
        <f>INDEX('Policy Characteristics'!A:A,MATCH($C263,'Policy Characteristics'!$C:$C,0))</f>
        <v>Electricity Supply</v>
      </c>
      <c r="B263" s="147" t="str">
        <f>INDEX('Policy Characteristics'!B:B,MATCH($C263,'Policy Characteristics'!$C:$C,0))</f>
        <v>Non BAU Mandated Capacity Construction</v>
      </c>
      <c r="C263" s="147" t="str">
        <f t="shared" si="21"/>
        <v>Boolean Use Non BAU Mandated Capacity Construction Schedule</v>
      </c>
      <c r="D263" s="150" t="s">
        <v>82</v>
      </c>
      <c r="E263" s="144"/>
      <c r="F263" s="150" t="s">
        <v>96</v>
      </c>
      <c r="G263" s="144"/>
      <c r="H263" s="16">
        <v>638</v>
      </c>
      <c r="I263" s="144" t="s">
        <v>47</v>
      </c>
      <c r="J263" s="142" t="str">
        <f>INDEX('Policy Characteristics'!D:D,MATCH(PolicyLevers!$C263,'Policy Characteristics'!$C:$C,0))</f>
        <v>Non BAU Mandated Capacity Construction</v>
      </c>
      <c r="K263" s="142">
        <f>INDEX('Policy Characteristics'!E:E,MATCH(PolicyLevers!$C263,'Policy Characteristics'!$C:$C,0))</f>
        <v>0</v>
      </c>
      <c r="L263">
        <f>INDEX('Policy Characteristics'!F:F,MATCH(PolicyLevers!$C263,'Policy Characteristics'!$C:$C,0))</f>
        <v>0</v>
      </c>
      <c r="M263">
        <f>INDEX('Policy Characteristics'!G:G,MATCH(PolicyLevers!$C263,'Policy Characteristics'!$C:$C,0))</f>
        <v>0</v>
      </c>
      <c r="N263">
        <f>INDEX('Policy Characteristics'!H:H,MATCH(PolicyLevers!$C263,'Policy Characteristics'!$C:$C,0))</f>
        <v>0</v>
      </c>
      <c r="O263" s="144">
        <f>INDEX('Policy Characteristics'!I:I,MATCH(PolicyLevers!$C263,'Policy Characteristics'!$C:$C,0))</f>
        <v>0</v>
      </c>
      <c r="P263" s="14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165">
        <f>INDEX('Policy Characteristics'!K:K,MATCH(PolicyLevers!$C263,'Policy Characteristics'!$C:$C,0))</f>
        <v>0</v>
      </c>
      <c r="R263" s="150">
        <f>INDEX('Policy Characteristics'!L:L,MATCH(PolicyLevers!$C263,'Policy Characteristics'!$C:$C,0))</f>
        <v>0</v>
      </c>
      <c r="S263" s="184">
        <f>INDEX('Policy Characteristics'!M:M,MATCH(PolicyLevers!$C263,'Policy Characteristics'!$C:$C,0))</f>
        <v>0</v>
      </c>
      <c r="T263" s="165">
        <f>INDEX('Policy Characteristics'!N:N,MATCH(PolicyLevers!$C263,'Policy Characteristics'!$C:$C,0))</f>
        <v>0</v>
      </c>
    </row>
    <row r="264" spans="1:20" s="147" customFormat="1">
      <c r="A264" s="142" t="str">
        <f>INDEX('Policy Characteristics'!A:A,MATCH($C264,'Policy Characteristics'!$C:$C,0))</f>
        <v>Electricity Supply</v>
      </c>
      <c r="B264" s="147" t="str">
        <f>INDEX('Policy Characteristics'!B:B,MATCH($C264,'Policy Characteristics'!$C:$C,0))</f>
        <v>Non BAU Mandated Capacity Construction</v>
      </c>
      <c r="C264" s="147" t="str">
        <f t="shared" si="21"/>
        <v>Boolean Use Non BAU Mandated Capacity Construction Schedule</v>
      </c>
      <c r="D264" s="150" t="s">
        <v>83</v>
      </c>
      <c r="E264" s="144"/>
      <c r="F264" s="150" t="s">
        <v>97</v>
      </c>
      <c r="G264" s="144"/>
      <c r="H264" s="16">
        <v>639</v>
      </c>
      <c r="I264" s="144" t="s">
        <v>47</v>
      </c>
      <c r="J264" s="142" t="str">
        <f>INDEX('Policy Characteristics'!D:D,MATCH(PolicyLevers!$C264,'Policy Characteristics'!$C:$C,0))</f>
        <v>Non BAU Mandated Capacity Construction</v>
      </c>
      <c r="K264" s="142">
        <f>INDEX('Policy Characteristics'!E:E,MATCH(PolicyLevers!$C264,'Policy Characteristics'!$C:$C,0))</f>
        <v>0</v>
      </c>
      <c r="L264">
        <f>INDEX('Policy Characteristics'!F:F,MATCH(PolicyLevers!$C264,'Policy Characteristics'!$C:$C,0))</f>
        <v>0</v>
      </c>
      <c r="M264">
        <f>INDEX('Policy Characteristics'!G:G,MATCH(PolicyLevers!$C264,'Policy Characteristics'!$C:$C,0))</f>
        <v>0</v>
      </c>
      <c r="N264">
        <f>INDEX('Policy Characteristics'!H:H,MATCH(PolicyLevers!$C264,'Policy Characteristics'!$C:$C,0))</f>
        <v>0</v>
      </c>
      <c r="O264" s="144">
        <f>INDEX('Policy Characteristics'!I:I,MATCH(PolicyLevers!$C264,'Policy Characteristics'!$C:$C,0))</f>
        <v>0</v>
      </c>
      <c r="P264" s="14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165">
        <f>INDEX('Policy Characteristics'!K:K,MATCH(PolicyLevers!$C264,'Policy Characteristics'!$C:$C,0))</f>
        <v>0</v>
      </c>
      <c r="R264" s="150">
        <f>INDEX('Policy Characteristics'!L:L,MATCH(PolicyLevers!$C264,'Policy Characteristics'!$C:$C,0))</f>
        <v>0</v>
      </c>
      <c r="S264" s="184">
        <f>INDEX('Policy Characteristics'!M:M,MATCH(PolicyLevers!$C264,'Policy Characteristics'!$C:$C,0))</f>
        <v>0</v>
      </c>
      <c r="T264" s="165">
        <f>INDEX('Policy Characteristics'!N:N,MATCH(PolicyLevers!$C264,'Policy Characteristics'!$C:$C,0))</f>
        <v>0</v>
      </c>
    </row>
    <row r="265" spans="1:20" s="147" customFormat="1">
      <c r="A265" s="142" t="str">
        <f>INDEX('Policy Characteristics'!A:A,MATCH($C265,'Policy Characteristics'!$C:$C,0))</f>
        <v>Electricity Supply</v>
      </c>
      <c r="B265" s="147" t="str">
        <f>INDEX('Policy Characteristics'!B:B,MATCH($C265,'Policy Characteristics'!$C:$C,0))</f>
        <v>Non BAU Mandated Capacity Construction</v>
      </c>
      <c r="C265" s="147" t="str">
        <f t="shared" si="21"/>
        <v>Boolean Use Non BAU Mandated Capacity Construction Schedule</v>
      </c>
      <c r="D265" s="150" t="s">
        <v>84</v>
      </c>
      <c r="E265" s="144"/>
      <c r="F265" s="150" t="s">
        <v>98</v>
      </c>
      <c r="G265" s="144"/>
      <c r="H265" s="16">
        <v>640</v>
      </c>
      <c r="I265" s="144" t="s">
        <v>47</v>
      </c>
      <c r="J265" s="142" t="str">
        <f>INDEX('Policy Characteristics'!D:D,MATCH(PolicyLevers!$C265,'Policy Characteristics'!$C:$C,0))</f>
        <v>Non BAU Mandated Capacity Construction</v>
      </c>
      <c r="K265" s="142">
        <f>INDEX('Policy Characteristics'!E:E,MATCH(PolicyLevers!$C265,'Policy Characteristics'!$C:$C,0))</f>
        <v>0</v>
      </c>
      <c r="L265">
        <f>INDEX('Policy Characteristics'!F:F,MATCH(PolicyLevers!$C265,'Policy Characteristics'!$C:$C,0))</f>
        <v>0</v>
      </c>
      <c r="M265">
        <f>INDEX('Policy Characteristics'!G:G,MATCH(PolicyLevers!$C265,'Policy Characteristics'!$C:$C,0))</f>
        <v>0</v>
      </c>
      <c r="N265">
        <f>INDEX('Policy Characteristics'!H:H,MATCH(PolicyLevers!$C265,'Policy Characteristics'!$C:$C,0))</f>
        <v>0</v>
      </c>
      <c r="O265" s="144">
        <f>INDEX('Policy Characteristics'!I:I,MATCH(PolicyLevers!$C265,'Policy Characteristics'!$C:$C,0))</f>
        <v>0</v>
      </c>
      <c r="P265" s="14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165">
        <f>INDEX('Policy Characteristics'!K:K,MATCH(PolicyLevers!$C265,'Policy Characteristics'!$C:$C,0))</f>
        <v>0</v>
      </c>
      <c r="R265" s="150">
        <f>INDEX('Policy Characteristics'!L:L,MATCH(PolicyLevers!$C265,'Policy Characteristics'!$C:$C,0))</f>
        <v>0</v>
      </c>
      <c r="S265" s="184">
        <f>INDEX('Policy Characteristics'!M:M,MATCH(PolicyLevers!$C265,'Policy Characteristics'!$C:$C,0))</f>
        <v>0</v>
      </c>
      <c r="T265" s="165">
        <f>INDEX('Policy Characteristics'!N:N,MATCH(PolicyLevers!$C265,'Policy Characteristics'!$C:$C,0))</f>
        <v>0</v>
      </c>
    </row>
    <row r="266" spans="1:20" s="147" customFormat="1">
      <c r="A266" s="142" t="str">
        <f>INDEX('Policy Characteristics'!A:A,MATCH($C266,'Policy Characteristics'!$C:$C,0))</f>
        <v>Electricity Supply</v>
      </c>
      <c r="B266" s="147" t="str">
        <f>INDEX('Policy Characteristics'!B:B,MATCH($C266,'Policy Characteristics'!$C:$C,0))</f>
        <v>Non BAU Mandated Capacity Construction</v>
      </c>
      <c r="C266" s="147" t="str">
        <f t="shared" si="21"/>
        <v>Boolean Use Non BAU Mandated Capacity Construction Schedule</v>
      </c>
      <c r="D266" s="150" t="s">
        <v>752</v>
      </c>
      <c r="E266" s="144"/>
      <c r="F266" s="176" t="s">
        <v>1688</v>
      </c>
      <c r="G266" s="144"/>
      <c r="H266" s="16">
        <v>641</v>
      </c>
      <c r="I266" s="144" t="s">
        <v>47</v>
      </c>
      <c r="J266" s="142" t="str">
        <f>INDEX('Policy Characteristics'!D:D,MATCH(PolicyLevers!$C266,'Policy Characteristics'!$C:$C,0))</f>
        <v>Non BAU Mandated Capacity Construction</v>
      </c>
      <c r="K266" s="142">
        <f>INDEX('Policy Characteristics'!E:E,MATCH(PolicyLevers!$C266,'Policy Characteristics'!$C:$C,0))</f>
        <v>0</v>
      </c>
      <c r="L266">
        <f>INDEX('Policy Characteristics'!F:F,MATCH(PolicyLevers!$C266,'Policy Characteristics'!$C:$C,0))</f>
        <v>0</v>
      </c>
      <c r="M266">
        <f>INDEX('Policy Characteristics'!G:G,MATCH(PolicyLevers!$C266,'Policy Characteristics'!$C:$C,0))</f>
        <v>0</v>
      </c>
      <c r="N266">
        <f>INDEX('Policy Characteristics'!H:H,MATCH(PolicyLevers!$C266,'Policy Characteristics'!$C:$C,0))</f>
        <v>0</v>
      </c>
      <c r="O266" s="144">
        <f>INDEX('Policy Characteristics'!I:I,MATCH(PolicyLevers!$C266,'Policy Characteristics'!$C:$C,0))</f>
        <v>0</v>
      </c>
      <c r="P266" s="14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165">
        <f>INDEX('Policy Characteristics'!K:K,MATCH(PolicyLevers!$C266,'Policy Characteristics'!$C:$C,0))</f>
        <v>0</v>
      </c>
      <c r="R266" s="150">
        <f>INDEX('Policy Characteristics'!L:L,MATCH(PolicyLevers!$C266,'Policy Characteristics'!$C:$C,0))</f>
        <v>0</v>
      </c>
      <c r="S266" s="184">
        <f>INDEX('Policy Characteristics'!M:M,MATCH(PolicyLevers!$C266,'Policy Characteristics'!$C:$C,0))</f>
        <v>0</v>
      </c>
      <c r="T266" s="165">
        <f>INDEX('Policy Characteristics'!N:N,MATCH(PolicyLevers!$C266,'Policy Characteristics'!$C:$C,0))</f>
        <v>0</v>
      </c>
    </row>
    <row r="267" spans="1:20" s="147" customFormat="1">
      <c r="A267" s="142" t="str">
        <f>INDEX('Policy Characteristics'!A:A,MATCH($C267,'Policy Characteristics'!$C:$C,0))</f>
        <v>Electricity Supply</v>
      </c>
      <c r="B267" s="147" t="str">
        <f>INDEX('Policy Characteristics'!B:B,MATCH($C267,'Policy Characteristics'!$C:$C,0))</f>
        <v>Non BAU Mandated Capacity Construction</v>
      </c>
      <c r="C267" s="147" t="str">
        <f t="shared" si="21"/>
        <v>Boolean Use Non BAU Mandated Capacity Construction Schedule</v>
      </c>
      <c r="D267" s="150" t="s">
        <v>324</v>
      </c>
      <c r="E267" s="144"/>
      <c r="F267" s="150" t="s">
        <v>326</v>
      </c>
      <c r="G267" s="144"/>
      <c r="H267" s="16">
        <v>642</v>
      </c>
      <c r="I267" s="144" t="s">
        <v>47</v>
      </c>
      <c r="J267" s="142" t="str">
        <f>INDEX('Policy Characteristics'!D:D,MATCH(PolicyLevers!$C267,'Policy Characteristics'!$C:$C,0))</f>
        <v>Non BAU Mandated Capacity Construction</v>
      </c>
      <c r="K267" s="142">
        <f>INDEX('Policy Characteristics'!E:E,MATCH(PolicyLevers!$C267,'Policy Characteristics'!$C:$C,0))</f>
        <v>0</v>
      </c>
      <c r="L267">
        <f>INDEX('Policy Characteristics'!F:F,MATCH(PolicyLevers!$C267,'Policy Characteristics'!$C:$C,0))</f>
        <v>0</v>
      </c>
      <c r="M267">
        <f>INDEX('Policy Characteristics'!G:G,MATCH(PolicyLevers!$C267,'Policy Characteristics'!$C:$C,0))</f>
        <v>0</v>
      </c>
      <c r="N267">
        <f>INDEX('Policy Characteristics'!H:H,MATCH(PolicyLevers!$C267,'Policy Characteristics'!$C:$C,0))</f>
        <v>0</v>
      </c>
      <c r="O267" s="144">
        <f>INDEX('Policy Characteristics'!I:I,MATCH(PolicyLevers!$C267,'Policy Characteristics'!$C:$C,0))</f>
        <v>0</v>
      </c>
      <c r="P267" s="14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165">
        <f>INDEX('Policy Characteristics'!K:K,MATCH(PolicyLevers!$C267,'Policy Characteristics'!$C:$C,0))</f>
        <v>0</v>
      </c>
      <c r="R267" s="150">
        <f>INDEX('Policy Characteristics'!L:L,MATCH(PolicyLevers!$C267,'Policy Characteristics'!$C:$C,0))</f>
        <v>0</v>
      </c>
      <c r="S267" s="184">
        <f>INDEX('Policy Characteristics'!M:M,MATCH(PolicyLevers!$C267,'Policy Characteristics'!$C:$C,0))</f>
        <v>0</v>
      </c>
      <c r="T267" s="165">
        <f>INDEX('Policy Characteristics'!N:N,MATCH(PolicyLevers!$C267,'Policy Characteristics'!$C:$C,0))</f>
        <v>0</v>
      </c>
    </row>
    <row r="268" spans="1:20" s="147" customFormat="1">
      <c r="A268" s="142" t="str">
        <f>INDEX('Policy Characteristics'!A:A,MATCH($C268,'Policy Characteristics'!$C:$C,0))</f>
        <v>Electricity Supply</v>
      </c>
      <c r="B268" s="147" t="str">
        <f>INDEX('Policy Characteristics'!B:B,MATCH($C268,'Policy Characteristics'!$C:$C,0))</f>
        <v>Non BAU Mandated Capacity Construction</v>
      </c>
      <c r="C268" s="147" t="str">
        <f t="shared" si="21"/>
        <v>Boolean Use Non BAU Mandated Capacity Construction Schedule</v>
      </c>
      <c r="D268" s="150" t="s">
        <v>325</v>
      </c>
      <c r="E268" s="144"/>
      <c r="F268" s="150" t="s">
        <v>327</v>
      </c>
      <c r="G268" s="144"/>
      <c r="H268" s="16">
        <v>643</v>
      </c>
      <c r="I268" s="144" t="s">
        <v>47</v>
      </c>
      <c r="J268" s="142" t="str">
        <f>INDEX('Policy Characteristics'!D:D,MATCH(PolicyLevers!$C268,'Policy Characteristics'!$C:$C,0))</f>
        <v>Non BAU Mandated Capacity Construction</v>
      </c>
      <c r="K268" s="142">
        <f>INDEX('Policy Characteristics'!E:E,MATCH(PolicyLevers!$C268,'Policy Characteristics'!$C:$C,0))</f>
        <v>0</v>
      </c>
      <c r="L268">
        <f>INDEX('Policy Characteristics'!F:F,MATCH(PolicyLevers!$C268,'Policy Characteristics'!$C:$C,0))</f>
        <v>0</v>
      </c>
      <c r="M268">
        <f>INDEX('Policy Characteristics'!G:G,MATCH(PolicyLevers!$C268,'Policy Characteristics'!$C:$C,0))</f>
        <v>0</v>
      </c>
      <c r="N268">
        <f>INDEX('Policy Characteristics'!H:H,MATCH(PolicyLevers!$C268,'Policy Characteristics'!$C:$C,0))</f>
        <v>0</v>
      </c>
      <c r="O268" s="144">
        <f>INDEX('Policy Characteristics'!I:I,MATCH(PolicyLevers!$C268,'Policy Characteristics'!$C:$C,0))</f>
        <v>0</v>
      </c>
      <c r="P268" s="14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165">
        <f>INDEX('Policy Characteristics'!K:K,MATCH(PolicyLevers!$C268,'Policy Characteristics'!$C:$C,0))</f>
        <v>0</v>
      </c>
      <c r="R268" s="150">
        <f>INDEX('Policy Characteristics'!L:L,MATCH(PolicyLevers!$C268,'Policy Characteristics'!$C:$C,0))</f>
        <v>0</v>
      </c>
      <c r="S268" s="184">
        <f>INDEX('Policy Characteristics'!M:M,MATCH(PolicyLevers!$C268,'Policy Characteristics'!$C:$C,0))</f>
        <v>0</v>
      </c>
      <c r="T268" s="165">
        <f>INDEX('Policy Characteristics'!N:N,MATCH(PolicyLevers!$C268,'Policy Characteristics'!$C:$C,0))</f>
        <v>0</v>
      </c>
    </row>
    <row r="269" spans="1:20" s="147" customFormat="1">
      <c r="A269" s="142" t="str">
        <f>INDEX('Policy Characteristics'!A:A,MATCH($C269,'Policy Characteristics'!$C:$C,0))</f>
        <v>Electricity Supply</v>
      </c>
      <c r="B269" s="147" t="str">
        <f>INDEX('Policy Characteristics'!B:B,MATCH($C269,'Policy Characteristics'!$C:$C,0))</f>
        <v>Non BAU Mandated Capacity Construction</v>
      </c>
      <c r="C269" s="147" t="str">
        <f t="shared" si="21"/>
        <v>Boolean Use Non BAU Mandated Capacity Construction Schedule</v>
      </c>
      <c r="D269" s="150" t="s">
        <v>468</v>
      </c>
      <c r="E269" s="144"/>
      <c r="F269" s="150" t="s">
        <v>467</v>
      </c>
      <c r="G269" s="144"/>
      <c r="H269" s="16">
        <v>644</v>
      </c>
      <c r="I269" s="144" t="s">
        <v>47</v>
      </c>
      <c r="J269" s="142" t="str">
        <f>INDEX('Policy Characteristics'!D:D,MATCH(PolicyLevers!$C269,'Policy Characteristics'!$C:$C,0))</f>
        <v>Non BAU Mandated Capacity Construction</v>
      </c>
      <c r="K269" s="142">
        <f>INDEX('Policy Characteristics'!E:E,MATCH(PolicyLevers!$C269,'Policy Characteristics'!$C:$C,0))</f>
        <v>0</v>
      </c>
      <c r="L269">
        <f>INDEX('Policy Characteristics'!F:F,MATCH(PolicyLevers!$C269,'Policy Characteristics'!$C:$C,0))</f>
        <v>0</v>
      </c>
      <c r="M269">
        <f>INDEX('Policy Characteristics'!G:G,MATCH(PolicyLevers!$C269,'Policy Characteristics'!$C:$C,0))</f>
        <v>0</v>
      </c>
      <c r="N269">
        <f>INDEX('Policy Characteristics'!H:H,MATCH(PolicyLevers!$C269,'Policy Characteristics'!$C:$C,0))</f>
        <v>0</v>
      </c>
      <c r="O269" s="144">
        <f>INDEX('Policy Characteristics'!I:I,MATCH(PolicyLevers!$C269,'Policy Characteristics'!$C:$C,0))</f>
        <v>0</v>
      </c>
      <c r="P269" s="14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165">
        <f>INDEX('Policy Characteristics'!K:K,MATCH(PolicyLevers!$C269,'Policy Characteristics'!$C:$C,0))</f>
        <v>0</v>
      </c>
      <c r="R269" s="150">
        <f>INDEX('Policy Characteristics'!L:L,MATCH(PolicyLevers!$C269,'Policy Characteristics'!$C:$C,0))</f>
        <v>0</v>
      </c>
      <c r="S269" s="184">
        <f>INDEX('Policy Characteristics'!M:M,MATCH(PolicyLevers!$C269,'Policy Characteristics'!$C:$C,0))</f>
        <v>0</v>
      </c>
      <c r="T269" s="165">
        <f>INDEX('Policy Characteristics'!N:N,MATCH(PolicyLevers!$C269,'Policy Characteristics'!$C:$C,0))</f>
        <v>0</v>
      </c>
    </row>
    <row r="270" spans="1:20" s="147" customFormat="1">
      <c r="A270" s="142" t="str">
        <f>INDEX('Policy Characteristics'!A:A,MATCH($C270,'Policy Characteristics'!$C:$C,0))</f>
        <v>Electricity Supply</v>
      </c>
      <c r="B270" s="147" t="str">
        <f>INDEX('Policy Characteristics'!B:B,MATCH($C270,'Policy Characteristics'!$C:$C,0))</f>
        <v>Non BAU Mandated Capacity Construction</v>
      </c>
      <c r="C270" s="147" t="str">
        <f t="shared" si="21"/>
        <v>Boolean Use Non BAU Mandated Capacity Construction Schedule</v>
      </c>
      <c r="D270" s="150" t="s">
        <v>477</v>
      </c>
      <c r="E270" s="144"/>
      <c r="F270" s="150" t="s">
        <v>478</v>
      </c>
      <c r="G270" s="144"/>
      <c r="H270" s="16">
        <v>645</v>
      </c>
      <c r="I270" s="144" t="s">
        <v>47</v>
      </c>
      <c r="J270" s="142" t="str">
        <f>INDEX('Policy Characteristics'!D:D,MATCH(PolicyLevers!$C270,'Policy Characteristics'!$C:$C,0))</f>
        <v>Non BAU Mandated Capacity Construction</v>
      </c>
      <c r="K270" s="142">
        <f>INDEX('Policy Characteristics'!E:E,MATCH(PolicyLevers!$C270,'Policy Characteristics'!$C:$C,0))</f>
        <v>0</v>
      </c>
      <c r="L270">
        <f>INDEX('Policy Characteristics'!F:F,MATCH(PolicyLevers!$C270,'Policy Characteristics'!$C:$C,0))</f>
        <v>0</v>
      </c>
      <c r="M270">
        <f>INDEX('Policy Characteristics'!G:G,MATCH(PolicyLevers!$C270,'Policy Characteristics'!$C:$C,0))</f>
        <v>0</v>
      </c>
      <c r="N270">
        <f>INDEX('Policy Characteristics'!H:H,MATCH(PolicyLevers!$C270,'Policy Characteristics'!$C:$C,0))</f>
        <v>0</v>
      </c>
      <c r="O270" s="144">
        <f>INDEX('Policy Characteristics'!I:I,MATCH(PolicyLevers!$C270,'Policy Characteristics'!$C:$C,0))</f>
        <v>0</v>
      </c>
      <c r="P270" s="14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165">
        <f>INDEX('Policy Characteristics'!K:K,MATCH(PolicyLevers!$C270,'Policy Characteristics'!$C:$C,0))</f>
        <v>0</v>
      </c>
      <c r="R270" s="150">
        <f>INDEX('Policy Characteristics'!L:L,MATCH(PolicyLevers!$C270,'Policy Characteristics'!$C:$C,0))</f>
        <v>0</v>
      </c>
      <c r="S270" s="184">
        <f>INDEX('Policy Characteristics'!M:M,MATCH(PolicyLevers!$C270,'Policy Characteristics'!$C:$C,0))</f>
        <v>0</v>
      </c>
      <c r="T270" s="165">
        <f>INDEX('Policy Characteristics'!N:N,MATCH(PolicyLevers!$C270,'Policy Characteristics'!$C:$C,0))</f>
        <v>0</v>
      </c>
    </row>
    <row r="271" spans="1:20" s="147" customFormat="1">
      <c r="A271" s="142" t="str">
        <f>INDEX('Policy Characteristics'!A:A,MATCH($C271,'Policy Characteristics'!$C:$C,0))</f>
        <v>Electricity Supply</v>
      </c>
      <c r="B271" s="147" t="str">
        <f>INDEX('Policy Characteristics'!B:B,MATCH($C271,'Policy Characteristics'!$C:$C,0))</f>
        <v>Non BAU Mandated Capacity Construction</v>
      </c>
      <c r="C271" s="147" t="str">
        <f t="shared" si="21"/>
        <v>Boolean Use Non BAU Mandated Capacity Construction Schedule</v>
      </c>
      <c r="D271" s="150" t="s">
        <v>1112</v>
      </c>
      <c r="E271" s="144"/>
      <c r="F271" s="150" t="s">
        <v>805</v>
      </c>
      <c r="G271" s="144"/>
      <c r="H271" s="16">
        <v>646</v>
      </c>
      <c r="I271" s="144" t="s">
        <v>47</v>
      </c>
      <c r="J271" s="142" t="str">
        <f>INDEX('Policy Characteristics'!D:D,MATCH(PolicyLevers!$C271,'Policy Characteristics'!$C:$C,0))</f>
        <v>Non BAU Mandated Capacity Construction</v>
      </c>
      <c r="K271" s="142">
        <f>INDEX('Policy Characteristics'!E:E,MATCH(PolicyLevers!$C271,'Policy Characteristics'!$C:$C,0))</f>
        <v>0</v>
      </c>
      <c r="L271">
        <f>INDEX('Policy Characteristics'!F:F,MATCH(PolicyLevers!$C271,'Policy Characteristics'!$C:$C,0))</f>
        <v>0</v>
      </c>
      <c r="M271">
        <f>INDEX('Policy Characteristics'!G:G,MATCH(PolicyLevers!$C271,'Policy Characteristics'!$C:$C,0))</f>
        <v>0</v>
      </c>
      <c r="N271">
        <f>INDEX('Policy Characteristics'!H:H,MATCH(PolicyLevers!$C271,'Policy Characteristics'!$C:$C,0))</f>
        <v>0</v>
      </c>
      <c r="O271" s="144">
        <f>INDEX('Policy Characteristics'!I:I,MATCH(PolicyLevers!$C271,'Policy Characteristics'!$C:$C,0))</f>
        <v>0</v>
      </c>
      <c r="P271" s="14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165">
        <f>INDEX('Policy Characteristics'!K:K,MATCH(PolicyLevers!$C271,'Policy Characteristics'!$C:$C,0))</f>
        <v>0</v>
      </c>
      <c r="R271" s="150">
        <f>INDEX('Policy Characteristics'!L:L,MATCH(PolicyLevers!$C271,'Policy Characteristics'!$C:$C,0))</f>
        <v>0</v>
      </c>
      <c r="S271" s="184">
        <f>INDEX('Policy Characteristics'!M:M,MATCH(PolicyLevers!$C271,'Policy Characteristics'!$C:$C,0))</f>
        <v>0</v>
      </c>
      <c r="T271" s="165">
        <f>INDEX('Policy Characteristics'!N:N,MATCH(PolicyLevers!$C271,'Policy Characteristics'!$C:$C,0))</f>
        <v>0</v>
      </c>
    </row>
    <row r="272" spans="1:20" s="147" customFormat="1">
      <c r="A272" s="142" t="str">
        <f>INDEX('Policy Characteristics'!A:A,MATCH($C272,'Policy Characteristics'!$C:$C,0))</f>
        <v>Electricity Supply</v>
      </c>
      <c r="B272" s="147" t="str">
        <f>INDEX('Policy Characteristics'!B:B,MATCH($C272,'Policy Characteristics'!$C:$C,0))</f>
        <v>Non BAU Mandated Capacity Construction</v>
      </c>
      <c r="C272" s="147" t="str">
        <f t="shared" si="21"/>
        <v>Boolean Use Non BAU Mandated Capacity Construction Schedule</v>
      </c>
      <c r="D272" s="150" t="s">
        <v>1113</v>
      </c>
      <c r="E272" s="144"/>
      <c r="F272" s="150" t="s">
        <v>945</v>
      </c>
      <c r="G272" s="144"/>
      <c r="H272" s="16">
        <v>647</v>
      </c>
      <c r="I272" s="144" t="s">
        <v>47</v>
      </c>
      <c r="J272" s="142" t="str">
        <f>INDEX('Policy Characteristics'!D:D,MATCH(PolicyLevers!$C272,'Policy Characteristics'!$C:$C,0))</f>
        <v>Non BAU Mandated Capacity Construction</v>
      </c>
      <c r="K272" s="142">
        <f>INDEX('Policy Characteristics'!E:E,MATCH(PolicyLevers!$C272,'Policy Characteristics'!$C:$C,0))</f>
        <v>0</v>
      </c>
      <c r="L272">
        <f>INDEX('Policy Characteristics'!F:F,MATCH(PolicyLevers!$C272,'Policy Characteristics'!$C:$C,0))</f>
        <v>0</v>
      </c>
      <c r="M272">
        <f>INDEX('Policy Characteristics'!G:G,MATCH(PolicyLevers!$C272,'Policy Characteristics'!$C:$C,0))</f>
        <v>0</v>
      </c>
      <c r="N272">
        <f>INDEX('Policy Characteristics'!H:H,MATCH(PolicyLevers!$C272,'Policy Characteristics'!$C:$C,0))</f>
        <v>0</v>
      </c>
      <c r="O272" s="144">
        <f>INDEX('Policy Characteristics'!I:I,MATCH(PolicyLevers!$C272,'Policy Characteristics'!$C:$C,0))</f>
        <v>0</v>
      </c>
      <c r="P272" s="14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165">
        <f>INDEX('Policy Characteristics'!K:K,MATCH(PolicyLevers!$C272,'Policy Characteristics'!$C:$C,0))</f>
        <v>0</v>
      </c>
      <c r="R272" s="150">
        <f>INDEX('Policy Characteristics'!L:L,MATCH(PolicyLevers!$C272,'Policy Characteristics'!$C:$C,0))</f>
        <v>0</v>
      </c>
      <c r="S272" s="184">
        <f>INDEX('Policy Characteristics'!M:M,MATCH(PolicyLevers!$C272,'Policy Characteristics'!$C:$C,0))</f>
        <v>0</v>
      </c>
      <c r="T272" s="165">
        <f>INDEX('Policy Characteristics'!N:N,MATCH(PolicyLevers!$C272,'Policy Characteristics'!$C:$C,0))</f>
        <v>0</v>
      </c>
    </row>
    <row r="273" spans="1:20" s="147" customFormat="1">
      <c r="A273" s="142" t="str">
        <f>INDEX('Policy Characteristics'!A:A,MATCH($C273,'Policy Characteristics'!$C:$C,0))</f>
        <v>Electricity Supply</v>
      </c>
      <c r="B273" s="147" t="str">
        <f>INDEX('Policy Characteristics'!B:B,MATCH($C273,'Policy Characteristics'!$C:$C,0))</f>
        <v>Non BAU Mandated Capacity Construction</v>
      </c>
      <c r="C273" s="147" t="str">
        <f t="shared" si="21"/>
        <v>Boolean Use Non BAU Mandated Capacity Construction Schedule</v>
      </c>
      <c r="D273" s="150" t="s">
        <v>1114</v>
      </c>
      <c r="E273" s="144"/>
      <c r="F273" s="150" t="s">
        <v>807</v>
      </c>
      <c r="G273" s="144"/>
      <c r="H273" s="16">
        <v>648</v>
      </c>
      <c r="I273" s="144" t="s">
        <v>47</v>
      </c>
      <c r="J273" s="142" t="str">
        <f>INDEX('Policy Characteristics'!D:D,MATCH(PolicyLevers!$C273,'Policy Characteristics'!$C:$C,0))</f>
        <v>Non BAU Mandated Capacity Construction</v>
      </c>
      <c r="K273" s="142">
        <f>INDEX('Policy Characteristics'!E:E,MATCH(PolicyLevers!$C273,'Policy Characteristics'!$C:$C,0))</f>
        <v>0</v>
      </c>
      <c r="L273">
        <f>INDEX('Policy Characteristics'!F:F,MATCH(PolicyLevers!$C273,'Policy Characteristics'!$C:$C,0))</f>
        <v>0</v>
      </c>
      <c r="M273">
        <f>INDEX('Policy Characteristics'!G:G,MATCH(PolicyLevers!$C273,'Policy Characteristics'!$C:$C,0))</f>
        <v>0</v>
      </c>
      <c r="N273">
        <f>INDEX('Policy Characteristics'!H:H,MATCH(PolicyLevers!$C273,'Policy Characteristics'!$C:$C,0))</f>
        <v>0</v>
      </c>
      <c r="O273" s="144">
        <f>INDEX('Policy Characteristics'!I:I,MATCH(PolicyLevers!$C273,'Policy Characteristics'!$C:$C,0))</f>
        <v>0</v>
      </c>
      <c r="P273" s="14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165">
        <f>INDEX('Policy Characteristics'!K:K,MATCH(PolicyLevers!$C273,'Policy Characteristics'!$C:$C,0))</f>
        <v>0</v>
      </c>
      <c r="R273" s="150">
        <f>INDEX('Policy Characteristics'!L:L,MATCH(PolicyLevers!$C273,'Policy Characteristics'!$C:$C,0))</f>
        <v>0</v>
      </c>
      <c r="S273" s="184">
        <f>INDEX('Policy Characteristics'!M:M,MATCH(PolicyLevers!$C273,'Policy Characteristics'!$C:$C,0))</f>
        <v>0</v>
      </c>
      <c r="T273" s="165">
        <f>INDEX('Policy Characteristics'!N:N,MATCH(PolicyLevers!$C273,'Policy Characteristics'!$C:$C,0))</f>
        <v>0</v>
      </c>
    </row>
    <row r="274" spans="1:20" s="147" customFormat="1">
      <c r="A274" s="142" t="str">
        <f>INDEX('Policy Characteristics'!A:A,MATCH($C274,'Policy Characteristics'!$C:$C,0))</f>
        <v>Electricity Supply</v>
      </c>
      <c r="B274" t="str">
        <f>INDEX('Policy Characteristics'!B:B,MATCH($C274,'Policy Characteristics'!$C:$C,0))</f>
        <v>Non BAU RPS Qualifying Resources</v>
      </c>
      <c r="C274" t="s">
        <v>381</v>
      </c>
      <c r="D274" s="144"/>
      <c r="E274" s="144"/>
      <c r="F274" s="144"/>
      <c r="G274" s="144"/>
      <c r="H274" s="16">
        <v>649</v>
      </c>
      <c r="I274" s="151" t="s">
        <v>46</v>
      </c>
      <c r="J274" s="142" t="str">
        <f>INDEX('Policy Characteristics'!D:D,MATCH(PolicyLevers!$C274,'Policy Characteristics'!$C:$C,0))</f>
        <v>Carbon-free Electricity Standard</v>
      </c>
      <c r="K274" s="142" t="str">
        <f>INDEX('Policy Characteristics'!E:E,MATCH(PolicyLevers!$C274,'Policy Characteristics'!$C:$C,0))</f>
        <v>elec non BAU RPS qualifying resources</v>
      </c>
      <c r="L274" s="86">
        <f>INDEX('Policy Characteristics'!F:F,MATCH(PolicyLevers!$C274,'Policy Characteristics'!$C:$C,0))</f>
        <v>0</v>
      </c>
      <c r="M274" s="86">
        <f>INDEX('Policy Characteristics'!G:G,MATCH(PolicyLevers!$C274,'Policy Characteristics'!$C:$C,0))</f>
        <v>1</v>
      </c>
      <c r="N274" s="86">
        <f>INDEX('Policy Characteristics'!H:H,MATCH(PolicyLevers!$C274,'Policy Characteristics'!$C:$C,0))</f>
        <v>1</v>
      </c>
      <c r="O274" s="151" t="str">
        <f>INDEX('Policy Characteristics'!I:I,MATCH(PolicyLevers!$C274,'Policy Characteristics'!$C:$C,0))</f>
        <v>on/off</v>
      </c>
      <c r="P274" s="151"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165">
        <f>INDEX('Policy Characteristics'!K:K,MATCH(PolicyLevers!$C274,'Policy Characteristics'!$C:$C,0))</f>
        <v>0</v>
      </c>
      <c r="R274" s="150">
        <f>INDEX('Policy Characteristics'!L:L,MATCH(PolicyLevers!$C274,'Policy Characteristics'!$C:$C,0))</f>
        <v>0</v>
      </c>
      <c r="S274" s="184">
        <f>INDEX('Policy Characteristics'!M:M,MATCH(PolicyLevers!$C274,'Policy Characteristics'!$C:$C,0))</f>
        <v>0</v>
      </c>
      <c r="T274" s="165">
        <f>INDEX('Policy Characteristics'!N:N,MATCH(PolicyLevers!$C274,'Policy Characteristics'!$C:$C,0))</f>
        <v>0</v>
      </c>
    </row>
    <row r="275" spans="1:20" s="147" customFormat="1">
      <c r="A275" s="142" t="str">
        <f>INDEX('Policy Characteristics'!A:A,MATCH($C275,'Policy Characteristics'!$C:$C,0))</f>
        <v>Electricity Supply</v>
      </c>
      <c r="B275" t="str">
        <f>INDEX('Policy Characteristics'!B:B,MATCH($C275,'Policy Characteristics'!$C:$C,0))</f>
        <v>Nuclear Plant Lifetime Extension</v>
      </c>
      <c r="C275" t="s">
        <v>557</v>
      </c>
      <c r="D275" s="150"/>
      <c r="E275" s="165"/>
      <c r="F275" s="150"/>
      <c r="G275" s="165"/>
      <c r="H275" s="16">
        <v>35</v>
      </c>
      <c r="I275" s="150" t="s">
        <v>47</v>
      </c>
      <c r="J275" s="142" t="str">
        <f>INDEX('Policy Characteristics'!D:D,MATCH(PolicyLevers!$C275,'Policy Characteristics'!$C:$C,0))</f>
        <v>Nuclear Lifetime Extension</v>
      </c>
      <c r="K275" s="142">
        <f>INDEX('Policy Characteristics'!E:E,MATCH(PolicyLevers!$C275,'Policy Characteristics'!$C:$C,0))</f>
        <v>0</v>
      </c>
      <c r="L275" s="170">
        <f>INDEX('Policy Characteristics'!F:F,MATCH(PolicyLevers!$C275,'Policy Characteristics'!$C:$C,0))</f>
        <v>0</v>
      </c>
      <c r="M275">
        <f>INDEX('Policy Characteristics'!G:G,MATCH(PolicyLevers!$C275,'Policy Characteristics'!$C:$C,0))</f>
        <v>20</v>
      </c>
      <c r="N275">
        <f>INDEX('Policy Characteristics'!H:H,MATCH(PolicyLevers!$C275,'Policy Characteristics'!$C:$C,0))</f>
        <v>1</v>
      </c>
      <c r="O275" s="150" t="str">
        <f>INDEX('Policy Characteristics'!I:I,MATCH(PolicyLevers!$C275,'Policy Characteristics'!$C:$C,0))</f>
        <v>year(s)</v>
      </c>
      <c r="P275" s="144" t="str">
        <f>INDEX('Policy Characteristics'!J:J,MATCH(PolicyLevers!$C275,'Policy Characteristics'!$C:$C,0))</f>
        <v>**Description:** This policy extends the lifetime of all nuclear plants by the specified number of years.//</v>
      </c>
      <c r="Q275" s="144" t="str">
        <f>INDEX('Policy Characteristics'!K:K,MATCH(PolicyLevers!$C275,'Policy Characteristics'!$C:$C,0))</f>
        <v>electricity-sector-main.html#life-ext</v>
      </c>
      <c r="R275" s="150" t="str">
        <f>INDEX('Policy Characteristics'!L:L,MATCH(PolicyLevers!$C275,'Policy Characteristics'!$C:$C,0))</f>
        <v>nuclear-lifetime-extension.html</v>
      </c>
      <c r="S275" s="186" t="str">
        <f>INDEX('Policy Characteristics'!M:M,MATCH(PolicyLevers!$C275,'Policy Characteristics'!$C:$C,0))</f>
        <v>U.S. Energy Information Administration, 2014, "Almost all U.S. nuclear plants require life extension past 60 years to operate beyond 2050", http://www.eia.gov/todayinenergy/detail.cfm?id=19091.</v>
      </c>
      <c r="T275" s="150"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42" customFormat="1">
      <c r="A276" s="142" t="str">
        <f>INDEX('Policy Characteristics'!A:A,MATCH($C276,'Policy Characteristics'!$C:$C,0))</f>
        <v>Electricity Supply</v>
      </c>
      <c r="B276" s="142" t="str">
        <f>INDEX('Policy Characteristics'!B:B,MATCH($C276,'Policy Characteristics'!$C:$C,0))</f>
        <v>Reduce Plant Downtime</v>
      </c>
      <c r="C276" s="142" t="s">
        <v>268</v>
      </c>
      <c r="D276" s="150" t="s">
        <v>471</v>
      </c>
      <c r="E276" s="150" t="s">
        <v>269</v>
      </c>
      <c r="F276" s="144"/>
      <c r="G276" s="150"/>
      <c r="H276" s="143">
        <v>650</v>
      </c>
      <c r="I276" s="150" t="s">
        <v>47</v>
      </c>
      <c r="J276" s="142" t="str">
        <f>INDEX('Policy Characteristics'!D:D,MATCH(PolicyLevers!$C276,'Policy Characteristics'!$C:$C,0))</f>
        <v>Reduce Plant Downtime</v>
      </c>
      <c r="K276" s="142" t="str">
        <f>INDEX('Policy Characteristics'!E:E,MATCH(PolicyLevers!$C276,'Policy Characteristics'!$C:$C,0))</f>
        <v>elec reduce plant downtime</v>
      </c>
      <c r="L276" s="174">
        <f>INDEX('Policy Characteristics'!F:F,MATCH(PolicyLevers!$C276,'Policy Characteristics'!$C:$C,0))</f>
        <v>0</v>
      </c>
      <c r="M276" s="174">
        <f>INDEX('Policy Characteristics'!G:G,MATCH(PolicyLevers!$C276,'Policy Characteristics'!$C:$C,0))</f>
        <v>0.6</v>
      </c>
      <c r="N276" s="174">
        <f>INDEX('Policy Characteristics'!H:H,MATCH(PolicyLevers!$C276,'Policy Characteristics'!$C:$C,0))</f>
        <v>0.01</v>
      </c>
      <c r="O276" s="150">
        <f>INDEX('Policy Characteristics'!I:I,MATCH(PolicyLevers!$C276,'Policy Characteristics'!$C:$C,0))</f>
        <v>0</v>
      </c>
      <c r="P276" s="14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50">
        <f>INDEX('Policy Characteristics'!K:K,MATCH(PolicyLevers!$C276,'Policy Characteristics'!$C:$C,0))</f>
        <v>0</v>
      </c>
      <c r="R276" s="150">
        <f>INDEX('Policy Characteristics'!L:L,MATCH(PolicyLevers!$C276,'Policy Characteristics'!$C:$C,0))</f>
        <v>0</v>
      </c>
      <c r="S276" s="186">
        <f>INDEX('Policy Characteristics'!M:M,MATCH(PolicyLevers!$C276,'Policy Characteristics'!$C:$C,0))</f>
        <v>0</v>
      </c>
      <c r="T276" s="150">
        <f>INDEX('Policy Characteristics'!N:N,MATCH(PolicyLevers!$C276,'Policy Characteristics'!$C:$C,0))</f>
        <v>0</v>
      </c>
    </row>
    <row r="277" spans="1:20" s="142" customFormat="1">
      <c r="A277" s="142" t="str">
        <f>INDEX('Policy Characteristics'!A:A,MATCH($C277,'Policy Characteristics'!$C:$C,0))</f>
        <v>Electricity Supply</v>
      </c>
      <c r="B277" s="172" t="str">
        <f>INDEX('Policy Characteristics'!B:B,MATCH($C277,'Policy Characteristics'!$C:$C,0))</f>
        <v>Reduce Plant Downtime</v>
      </c>
      <c r="C277" s="172" t="str">
        <f t="shared" ref="C277:C306" si="22">C$276</f>
        <v>Percentage Reduction in Plant Downtime</v>
      </c>
      <c r="D277" s="150" t="s">
        <v>471</v>
      </c>
      <c r="E277" s="150" t="s">
        <v>270</v>
      </c>
      <c r="F277" s="144"/>
      <c r="G277" s="150"/>
      <c r="H277" s="143">
        <v>651</v>
      </c>
      <c r="I277" s="150" t="s">
        <v>47</v>
      </c>
      <c r="J277" s="142" t="str">
        <f>INDEX('Policy Characteristics'!D:D,MATCH(PolicyLevers!$C277,'Policy Characteristics'!$C:$C,0))</f>
        <v>Reduce Plant Downtime</v>
      </c>
      <c r="K277" s="142" t="str">
        <f>INDEX('Policy Characteristics'!E:E,MATCH(PolicyLevers!$C277,'Policy Characteristics'!$C:$C,0))</f>
        <v>elec reduce plant downtime</v>
      </c>
      <c r="L277" s="174">
        <f>INDEX('Policy Characteristics'!F:F,MATCH(PolicyLevers!$C277,'Policy Characteristics'!$C:$C,0))</f>
        <v>0</v>
      </c>
      <c r="M277" s="174">
        <f>INDEX('Policy Characteristics'!G:G,MATCH(PolicyLevers!$C277,'Policy Characteristics'!$C:$C,0))</f>
        <v>0.6</v>
      </c>
      <c r="N277" s="174">
        <f>INDEX('Policy Characteristics'!H:H,MATCH(PolicyLevers!$C277,'Policy Characteristics'!$C:$C,0))</f>
        <v>0.01</v>
      </c>
      <c r="O277" s="150">
        <f>INDEX('Policy Characteristics'!I:I,MATCH(PolicyLevers!$C277,'Policy Characteristics'!$C:$C,0))</f>
        <v>0</v>
      </c>
      <c r="P277" s="14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50">
        <f>INDEX('Policy Characteristics'!K:K,MATCH(PolicyLevers!$C277,'Policy Characteristics'!$C:$C,0))</f>
        <v>0</v>
      </c>
      <c r="R277" s="150">
        <f>INDEX('Policy Characteristics'!L:L,MATCH(PolicyLevers!$C277,'Policy Characteristics'!$C:$C,0))</f>
        <v>0</v>
      </c>
      <c r="S277" s="186">
        <f>INDEX('Policy Characteristics'!M:M,MATCH(PolicyLevers!$C277,'Policy Characteristics'!$C:$C,0))</f>
        <v>0</v>
      </c>
      <c r="T277" s="150">
        <f>INDEX('Policy Characteristics'!N:N,MATCH(PolicyLevers!$C277,'Policy Characteristics'!$C:$C,0))</f>
        <v>0</v>
      </c>
    </row>
    <row r="278" spans="1:20" s="142" customFormat="1">
      <c r="A278" s="142" t="str">
        <f>INDEX('Policy Characteristics'!A:A,MATCH($C278,'Policy Characteristics'!$C:$C,0))</f>
        <v>Electricity Supply</v>
      </c>
      <c r="B278" s="172" t="str">
        <f>INDEX('Policy Characteristics'!B:B,MATCH($C278,'Policy Characteristics'!$C:$C,0))</f>
        <v>Reduce Plant Downtime</v>
      </c>
      <c r="C278" s="172" t="str">
        <f t="shared" si="22"/>
        <v>Percentage Reduction in Plant Downtime</v>
      </c>
      <c r="D278" s="150" t="s">
        <v>471</v>
      </c>
      <c r="E278" s="150" t="s">
        <v>271</v>
      </c>
      <c r="F278" s="144"/>
      <c r="G278" s="150"/>
      <c r="H278" s="143">
        <v>652</v>
      </c>
      <c r="I278" s="150" t="s">
        <v>47</v>
      </c>
      <c r="J278" s="142" t="str">
        <f>INDEX('Policy Characteristics'!D:D,MATCH(PolicyLevers!$C278,'Policy Characteristics'!$C:$C,0))</f>
        <v>Reduce Plant Downtime</v>
      </c>
      <c r="K278" s="142" t="str">
        <f>INDEX('Policy Characteristics'!E:E,MATCH(PolicyLevers!$C278,'Policy Characteristics'!$C:$C,0))</f>
        <v>elec reduce plant downtime</v>
      </c>
      <c r="L278" s="142">
        <f>INDEX('Policy Characteristics'!F:F,MATCH(PolicyLevers!$C278,'Policy Characteristics'!$C:$C,0))</f>
        <v>0</v>
      </c>
      <c r="M278" s="142">
        <f>INDEX('Policy Characteristics'!G:G,MATCH(PolicyLevers!$C278,'Policy Characteristics'!$C:$C,0))</f>
        <v>0.6</v>
      </c>
      <c r="N278" s="142">
        <f>INDEX('Policy Characteristics'!H:H,MATCH(PolicyLevers!$C278,'Policy Characteristics'!$C:$C,0))</f>
        <v>0.01</v>
      </c>
      <c r="O278" s="150">
        <f>INDEX('Policy Characteristics'!I:I,MATCH(PolicyLevers!$C278,'Policy Characteristics'!$C:$C,0))</f>
        <v>0</v>
      </c>
      <c r="P278" s="150"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50">
        <f>INDEX('Policy Characteristics'!K:K,MATCH(PolicyLevers!$C278,'Policy Characteristics'!$C:$C,0))</f>
        <v>0</v>
      </c>
      <c r="R278" s="150">
        <f>INDEX('Policy Characteristics'!L:L,MATCH(PolicyLevers!$C278,'Policy Characteristics'!$C:$C,0))</f>
        <v>0</v>
      </c>
      <c r="S278" s="186">
        <f>INDEX('Policy Characteristics'!M:M,MATCH(PolicyLevers!$C278,'Policy Characteristics'!$C:$C,0))</f>
        <v>0</v>
      </c>
      <c r="T278" s="150">
        <f>INDEX('Policy Characteristics'!N:N,MATCH(PolicyLevers!$C278,'Policy Characteristics'!$C:$C,0))</f>
        <v>0</v>
      </c>
    </row>
    <row r="279" spans="1:20" s="142" customFormat="1">
      <c r="A279" s="142" t="str">
        <f>INDEX('Policy Characteristics'!A:A,MATCH($C279,'Policy Characteristics'!$C:$C,0))</f>
        <v>Electricity Supply</v>
      </c>
      <c r="B279" s="172" t="str">
        <f>INDEX('Policy Characteristics'!B:B,MATCH($C279,'Policy Characteristics'!$C:$C,0))</f>
        <v>Reduce Plant Downtime</v>
      </c>
      <c r="C279" s="172" t="str">
        <f t="shared" si="22"/>
        <v>Percentage Reduction in Plant Downtime</v>
      </c>
      <c r="D279" s="150" t="s">
        <v>322</v>
      </c>
      <c r="E279" s="150" t="s">
        <v>269</v>
      </c>
      <c r="F279" s="150" t="s">
        <v>321</v>
      </c>
      <c r="G279" s="150" t="s">
        <v>323</v>
      </c>
      <c r="H279" s="143">
        <v>141</v>
      </c>
      <c r="I279" s="150" t="s">
        <v>46</v>
      </c>
      <c r="J279" s="142" t="str">
        <f>INDEX('Policy Characteristics'!D:D,MATCH(PolicyLevers!$C279,'Policy Characteristics'!$C:$C,0))</f>
        <v>Reduce Plant Downtime</v>
      </c>
      <c r="K279" s="142" t="str">
        <f>INDEX('Policy Characteristics'!E:E,MATCH(PolicyLevers!$C279,'Policy Characteristics'!$C:$C,0))</f>
        <v>elec reduce plant downtime</v>
      </c>
      <c r="L279" s="174">
        <f>INDEX('Policy Characteristics'!F:F,MATCH(PolicyLevers!$C279,'Policy Characteristics'!$C:$C,0))</f>
        <v>0</v>
      </c>
      <c r="M279" s="174">
        <f>INDEX('Policy Characteristics'!G:G,MATCH(PolicyLevers!$C279,'Policy Characteristics'!$C:$C,0))</f>
        <v>0.6</v>
      </c>
      <c r="N279" s="174">
        <f>INDEX('Policy Characteristics'!H:H,MATCH(PolicyLevers!$C279,'Policy Characteristics'!$C:$C,0))</f>
        <v>0.01</v>
      </c>
      <c r="O279" s="150">
        <f>INDEX('Policy Characteristics'!I:I,MATCH(PolicyLevers!$C279,'Policy Characteristics'!$C:$C,0))</f>
        <v>0</v>
      </c>
      <c r="P279" s="15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50">
        <f>INDEX('Policy Characteristics'!K:K,MATCH(PolicyLevers!$C279,'Policy Characteristics'!$C:$C,0))</f>
        <v>0</v>
      </c>
      <c r="R279" s="150">
        <f>INDEX('Policy Characteristics'!L:L,MATCH(PolicyLevers!$C279,'Policy Characteristics'!$C:$C,0))</f>
        <v>0</v>
      </c>
      <c r="S279" s="186">
        <f>INDEX('Policy Characteristics'!M:M,MATCH(PolicyLevers!$C279,'Policy Characteristics'!$C:$C,0))</f>
        <v>0</v>
      </c>
      <c r="T279" s="150">
        <f>INDEX('Policy Characteristics'!N:N,MATCH(PolicyLevers!$C279,'Policy Characteristics'!$C:$C,0))</f>
        <v>0</v>
      </c>
    </row>
    <row r="280" spans="1:20" s="142" customFormat="1">
      <c r="A280" s="142" t="str">
        <f>INDEX('Policy Characteristics'!A:A,MATCH($C280,'Policy Characteristics'!$C:$C,0))</f>
        <v>Electricity Supply</v>
      </c>
      <c r="B280" s="172" t="str">
        <f>INDEX('Policy Characteristics'!B:B,MATCH($C280,'Policy Characteristics'!$C:$C,0))</f>
        <v>Reduce Plant Downtime</v>
      </c>
      <c r="C280" s="172" t="str">
        <f t="shared" si="22"/>
        <v>Percentage Reduction in Plant Downtime</v>
      </c>
      <c r="D280" s="150" t="s">
        <v>322</v>
      </c>
      <c r="E280" s="150" t="s">
        <v>270</v>
      </c>
      <c r="F280" s="150"/>
      <c r="G280" s="150"/>
      <c r="H280" s="143">
        <v>653</v>
      </c>
      <c r="I280" s="150" t="s">
        <v>47</v>
      </c>
      <c r="J280" s="142" t="str">
        <f>INDEX('Policy Characteristics'!D:D,MATCH(PolicyLevers!$C280,'Policy Characteristics'!$C:$C,0))</f>
        <v>Reduce Plant Downtime</v>
      </c>
      <c r="K280" s="142" t="str">
        <f>INDEX('Policy Characteristics'!E:E,MATCH(PolicyLevers!$C280,'Policy Characteristics'!$C:$C,0))</f>
        <v>elec reduce plant downtime</v>
      </c>
      <c r="L280" s="174">
        <f>INDEX('Policy Characteristics'!F:F,MATCH(PolicyLevers!$C280,'Policy Characteristics'!$C:$C,0))</f>
        <v>0</v>
      </c>
      <c r="M280" s="174">
        <f>INDEX('Policy Characteristics'!G:G,MATCH(PolicyLevers!$C280,'Policy Characteristics'!$C:$C,0))</f>
        <v>0.6</v>
      </c>
      <c r="N280" s="174">
        <f>INDEX('Policy Characteristics'!H:H,MATCH(PolicyLevers!$C280,'Policy Characteristics'!$C:$C,0))</f>
        <v>0.01</v>
      </c>
      <c r="O280" s="150">
        <f>INDEX('Policy Characteristics'!I:I,MATCH(PolicyLevers!$C280,'Policy Characteristics'!$C:$C,0))</f>
        <v>0</v>
      </c>
      <c r="P280" s="14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50">
        <f>INDEX('Policy Characteristics'!K:K,MATCH(PolicyLevers!$C280,'Policy Characteristics'!$C:$C,0))</f>
        <v>0</v>
      </c>
      <c r="R280" s="150">
        <f>INDEX('Policy Characteristics'!L:L,MATCH(PolicyLevers!$C280,'Policy Characteristics'!$C:$C,0))</f>
        <v>0</v>
      </c>
      <c r="S280" s="186">
        <f>INDEX('Policy Characteristics'!M:M,MATCH(PolicyLevers!$C280,'Policy Characteristics'!$C:$C,0))</f>
        <v>0</v>
      </c>
      <c r="T280" s="150">
        <f>INDEX('Policy Characteristics'!N:N,MATCH(PolicyLevers!$C280,'Policy Characteristics'!$C:$C,0))</f>
        <v>0</v>
      </c>
    </row>
    <row r="281" spans="1:20" s="142" customFormat="1">
      <c r="A281" s="142" t="str">
        <f>INDEX('Policy Characteristics'!A:A,MATCH($C281,'Policy Characteristics'!$C:$C,0))</f>
        <v>Electricity Supply</v>
      </c>
      <c r="B281" s="172" t="str">
        <f>INDEX('Policy Characteristics'!B:B,MATCH($C281,'Policy Characteristics'!$C:$C,0))</f>
        <v>Reduce Plant Downtime</v>
      </c>
      <c r="C281" s="172" t="str">
        <f t="shared" si="22"/>
        <v>Percentage Reduction in Plant Downtime</v>
      </c>
      <c r="D281" s="150" t="s">
        <v>322</v>
      </c>
      <c r="E281" s="150" t="s">
        <v>271</v>
      </c>
      <c r="F281" s="150"/>
      <c r="G281" s="150"/>
      <c r="H281" s="143">
        <v>654</v>
      </c>
      <c r="I281" s="150" t="s">
        <v>47</v>
      </c>
      <c r="J281" s="142" t="str">
        <f>INDEX('Policy Characteristics'!D:D,MATCH(PolicyLevers!$C281,'Policy Characteristics'!$C:$C,0))</f>
        <v>Reduce Plant Downtime</v>
      </c>
      <c r="K281" s="142" t="str">
        <f>INDEX('Policy Characteristics'!E:E,MATCH(PolicyLevers!$C281,'Policy Characteristics'!$C:$C,0))</f>
        <v>elec reduce plant downtime</v>
      </c>
      <c r="L281" s="142">
        <f>INDEX('Policy Characteristics'!F:F,MATCH(PolicyLevers!$C281,'Policy Characteristics'!$C:$C,0))</f>
        <v>0</v>
      </c>
      <c r="M281" s="142">
        <f>INDEX('Policy Characteristics'!G:G,MATCH(PolicyLevers!$C281,'Policy Characteristics'!$C:$C,0))</f>
        <v>0.6</v>
      </c>
      <c r="N281" s="142">
        <f>INDEX('Policy Characteristics'!H:H,MATCH(PolicyLevers!$C281,'Policy Characteristics'!$C:$C,0))</f>
        <v>0.01</v>
      </c>
      <c r="O281" s="150">
        <f>INDEX('Policy Characteristics'!I:I,MATCH(PolicyLevers!$C281,'Policy Characteristics'!$C:$C,0))</f>
        <v>0</v>
      </c>
      <c r="P281" s="150"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50">
        <f>INDEX('Policy Characteristics'!K:K,MATCH(PolicyLevers!$C281,'Policy Characteristics'!$C:$C,0))</f>
        <v>0</v>
      </c>
      <c r="R281" s="150">
        <f>INDEX('Policy Characteristics'!L:L,MATCH(PolicyLevers!$C281,'Policy Characteristics'!$C:$C,0))</f>
        <v>0</v>
      </c>
      <c r="S281" s="186">
        <f>INDEX('Policy Characteristics'!M:M,MATCH(PolicyLevers!$C281,'Policy Characteristics'!$C:$C,0))</f>
        <v>0</v>
      </c>
      <c r="T281" s="150">
        <f>INDEX('Policy Characteristics'!N:N,MATCH(PolicyLevers!$C281,'Policy Characteristics'!$C:$C,0))</f>
        <v>0</v>
      </c>
    </row>
    <row r="282" spans="1:20" s="142" customFormat="1">
      <c r="A282" s="142" t="str">
        <f>INDEX('Policy Characteristics'!A:A,MATCH($C282,'Policy Characteristics'!$C:$C,0))</f>
        <v>Electricity Supply</v>
      </c>
      <c r="B282" s="172" t="str">
        <f>INDEX('Policy Characteristics'!B:B,MATCH($C282,'Policy Characteristics'!$C:$C,0))</f>
        <v>Reduce Plant Downtime</v>
      </c>
      <c r="C282" s="172" t="str">
        <f t="shared" si="22"/>
        <v>Percentage Reduction in Plant Downtime</v>
      </c>
      <c r="D282" s="150" t="s">
        <v>80</v>
      </c>
      <c r="E282" s="150" t="s">
        <v>269</v>
      </c>
      <c r="F282" s="150"/>
      <c r="G282" s="150"/>
      <c r="H282" s="143">
        <v>655</v>
      </c>
      <c r="I282" s="150" t="s">
        <v>47</v>
      </c>
      <c r="J282" s="142" t="str">
        <f>INDEX('Policy Characteristics'!D:D,MATCH(PolicyLevers!$C282,'Policy Characteristics'!$C:$C,0))</f>
        <v>Reduce Plant Downtime</v>
      </c>
      <c r="K282" s="142" t="str">
        <f>INDEX('Policy Characteristics'!E:E,MATCH(PolicyLevers!$C282,'Policy Characteristics'!$C:$C,0))</f>
        <v>elec reduce plant downtime</v>
      </c>
      <c r="L282" s="142">
        <f>INDEX('Policy Characteristics'!F:F,MATCH(PolicyLevers!$C282,'Policy Characteristics'!$C:$C,0))</f>
        <v>0</v>
      </c>
      <c r="M282" s="142">
        <f>INDEX('Policy Characteristics'!G:G,MATCH(PolicyLevers!$C282,'Policy Characteristics'!$C:$C,0))</f>
        <v>0.6</v>
      </c>
      <c r="N282" s="142">
        <f>INDEX('Policy Characteristics'!H:H,MATCH(PolicyLevers!$C282,'Policy Characteristics'!$C:$C,0))</f>
        <v>0.01</v>
      </c>
      <c r="O282" s="150">
        <f>INDEX('Policy Characteristics'!I:I,MATCH(PolicyLevers!$C282,'Policy Characteristics'!$C:$C,0))</f>
        <v>0</v>
      </c>
      <c r="P282" s="150"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50">
        <f>INDEX('Policy Characteristics'!K:K,MATCH(PolicyLevers!$C282,'Policy Characteristics'!$C:$C,0))</f>
        <v>0</v>
      </c>
      <c r="R282" s="150">
        <f>INDEX('Policy Characteristics'!L:L,MATCH(PolicyLevers!$C282,'Policy Characteristics'!$C:$C,0))</f>
        <v>0</v>
      </c>
      <c r="S282" s="186">
        <f>INDEX('Policy Characteristics'!M:M,MATCH(PolicyLevers!$C282,'Policy Characteristics'!$C:$C,0))</f>
        <v>0</v>
      </c>
      <c r="T282" s="150">
        <f>INDEX('Policy Characteristics'!N:N,MATCH(PolicyLevers!$C282,'Policy Characteristics'!$C:$C,0))</f>
        <v>0</v>
      </c>
    </row>
    <row r="283" spans="1:20" s="142" customFormat="1">
      <c r="A283" s="142" t="str">
        <f>INDEX('Policy Characteristics'!A:A,MATCH($C283,'Policy Characteristics'!$C:$C,0))</f>
        <v>Electricity Supply</v>
      </c>
      <c r="B283" s="172" t="str">
        <f>INDEX('Policy Characteristics'!B:B,MATCH($C283,'Policy Characteristics'!$C:$C,0))</f>
        <v>Reduce Plant Downtime</v>
      </c>
      <c r="C283" s="172" t="str">
        <f t="shared" si="22"/>
        <v>Percentage Reduction in Plant Downtime</v>
      </c>
      <c r="D283" s="150" t="s">
        <v>80</v>
      </c>
      <c r="E283" s="150" t="s">
        <v>270</v>
      </c>
      <c r="F283" s="150"/>
      <c r="G283" s="150"/>
      <c r="H283" s="143">
        <v>656</v>
      </c>
      <c r="I283" s="150" t="s">
        <v>47</v>
      </c>
      <c r="J283" s="142" t="str">
        <f>INDEX('Policy Characteristics'!D:D,MATCH(PolicyLevers!$C283,'Policy Characteristics'!$C:$C,0))</f>
        <v>Reduce Plant Downtime</v>
      </c>
      <c r="K283" s="142" t="str">
        <f>INDEX('Policy Characteristics'!E:E,MATCH(PolicyLevers!$C283,'Policy Characteristics'!$C:$C,0))</f>
        <v>elec reduce plant downtime</v>
      </c>
      <c r="L283" s="142">
        <f>INDEX('Policy Characteristics'!F:F,MATCH(PolicyLevers!$C283,'Policy Characteristics'!$C:$C,0))</f>
        <v>0</v>
      </c>
      <c r="M283" s="142">
        <f>INDEX('Policy Characteristics'!G:G,MATCH(PolicyLevers!$C283,'Policy Characteristics'!$C:$C,0))</f>
        <v>0.6</v>
      </c>
      <c r="N283" s="142">
        <f>INDEX('Policy Characteristics'!H:H,MATCH(PolicyLevers!$C283,'Policy Characteristics'!$C:$C,0))</f>
        <v>0.01</v>
      </c>
      <c r="O283" s="150">
        <f>INDEX('Policy Characteristics'!I:I,MATCH(PolicyLevers!$C283,'Policy Characteristics'!$C:$C,0))</f>
        <v>0</v>
      </c>
      <c r="P283" s="150"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50">
        <f>INDEX('Policy Characteristics'!K:K,MATCH(PolicyLevers!$C283,'Policy Characteristics'!$C:$C,0))</f>
        <v>0</v>
      </c>
      <c r="R283" s="150">
        <f>INDEX('Policy Characteristics'!L:L,MATCH(PolicyLevers!$C283,'Policy Characteristics'!$C:$C,0))</f>
        <v>0</v>
      </c>
      <c r="S283" s="186">
        <f>INDEX('Policy Characteristics'!M:M,MATCH(PolicyLevers!$C283,'Policy Characteristics'!$C:$C,0))</f>
        <v>0</v>
      </c>
      <c r="T283" s="150">
        <f>INDEX('Policy Characteristics'!N:N,MATCH(PolicyLevers!$C283,'Policy Characteristics'!$C:$C,0))</f>
        <v>0</v>
      </c>
    </row>
    <row r="284" spans="1:20" s="142" customFormat="1">
      <c r="A284" s="142" t="str">
        <f>INDEX('Policy Characteristics'!A:A,MATCH($C284,'Policy Characteristics'!$C:$C,0))</f>
        <v>Electricity Supply</v>
      </c>
      <c r="B284" s="172" t="str">
        <f>INDEX('Policy Characteristics'!B:B,MATCH($C284,'Policy Characteristics'!$C:$C,0))</f>
        <v>Reduce Plant Downtime</v>
      </c>
      <c r="C284" s="172" t="str">
        <f t="shared" si="22"/>
        <v>Percentage Reduction in Plant Downtime</v>
      </c>
      <c r="D284" s="150" t="s">
        <v>80</v>
      </c>
      <c r="E284" s="150" t="s">
        <v>271</v>
      </c>
      <c r="F284" s="150"/>
      <c r="G284" s="150"/>
      <c r="H284" s="143">
        <v>657</v>
      </c>
      <c r="I284" s="150" t="s">
        <v>47</v>
      </c>
      <c r="J284" s="142" t="str">
        <f>INDEX('Policy Characteristics'!D:D,MATCH(PolicyLevers!$C284,'Policy Characteristics'!$C:$C,0))</f>
        <v>Reduce Plant Downtime</v>
      </c>
      <c r="K284" s="142" t="str">
        <f>INDEX('Policy Characteristics'!E:E,MATCH(PolicyLevers!$C284,'Policy Characteristics'!$C:$C,0))</f>
        <v>elec reduce plant downtime</v>
      </c>
      <c r="L284" s="142">
        <f>INDEX('Policy Characteristics'!F:F,MATCH(PolicyLevers!$C284,'Policy Characteristics'!$C:$C,0))</f>
        <v>0</v>
      </c>
      <c r="M284" s="142">
        <f>INDEX('Policy Characteristics'!G:G,MATCH(PolicyLevers!$C284,'Policy Characteristics'!$C:$C,0))</f>
        <v>0.6</v>
      </c>
      <c r="N284" s="142">
        <f>INDEX('Policy Characteristics'!H:H,MATCH(PolicyLevers!$C284,'Policy Characteristics'!$C:$C,0))</f>
        <v>0.01</v>
      </c>
      <c r="O284" s="150">
        <f>INDEX('Policy Characteristics'!I:I,MATCH(PolicyLevers!$C284,'Policy Characteristics'!$C:$C,0))</f>
        <v>0</v>
      </c>
      <c r="P284" s="150"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50">
        <f>INDEX('Policy Characteristics'!K:K,MATCH(PolicyLevers!$C284,'Policy Characteristics'!$C:$C,0))</f>
        <v>0</v>
      </c>
      <c r="R284" s="150">
        <f>INDEX('Policy Characteristics'!L:L,MATCH(PolicyLevers!$C284,'Policy Characteristics'!$C:$C,0))</f>
        <v>0</v>
      </c>
      <c r="S284" s="186">
        <f>INDEX('Policy Characteristics'!M:M,MATCH(PolicyLevers!$C284,'Policy Characteristics'!$C:$C,0))</f>
        <v>0</v>
      </c>
      <c r="T284" s="150">
        <f>INDEX('Policy Characteristics'!N:N,MATCH(PolicyLevers!$C284,'Policy Characteristics'!$C:$C,0))</f>
        <v>0</v>
      </c>
    </row>
    <row r="285" spans="1:20" s="142" customFormat="1">
      <c r="A285" s="142" t="str">
        <f>INDEX('Policy Characteristics'!A:A,MATCH($C285,'Policy Characteristics'!$C:$C,0))</f>
        <v>Electricity Supply</v>
      </c>
      <c r="B285" s="172" t="str">
        <f>INDEX('Policy Characteristics'!B:B,MATCH($C285,'Policy Characteristics'!$C:$C,0))</f>
        <v>Reduce Plant Downtime</v>
      </c>
      <c r="C285" s="172" t="str">
        <f t="shared" si="22"/>
        <v>Percentage Reduction in Plant Downtime</v>
      </c>
      <c r="D285" s="150" t="s">
        <v>81</v>
      </c>
      <c r="E285" s="150" t="s">
        <v>269</v>
      </c>
      <c r="F285" s="150"/>
      <c r="G285" s="150"/>
      <c r="H285" s="143">
        <v>658</v>
      </c>
      <c r="I285" s="150" t="s">
        <v>47</v>
      </c>
      <c r="J285" s="142" t="str">
        <f>INDEX('Policy Characteristics'!D:D,MATCH(PolicyLevers!$C285,'Policy Characteristics'!$C:$C,0))</f>
        <v>Reduce Plant Downtime</v>
      </c>
      <c r="K285" s="142" t="str">
        <f>INDEX('Policy Characteristics'!E:E,MATCH(PolicyLevers!$C285,'Policy Characteristics'!$C:$C,0))</f>
        <v>elec reduce plant downtime</v>
      </c>
      <c r="L285" s="142">
        <f>INDEX('Policy Characteristics'!F:F,MATCH(PolicyLevers!$C285,'Policy Characteristics'!$C:$C,0))</f>
        <v>0</v>
      </c>
      <c r="M285" s="142">
        <f>INDEX('Policy Characteristics'!G:G,MATCH(PolicyLevers!$C285,'Policy Characteristics'!$C:$C,0))</f>
        <v>0.6</v>
      </c>
      <c r="N285" s="142">
        <f>INDEX('Policy Characteristics'!H:H,MATCH(PolicyLevers!$C285,'Policy Characteristics'!$C:$C,0))</f>
        <v>0.01</v>
      </c>
      <c r="O285" s="150">
        <f>INDEX('Policy Characteristics'!I:I,MATCH(PolicyLevers!$C285,'Policy Characteristics'!$C:$C,0))</f>
        <v>0</v>
      </c>
      <c r="P285" s="150"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50">
        <f>INDEX('Policy Characteristics'!K:K,MATCH(PolicyLevers!$C285,'Policy Characteristics'!$C:$C,0))</f>
        <v>0</v>
      </c>
      <c r="R285" s="150">
        <f>INDEX('Policy Characteristics'!L:L,MATCH(PolicyLevers!$C285,'Policy Characteristics'!$C:$C,0))</f>
        <v>0</v>
      </c>
      <c r="S285" s="186">
        <f>INDEX('Policy Characteristics'!M:M,MATCH(PolicyLevers!$C285,'Policy Characteristics'!$C:$C,0))</f>
        <v>0</v>
      </c>
      <c r="T285" s="150">
        <f>INDEX('Policy Characteristics'!N:N,MATCH(PolicyLevers!$C285,'Policy Characteristics'!$C:$C,0))</f>
        <v>0</v>
      </c>
    </row>
    <row r="286" spans="1:20" s="142" customFormat="1">
      <c r="A286" s="142" t="str">
        <f>INDEX('Policy Characteristics'!A:A,MATCH($C286,'Policy Characteristics'!$C:$C,0))</f>
        <v>Electricity Supply</v>
      </c>
      <c r="B286" s="172" t="str">
        <f>INDEX('Policy Characteristics'!B:B,MATCH($C286,'Policy Characteristics'!$C:$C,0))</f>
        <v>Reduce Plant Downtime</v>
      </c>
      <c r="C286" s="172" t="str">
        <f t="shared" si="22"/>
        <v>Percentage Reduction in Plant Downtime</v>
      </c>
      <c r="D286" s="150" t="s">
        <v>81</v>
      </c>
      <c r="E286" s="150" t="s">
        <v>270</v>
      </c>
      <c r="F286" s="150"/>
      <c r="G286" s="150"/>
      <c r="H286" s="143">
        <v>659</v>
      </c>
      <c r="I286" s="150" t="s">
        <v>47</v>
      </c>
      <c r="J286" s="142" t="str">
        <f>INDEX('Policy Characteristics'!D:D,MATCH(PolicyLevers!$C286,'Policy Characteristics'!$C:$C,0))</f>
        <v>Reduce Plant Downtime</v>
      </c>
      <c r="K286" s="142" t="str">
        <f>INDEX('Policy Characteristics'!E:E,MATCH(PolicyLevers!$C286,'Policy Characteristics'!$C:$C,0))</f>
        <v>elec reduce plant downtime</v>
      </c>
      <c r="L286" s="142">
        <f>INDEX('Policy Characteristics'!F:F,MATCH(PolicyLevers!$C286,'Policy Characteristics'!$C:$C,0))</f>
        <v>0</v>
      </c>
      <c r="M286" s="142">
        <f>INDEX('Policy Characteristics'!G:G,MATCH(PolicyLevers!$C286,'Policy Characteristics'!$C:$C,0))</f>
        <v>0.6</v>
      </c>
      <c r="N286" s="142">
        <f>INDEX('Policy Characteristics'!H:H,MATCH(PolicyLevers!$C286,'Policy Characteristics'!$C:$C,0))</f>
        <v>0.01</v>
      </c>
      <c r="O286" s="150">
        <f>INDEX('Policy Characteristics'!I:I,MATCH(PolicyLevers!$C286,'Policy Characteristics'!$C:$C,0))</f>
        <v>0</v>
      </c>
      <c r="P286" s="150"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50">
        <f>INDEX('Policy Characteristics'!K:K,MATCH(PolicyLevers!$C286,'Policy Characteristics'!$C:$C,0))</f>
        <v>0</v>
      </c>
      <c r="R286" s="150">
        <f>INDEX('Policy Characteristics'!L:L,MATCH(PolicyLevers!$C286,'Policy Characteristics'!$C:$C,0))</f>
        <v>0</v>
      </c>
      <c r="S286" s="186">
        <f>INDEX('Policy Characteristics'!M:M,MATCH(PolicyLevers!$C286,'Policy Characteristics'!$C:$C,0))</f>
        <v>0</v>
      </c>
      <c r="T286" s="150">
        <f>INDEX('Policy Characteristics'!N:N,MATCH(PolicyLevers!$C286,'Policy Characteristics'!$C:$C,0))</f>
        <v>0</v>
      </c>
    </row>
    <row r="287" spans="1:20" s="142" customFormat="1">
      <c r="A287" s="142" t="str">
        <f>INDEX('Policy Characteristics'!A:A,MATCH($C287,'Policy Characteristics'!$C:$C,0))</f>
        <v>Electricity Supply</v>
      </c>
      <c r="B287" s="172" t="str">
        <f>INDEX('Policy Characteristics'!B:B,MATCH($C287,'Policy Characteristics'!$C:$C,0))</f>
        <v>Reduce Plant Downtime</v>
      </c>
      <c r="C287" s="172" t="str">
        <f t="shared" si="22"/>
        <v>Percentage Reduction in Plant Downtime</v>
      </c>
      <c r="D287" s="150" t="s">
        <v>81</v>
      </c>
      <c r="E287" s="150" t="s">
        <v>271</v>
      </c>
      <c r="F287" s="150"/>
      <c r="G287" s="150"/>
      <c r="H287" s="143">
        <v>660</v>
      </c>
      <c r="I287" s="150" t="s">
        <v>47</v>
      </c>
      <c r="J287" s="142" t="str">
        <f>INDEX('Policy Characteristics'!D:D,MATCH(PolicyLevers!$C287,'Policy Characteristics'!$C:$C,0))</f>
        <v>Reduce Plant Downtime</v>
      </c>
      <c r="K287" s="142" t="str">
        <f>INDEX('Policy Characteristics'!E:E,MATCH(PolicyLevers!$C287,'Policy Characteristics'!$C:$C,0))</f>
        <v>elec reduce plant downtime</v>
      </c>
      <c r="L287" s="142">
        <f>INDEX('Policy Characteristics'!F:F,MATCH(PolicyLevers!$C287,'Policy Characteristics'!$C:$C,0))</f>
        <v>0</v>
      </c>
      <c r="M287" s="142">
        <f>INDEX('Policy Characteristics'!G:G,MATCH(PolicyLevers!$C287,'Policy Characteristics'!$C:$C,0))</f>
        <v>0.6</v>
      </c>
      <c r="N287" s="142">
        <f>INDEX('Policy Characteristics'!H:H,MATCH(PolicyLevers!$C287,'Policy Characteristics'!$C:$C,0))</f>
        <v>0.01</v>
      </c>
      <c r="O287" s="150">
        <f>INDEX('Policy Characteristics'!I:I,MATCH(PolicyLevers!$C287,'Policy Characteristics'!$C:$C,0))</f>
        <v>0</v>
      </c>
      <c r="P287" s="150"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50">
        <f>INDEX('Policy Characteristics'!K:K,MATCH(PolicyLevers!$C287,'Policy Characteristics'!$C:$C,0))</f>
        <v>0</v>
      </c>
      <c r="R287" s="150">
        <f>INDEX('Policy Characteristics'!L:L,MATCH(PolicyLevers!$C287,'Policy Characteristics'!$C:$C,0))</f>
        <v>0</v>
      </c>
      <c r="S287" s="186">
        <f>INDEX('Policy Characteristics'!M:M,MATCH(PolicyLevers!$C287,'Policy Characteristics'!$C:$C,0))</f>
        <v>0</v>
      </c>
      <c r="T287" s="150">
        <f>INDEX('Policy Characteristics'!N:N,MATCH(PolicyLevers!$C287,'Policy Characteristics'!$C:$C,0))</f>
        <v>0</v>
      </c>
    </row>
    <row r="288" spans="1:20" s="142" customFormat="1">
      <c r="A288" s="142" t="str">
        <f>INDEX('Policy Characteristics'!A:A,MATCH($C288,'Policy Characteristics'!$C:$C,0))</f>
        <v>Electricity Supply</v>
      </c>
      <c r="B288" s="172" t="str">
        <f>INDEX('Policy Characteristics'!B:B,MATCH($C288,'Policy Characteristics'!$C:$C,0))</f>
        <v>Reduce Plant Downtime</v>
      </c>
      <c r="C288" s="172" t="str">
        <f t="shared" si="22"/>
        <v>Percentage Reduction in Plant Downtime</v>
      </c>
      <c r="D288" s="150" t="s">
        <v>472</v>
      </c>
      <c r="E288" s="150" t="s">
        <v>269</v>
      </c>
      <c r="F288" s="150"/>
      <c r="G288" s="150"/>
      <c r="H288" s="143">
        <v>661</v>
      </c>
      <c r="I288" s="150" t="s">
        <v>47</v>
      </c>
      <c r="J288" s="142" t="str">
        <f>INDEX('Policy Characteristics'!D:D,MATCH(PolicyLevers!$C288,'Policy Characteristics'!$C:$C,0))</f>
        <v>Reduce Plant Downtime</v>
      </c>
      <c r="K288" s="142" t="str">
        <f>INDEX('Policy Characteristics'!E:E,MATCH(PolicyLevers!$C288,'Policy Characteristics'!$C:$C,0))</f>
        <v>elec reduce plant downtime</v>
      </c>
      <c r="L288" s="142">
        <f>INDEX('Policy Characteristics'!F:F,MATCH(PolicyLevers!$C288,'Policy Characteristics'!$C:$C,0))</f>
        <v>0</v>
      </c>
      <c r="M288" s="142">
        <f>INDEX('Policy Characteristics'!G:G,MATCH(PolicyLevers!$C288,'Policy Characteristics'!$C:$C,0))</f>
        <v>0.6</v>
      </c>
      <c r="N288" s="142">
        <f>INDEX('Policy Characteristics'!H:H,MATCH(PolicyLevers!$C288,'Policy Characteristics'!$C:$C,0))</f>
        <v>0.01</v>
      </c>
      <c r="O288" s="150">
        <f>INDEX('Policy Characteristics'!I:I,MATCH(PolicyLevers!$C288,'Policy Characteristics'!$C:$C,0))</f>
        <v>0</v>
      </c>
      <c r="P288" s="150"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50">
        <f>INDEX('Policy Characteristics'!K:K,MATCH(PolicyLevers!$C288,'Policy Characteristics'!$C:$C,0))</f>
        <v>0</v>
      </c>
      <c r="R288" s="150">
        <f>INDEX('Policy Characteristics'!L:L,MATCH(PolicyLevers!$C288,'Policy Characteristics'!$C:$C,0))</f>
        <v>0</v>
      </c>
      <c r="S288" s="186">
        <f>INDEX('Policy Characteristics'!M:M,MATCH(PolicyLevers!$C288,'Policy Characteristics'!$C:$C,0))</f>
        <v>0</v>
      </c>
      <c r="T288" s="150">
        <f>INDEX('Policy Characteristics'!N:N,MATCH(PolicyLevers!$C288,'Policy Characteristics'!$C:$C,0))</f>
        <v>0</v>
      </c>
    </row>
    <row r="289" spans="1:20" s="142" customFormat="1">
      <c r="A289" s="142" t="str">
        <f>INDEX('Policy Characteristics'!A:A,MATCH($C289,'Policy Characteristics'!$C:$C,0))</f>
        <v>Electricity Supply</v>
      </c>
      <c r="B289" s="172" t="str">
        <f>INDEX('Policy Characteristics'!B:B,MATCH($C289,'Policy Characteristics'!$C:$C,0))</f>
        <v>Reduce Plant Downtime</v>
      </c>
      <c r="C289" s="172" t="str">
        <f t="shared" si="22"/>
        <v>Percentage Reduction in Plant Downtime</v>
      </c>
      <c r="D289" s="150" t="s">
        <v>472</v>
      </c>
      <c r="E289" s="150" t="s">
        <v>270</v>
      </c>
      <c r="F289" s="150"/>
      <c r="G289" s="150"/>
      <c r="H289" s="143">
        <v>662</v>
      </c>
      <c r="I289" s="150" t="s">
        <v>47</v>
      </c>
      <c r="J289" s="142" t="str">
        <f>INDEX('Policy Characteristics'!D:D,MATCH(PolicyLevers!$C289,'Policy Characteristics'!$C:$C,0))</f>
        <v>Reduce Plant Downtime</v>
      </c>
      <c r="K289" s="142" t="str">
        <f>INDEX('Policy Characteristics'!E:E,MATCH(PolicyLevers!$C289,'Policy Characteristics'!$C:$C,0))</f>
        <v>elec reduce plant downtime</v>
      </c>
      <c r="L289" s="142">
        <f>INDEX('Policy Characteristics'!F:F,MATCH(PolicyLevers!$C289,'Policy Characteristics'!$C:$C,0))</f>
        <v>0</v>
      </c>
      <c r="M289" s="142">
        <f>INDEX('Policy Characteristics'!G:G,MATCH(PolicyLevers!$C289,'Policy Characteristics'!$C:$C,0))</f>
        <v>0.6</v>
      </c>
      <c r="N289" s="142">
        <f>INDEX('Policy Characteristics'!H:H,MATCH(PolicyLevers!$C289,'Policy Characteristics'!$C:$C,0))</f>
        <v>0.01</v>
      </c>
      <c r="O289" s="150">
        <f>INDEX('Policy Characteristics'!I:I,MATCH(PolicyLevers!$C289,'Policy Characteristics'!$C:$C,0))</f>
        <v>0</v>
      </c>
      <c r="P289" s="150"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50">
        <f>INDEX('Policy Characteristics'!K:K,MATCH(PolicyLevers!$C289,'Policy Characteristics'!$C:$C,0))</f>
        <v>0</v>
      </c>
      <c r="R289" s="150">
        <f>INDEX('Policy Characteristics'!L:L,MATCH(PolicyLevers!$C289,'Policy Characteristics'!$C:$C,0))</f>
        <v>0</v>
      </c>
      <c r="S289" s="186">
        <f>INDEX('Policy Characteristics'!M:M,MATCH(PolicyLevers!$C289,'Policy Characteristics'!$C:$C,0))</f>
        <v>0</v>
      </c>
      <c r="T289" s="150">
        <f>INDEX('Policy Characteristics'!N:N,MATCH(PolicyLevers!$C289,'Policy Characteristics'!$C:$C,0))</f>
        <v>0</v>
      </c>
    </row>
    <row r="290" spans="1:20" s="142" customFormat="1">
      <c r="A290" s="142" t="str">
        <f>INDEX('Policy Characteristics'!A:A,MATCH($C290,'Policy Characteristics'!$C:$C,0))</f>
        <v>Electricity Supply</v>
      </c>
      <c r="B290" s="172" t="str">
        <f>INDEX('Policy Characteristics'!B:B,MATCH($C290,'Policy Characteristics'!$C:$C,0))</f>
        <v>Reduce Plant Downtime</v>
      </c>
      <c r="C290" s="172" t="str">
        <f t="shared" si="22"/>
        <v>Percentage Reduction in Plant Downtime</v>
      </c>
      <c r="D290" s="150" t="s">
        <v>472</v>
      </c>
      <c r="E290" s="150" t="s">
        <v>271</v>
      </c>
      <c r="F290" s="150" t="s">
        <v>328</v>
      </c>
      <c r="G290" s="150" t="s">
        <v>475</v>
      </c>
      <c r="H290" s="143">
        <v>143</v>
      </c>
      <c r="I290" s="150" t="s">
        <v>46</v>
      </c>
      <c r="J290" s="142" t="str">
        <f>INDEX('Policy Characteristics'!D:D,MATCH(PolicyLevers!$C290,'Policy Characteristics'!$C:$C,0))</f>
        <v>Reduce Plant Downtime</v>
      </c>
      <c r="K290" s="142" t="str">
        <f>INDEX('Policy Characteristics'!E:E,MATCH(PolicyLevers!$C290,'Policy Characteristics'!$C:$C,0))</f>
        <v>elec reduce plant downtime</v>
      </c>
      <c r="L290" s="174">
        <f>INDEX('Policy Characteristics'!F:F,MATCH(PolicyLevers!$C290,'Policy Characteristics'!$C:$C,0))</f>
        <v>0</v>
      </c>
      <c r="M290" s="183">
        <f>INDEX('Policy Characteristics'!G:G,MATCH(PolicyLevers!$C290,'Policy Characteristics'!$C:$C,0))</f>
        <v>0.6</v>
      </c>
      <c r="N290" s="174">
        <f>INDEX('Policy Characteristics'!H:H,MATCH(PolicyLevers!$C290,'Policy Characteristics'!$C:$C,0))</f>
        <v>0.01</v>
      </c>
      <c r="O290" s="150">
        <f>INDEX('Policy Characteristics'!I:I,MATCH(PolicyLevers!$C290,'Policy Characteristics'!$C:$C,0))</f>
        <v>0</v>
      </c>
      <c r="P290" s="15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50">
        <f>INDEX('Policy Characteristics'!K:K,MATCH(PolicyLevers!$C290,'Policy Characteristics'!$C:$C,0))</f>
        <v>0</v>
      </c>
      <c r="R290" s="150">
        <f>INDEX('Policy Characteristics'!L:L,MATCH(PolicyLevers!$C290,'Policy Characteristics'!$C:$C,0))</f>
        <v>0</v>
      </c>
      <c r="S290" s="194">
        <f>INDEX('Policy Characteristics'!M:M,MATCH(PolicyLevers!$C290,'Policy Characteristics'!$C:$C,0))</f>
        <v>0</v>
      </c>
      <c r="T290" s="176">
        <f>INDEX('Policy Characteristics'!N:N,MATCH(PolicyLevers!$C290,'Policy Characteristics'!$C:$C,0))</f>
        <v>0</v>
      </c>
    </row>
    <row r="291" spans="1:20" s="142" customFormat="1">
      <c r="A291" s="142" t="str">
        <f>INDEX('Policy Characteristics'!A:A,MATCH($C291,'Policy Characteristics'!$C:$C,0))</f>
        <v>Electricity Supply</v>
      </c>
      <c r="B291" s="172" t="str">
        <f>INDEX('Policy Characteristics'!B:B,MATCH($C291,'Policy Characteristics'!$C:$C,0))</f>
        <v>Reduce Plant Downtime</v>
      </c>
      <c r="C291" s="172" t="str">
        <f t="shared" si="22"/>
        <v>Percentage Reduction in Plant Downtime</v>
      </c>
      <c r="D291" s="150" t="s">
        <v>82</v>
      </c>
      <c r="E291" s="150" t="s">
        <v>269</v>
      </c>
      <c r="F291" s="150"/>
      <c r="G291" s="150"/>
      <c r="H291" s="143">
        <v>663</v>
      </c>
      <c r="I291" s="150" t="s">
        <v>47</v>
      </c>
      <c r="J291" s="142" t="str">
        <f>INDEX('Policy Characteristics'!D:D,MATCH(PolicyLevers!$C291,'Policy Characteristics'!$C:$C,0))</f>
        <v>Reduce Plant Downtime</v>
      </c>
      <c r="K291" s="142" t="str">
        <f>INDEX('Policy Characteristics'!E:E,MATCH(PolicyLevers!$C291,'Policy Characteristics'!$C:$C,0))</f>
        <v>elec reduce plant downtime</v>
      </c>
      <c r="L291" s="142">
        <f>INDEX('Policy Characteristics'!F:F,MATCH(PolicyLevers!$C291,'Policy Characteristics'!$C:$C,0))</f>
        <v>0</v>
      </c>
      <c r="M291" s="142">
        <f>INDEX('Policy Characteristics'!G:G,MATCH(PolicyLevers!$C291,'Policy Characteristics'!$C:$C,0))</f>
        <v>0.6</v>
      </c>
      <c r="N291" s="142">
        <f>INDEX('Policy Characteristics'!H:H,MATCH(PolicyLevers!$C291,'Policy Characteristics'!$C:$C,0))</f>
        <v>0.01</v>
      </c>
      <c r="O291" s="150">
        <f>INDEX('Policy Characteristics'!I:I,MATCH(PolicyLevers!$C291,'Policy Characteristics'!$C:$C,0))</f>
        <v>0</v>
      </c>
      <c r="P291" s="150"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50">
        <f>INDEX('Policy Characteristics'!K:K,MATCH(PolicyLevers!$C291,'Policy Characteristics'!$C:$C,0))</f>
        <v>0</v>
      </c>
      <c r="R291" s="150">
        <f>INDEX('Policy Characteristics'!L:L,MATCH(PolicyLevers!$C291,'Policy Characteristics'!$C:$C,0))</f>
        <v>0</v>
      </c>
      <c r="S291" s="186">
        <f>INDEX('Policy Characteristics'!M:M,MATCH(PolicyLevers!$C291,'Policy Characteristics'!$C:$C,0))</f>
        <v>0</v>
      </c>
      <c r="T291" s="150">
        <f>INDEX('Policy Characteristics'!N:N,MATCH(PolicyLevers!$C291,'Policy Characteristics'!$C:$C,0))</f>
        <v>0</v>
      </c>
    </row>
    <row r="292" spans="1:20" s="142" customFormat="1">
      <c r="A292" s="142" t="str">
        <f>INDEX('Policy Characteristics'!A:A,MATCH($C292,'Policy Characteristics'!$C:$C,0))</f>
        <v>Electricity Supply</v>
      </c>
      <c r="B292" s="172" t="str">
        <f>INDEX('Policy Characteristics'!B:B,MATCH($C292,'Policy Characteristics'!$C:$C,0))</f>
        <v>Reduce Plant Downtime</v>
      </c>
      <c r="C292" s="172" t="str">
        <f t="shared" si="22"/>
        <v>Percentage Reduction in Plant Downtime</v>
      </c>
      <c r="D292" s="150" t="s">
        <v>82</v>
      </c>
      <c r="E292" s="150" t="s">
        <v>270</v>
      </c>
      <c r="F292" s="150"/>
      <c r="G292" s="150"/>
      <c r="H292" s="143">
        <v>664</v>
      </c>
      <c r="I292" s="150" t="s">
        <v>47</v>
      </c>
      <c r="J292" s="142" t="str">
        <f>INDEX('Policy Characteristics'!D:D,MATCH(PolicyLevers!$C292,'Policy Characteristics'!$C:$C,0))</f>
        <v>Reduce Plant Downtime</v>
      </c>
      <c r="K292" s="142" t="str">
        <f>INDEX('Policy Characteristics'!E:E,MATCH(PolicyLevers!$C292,'Policy Characteristics'!$C:$C,0))</f>
        <v>elec reduce plant downtime</v>
      </c>
      <c r="L292" s="142">
        <f>INDEX('Policy Characteristics'!F:F,MATCH(PolicyLevers!$C292,'Policy Characteristics'!$C:$C,0))</f>
        <v>0</v>
      </c>
      <c r="M292" s="142">
        <f>INDEX('Policy Characteristics'!G:G,MATCH(PolicyLevers!$C292,'Policy Characteristics'!$C:$C,0))</f>
        <v>0.6</v>
      </c>
      <c r="N292" s="142">
        <f>INDEX('Policy Characteristics'!H:H,MATCH(PolicyLevers!$C292,'Policy Characteristics'!$C:$C,0))</f>
        <v>0.01</v>
      </c>
      <c r="O292" s="150">
        <f>INDEX('Policy Characteristics'!I:I,MATCH(PolicyLevers!$C292,'Policy Characteristics'!$C:$C,0))</f>
        <v>0</v>
      </c>
      <c r="P292" s="150"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50">
        <f>INDEX('Policy Characteristics'!K:K,MATCH(PolicyLevers!$C292,'Policy Characteristics'!$C:$C,0))</f>
        <v>0</v>
      </c>
      <c r="R292" s="150">
        <f>INDEX('Policy Characteristics'!L:L,MATCH(PolicyLevers!$C292,'Policy Characteristics'!$C:$C,0))</f>
        <v>0</v>
      </c>
      <c r="S292" s="186">
        <f>INDEX('Policy Characteristics'!M:M,MATCH(PolicyLevers!$C292,'Policy Characteristics'!$C:$C,0))</f>
        <v>0</v>
      </c>
      <c r="T292" s="150">
        <f>INDEX('Policy Characteristics'!N:N,MATCH(PolicyLevers!$C292,'Policy Characteristics'!$C:$C,0))</f>
        <v>0</v>
      </c>
    </row>
    <row r="293" spans="1:20" s="142" customFormat="1">
      <c r="A293" s="142" t="str">
        <f>INDEX('Policy Characteristics'!A:A,MATCH($C293,'Policy Characteristics'!$C:$C,0))</f>
        <v>Electricity Supply</v>
      </c>
      <c r="B293" s="172" t="str">
        <f>INDEX('Policy Characteristics'!B:B,MATCH($C293,'Policy Characteristics'!$C:$C,0))</f>
        <v>Reduce Plant Downtime</v>
      </c>
      <c r="C293" s="172" t="str">
        <f t="shared" si="22"/>
        <v>Percentage Reduction in Plant Downtime</v>
      </c>
      <c r="D293" s="150" t="s">
        <v>82</v>
      </c>
      <c r="E293" s="150" t="s">
        <v>271</v>
      </c>
      <c r="F293" s="150" t="s">
        <v>328</v>
      </c>
      <c r="G293" s="150" t="s">
        <v>96</v>
      </c>
      <c r="H293" s="143">
        <v>144</v>
      </c>
      <c r="I293" s="150" t="s">
        <v>46</v>
      </c>
      <c r="J293" s="142" t="str">
        <f>INDEX('Policy Characteristics'!D:D,MATCH(PolicyLevers!$C293,'Policy Characteristics'!$C:$C,0))</f>
        <v>Reduce Plant Downtime</v>
      </c>
      <c r="K293" s="142" t="str">
        <f>INDEX('Policy Characteristics'!E:E,MATCH(PolicyLevers!$C293,'Policy Characteristics'!$C:$C,0))</f>
        <v>elec reduce plant downtime</v>
      </c>
      <c r="L293" s="174">
        <f>INDEX('Policy Characteristics'!F:F,MATCH(PolicyLevers!$C293,'Policy Characteristics'!$C:$C,0))</f>
        <v>0</v>
      </c>
      <c r="M293" s="174">
        <f>INDEX('Policy Characteristics'!G:G,MATCH(PolicyLevers!$C293,'Policy Characteristics'!$C:$C,0))</f>
        <v>0.6</v>
      </c>
      <c r="N293" s="174">
        <f>INDEX('Policy Characteristics'!H:H,MATCH(PolicyLevers!$C293,'Policy Characteristics'!$C:$C,0))</f>
        <v>0.01</v>
      </c>
      <c r="O293" s="150">
        <f>INDEX('Policy Characteristics'!I:I,MATCH(PolicyLevers!$C293,'Policy Characteristics'!$C:$C,0))</f>
        <v>0</v>
      </c>
      <c r="P293" s="14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50">
        <f>INDEX('Policy Characteristics'!K:K,MATCH(PolicyLevers!$C293,'Policy Characteristics'!$C:$C,0))</f>
        <v>0</v>
      </c>
      <c r="R293" s="150">
        <f>INDEX('Policy Characteristics'!L:L,MATCH(PolicyLevers!$C293,'Policy Characteristics'!$C:$C,0))</f>
        <v>0</v>
      </c>
      <c r="S293" s="186">
        <f>INDEX('Policy Characteristics'!M:M,MATCH(PolicyLevers!$C293,'Policy Characteristics'!$C:$C,0))</f>
        <v>0</v>
      </c>
      <c r="T293" s="150">
        <f>INDEX('Policy Characteristics'!N:N,MATCH(PolicyLevers!$C293,'Policy Characteristics'!$C:$C,0))</f>
        <v>0</v>
      </c>
    </row>
    <row r="294" spans="1:20" s="142" customFormat="1">
      <c r="A294" s="142" t="str">
        <f>INDEX('Policy Characteristics'!A:A,MATCH($C294,'Policy Characteristics'!$C:$C,0))</f>
        <v>Electricity Supply</v>
      </c>
      <c r="B294" s="172" t="str">
        <f>INDEX('Policy Characteristics'!B:B,MATCH($C294,'Policy Characteristics'!$C:$C,0))</f>
        <v>Reduce Plant Downtime</v>
      </c>
      <c r="C294" s="172" t="str">
        <f t="shared" si="22"/>
        <v>Percentage Reduction in Plant Downtime</v>
      </c>
      <c r="D294" s="150" t="s">
        <v>83</v>
      </c>
      <c r="E294" s="150" t="s">
        <v>269</v>
      </c>
      <c r="F294" s="150"/>
      <c r="G294" s="150"/>
      <c r="H294" s="143">
        <v>665</v>
      </c>
      <c r="I294" s="150" t="s">
        <v>47</v>
      </c>
      <c r="J294" s="142" t="str">
        <f>INDEX('Policy Characteristics'!D:D,MATCH(PolicyLevers!$C294,'Policy Characteristics'!$C:$C,0))</f>
        <v>Reduce Plant Downtime</v>
      </c>
      <c r="K294" s="142" t="str">
        <f>INDEX('Policy Characteristics'!E:E,MATCH(PolicyLevers!$C294,'Policy Characteristics'!$C:$C,0))</f>
        <v>elec reduce plant downtime</v>
      </c>
      <c r="L294" s="142">
        <f>INDEX('Policy Characteristics'!F:F,MATCH(PolicyLevers!$C294,'Policy Characteristics'!$C:$C,0))</f>
        <v>0</v>
      </c>
      <c r="M294" s="142">
        <f>INDEX('Policy Characteristics'!G:G,MATCH(PolicyLevers!$C294,'Policy Characteristics'!$C:$C,0))</f>
        <v>0.6</v>
      </c>
      <c r="N294" s="142">
        <f>INDEX('Policy Characteristics'!H:H,MATCH(PolicyLevers!$C294,'Policy Characteristics'!$C:$C,0))</f>
        <v>0.01</v>
      </c>
      <c r="O294" s="150">
        <f>INDEX('Policy Characteristics'!I:I,MATCH(PolicyLevers!$C294,'Policy Characteristics'!$C:$C,0))</f>
        <v>0</v>
      </c>
      <c r="P294" s="150"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50">
        <f>INDEX('Policy Characteristics'!K:K,MATCH(PolicyLevers!$C294,'Policy Characteristics'!$C:$C,0))</f>
        <v>0</v>
      </c>
      <c r="R294" s="150">
        <f>INDEX('Policy Characteristics'!L:L,MATCH(PolicyLevers!$C294,'Policy Characteristics'!$C:$C,0))</f>
        <v>0</v>
      </c>
      <c r="S294" s="186">
        <f>INDEX('Policy Characteristics'!M:M,MATCH(PolicyLevers!$C294,'Policy Characteristics'!$C:$C,0))</f>
        <v>0</v>
      </c>
      <c r="T294" s="150">
        <f>INDEX('Policy Characteristics'!N:N,MATCH(PolicyLevers!$C294,'Policy Characteristics'!$C:$C,0))</f>
        <v>0</v>
      </c>
    </row>
    <row r="295" spans="1:20" s="142" customFormat="1">
      <c r="A295" s="142" t="str">
        <f>INDEX('Policy Characteristics'!A:A,MATCH($C295,'Policy Characteristics'!$C:$C,0))</f>
        <v>Electricity Supply</v>
      </c>
      <c r="B295" s="172" t="str">
        <f>INDEX('Policy Characteristics'!B:B,MATCH($C295,'Policy Characteristics'!$C:$C,0))</f>
        <v>Reduce Plant Downtime</v>
      </c>
      <c r="C295" s="172" t="str">
        <f t="shared" si="22"/>
        <v>Percentage Reduction in Plant Downtime</v>
      </c>
      <c r="D295" s="150" t="s">
        <v>83</v>
      </c>
      <c r="E295" s="150" t="s">
        <v>270</v>
      </c>
      <c r="F295" s="150"/>
      <c r="G295" s="150"/>
      <c r="H295" s="143">
        <v>666</v>
      </c>
      <c r="I295" s="150" t="s">
        <v>47</v>
      </c>
      <c r="J295" s="142" t="str">
        <f>INDEX('Policy Characteristics'!D:D,MATCH(PolicyLevers!$C295,'Policy Characteristics'!$C:$C,0))</f>
        <v>Reduce Plant Downtime</v>
      </c>
      <c r="K295" s="142" t="str">
        <f>INDEX('Policy Characteristics'!E:E,MATCH(PolicyLevers!$C295,'Policy Characteristics'!$C:$C,0))</f>
        <v>elec reduce plant downtime</v>
      </c>
      <c r="L295" s="142">
        <f>INDEX('Policy Characteristics'!F:F,MATCH(PolicyLevers!$C295,'Policy Characteristics'!$C:$C,0))</f>
        <v>0</v>
      </c>
      <c r="M295" s="142">
        <f>INDEX('Policy Characteristics'!G:G,MATCH(PolicyLevers!$C295,'Policy Characteristics'!$C:$C,0))</f>
        <v>0.6</v>
      </c>
      <c r="N295" s="142">
        <f>INDEX('Policy Characteristics'!H:H,MATCH(PolicyLevers!$C295,'Policy Characteristics'!$C:$C,0))</f>
        <v>0.01</v>
      </c>
      <c r="O295" s="150">
        <f>INDEX('Policy Characteristics'!I:I,MATCH(PolicyLevers!$C295,'Policy Characteristics'!$C:$C,0))</f>
        <v>0</v>
      </c>
      <c r="P295" s="150"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50">
        <f>INDEX('Policy Characteristics'!K:K,MATCH(PolicyLevers!$C295,'Policy Characteristics'!$C:$C,0))</f>
        <v>0</v>
      </c>
      <c r="R295" s="150">
        <f>INDEX('Policy Characteristics'!L:L,MATCH(PolicyLevers!$C295,'Policy Characteristics'!$C:$C,0))</f>
        <v>0</v>
      </c>
      <c r="S295" s="186">
        <f>INDEX('Policy Characteristics'!M:M,MATCH(PolicyLevers!$C295,'Policy Characteristics'!$C:$C,0))</f>
        <v>0</v>
      </c>
      <c r="T295" s="150">
        <f>INDEX('Policy Characteristics'!N:N,MATCH(PolicyLevers!$C295,'Policy Characteristics'!$C:$C,0))</f>
        <v>0</v>
      </c>
    </row>
    <row r="296" spans="1:20" s="142" customFormat="1">
      <c r="A296" s="142" t="str">
        <f>INDEX('Policy Characteristics'!A:A,MATCH($C296,'Policy Characteristics'!$C:$C,0))</f>
        <v>Electricity Supply</v>
      </c>
      <c r="B296" s="172" t="str">
        <f>INDEX('Policy Characteristics'!B:B,MATCH($C296,'Policy Characteristics'!$C:$C,0))</f>
        <v>Reduce Plant Downtime</v>
      </c>
      <c r="C296" s="172" t="str">
        <f t="shared" si="22"/>
        <v>Percentage Reduction in Plant Downtime</v>
      </c>
      <c r="D296" s="150" t="s">
        <v>83</v>
      </c>
      <c r="E296" s="150" t="s">
        <v>271</v>
      </c>
      <c r="F296" s="150"/>
      <c r="G296" s="150"/>
      <c r="H296" s="143">
        <v>667</v>
      </c>
      <c r="I296" s="150" t="s">
        <v>47</v>
      </c>
      <c r="J296" s="142" t="str">
        <f>INDEX('Policy Characteristics'!D:D,MATCH(PolicyLevers!$C296,'Policy Characteristics'!$C:$C,0))</f>
        <v>Reduce Plant Downtime</v>
      </c>
      <c r="K296" s="142" t="str">
        <f>INDEX('Policy Characteristics'!E:E,MATCH(PolicyLevers!$C296,'Policy Characteristics'!$C:$C,0))</f>
        <v>elec reduce plant downtime</v>
      </c>
      <c r="L296" s="142">
        <f>INDEX('Policy Characteristics'!F:F,MATCH(PolicyLevers!$C296,'Policy Characteristics'!$C:$C,0))</f>
        <v>0</v>
      </c>
      <c r="M296" s="142">
        <f>INDEX('Policy Characteristics'!G:G,MATCH(PolicyLevers!$C296,'Policy Characteristics'!$C:$C,0))</f>
        <v>0.6</v>
      </c>
      <c r="N296" s="142">
        <f>INDEX('Policy Characteristics'!H:H,MATCH(PolicyLevers!$C296,'Policy Characteristics'!$C:$C,0))</f>
        <v>0.01</v>
      </c>
      <c r="O296" s="150">
        <f>INDEX('Policy Characteristics'!I:I,MATCH(PolicyLevers!$C296,'Policy Characteristics'!$C:$C,0))</f>
        <v>0</v>
      </c>
      <c r="P296" s="150"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50">
        <f>INDEX('Policy Characteristics'!K:K,MATCH(PolicyLevers!$C296,'Policy Characteristics'!$C:$C,0))</f>
        <v>0</v>
      </c>
      <c r="R296" s="150">
        <f>INDEX('Policy Characteristics'!L:L,MATCH(PolicyLevers!$C296,'Policy Characteristics'!$C:$C,0))</f>
        <v>0</v>
      </c>
      <c r="S296" s="186">
        <f>INDEX('Policy Characteristics'!M:M,MATCH(PolicyLevers!$C296,'Policy Characteristics'!$C:$C,0))</f>
        <v>0</v>
      </c>
      <c r="T296" s="150">
        <f>INDEX('Policy Characteristics'!N:N,MATCH(PolicyLevers!$C296,'Policy Characteristics'!$C:$C,0))</f>
        <v>0</v>
      </c>
    </row>
    <row r="297" spans="1:20" s="142" customFormat="1">
      <c r="A297" s="142" t="str">
        <f>INDEX('Policy Characteristics'!A:A,MATCH($C297,'Policy Characteristics'!$C:$C,0))</f>
        <v>Electricity Supply</v>
      </c>
      <c r="B297" s="172" t="str">
        <f>INDEX('Policy Characteristics'!B:B,MATCH($C297,'Policy Characteristics'!$C:$C,0))</f>
        <v>Reduce Plant Downtime</v>
      </c>
      <c r="C297" s="172" t="str">
        <f t="shared" si="22"/>
        <v>Percentage Reduction in Plant Downtime</v>
      </c>
      <c r="D297" s="150" t="s">
        <v>84</v>
      </c>
      <c r="E297" s="150" t="s">
        <v>269</v>
      </c>
      <c r="F297" s="150"/>
      <c r="G297" s="150"/>
      <c r="H297" s="143">
        <v>668</v>
      </c>
      <c r="I297" s="150" t="s">
        <v>47</v>
      </c>
      <c r="J297" s="142" t="str">
        <f>INDEX('Policy Characteristics'!D:D,MATCH(PolicyLevers!$C297,'Policy Characteristics'!$C:$C,0))</f>
        <v>Reduce Plant Downtime</v>
      </c>
      <c r="K297" s="142" t="str">
        <f>INDEX('Policy Characteristics'!E:E,MATCH(PolicyLevers!$C297,'Policy Characteristics'!$C:$C,0))</f>
        <v>elec reduce plant downtime</v>
      </c>
      <c r="L297" s="142">
        <f>INDEX('Policy Characteristics'!F:F,MATCH(PolicyLevers!$C297,'Policy Characteristics'!$C:$C,0))</f>
        <v>0</v>
      </c>
      <c r="M297" s="142">
        <f>INDEX('Policy Characteristics'!G:G,MATCH(PolicyLevers!$C297,'Policy Characteristics'!$C:$C,0))</f>
        <v>0.6</v>
      </c>
      <c r="N297" s="142">
        <f>INDEX('Policy Characteristics'!H:H,MATCH(PolicyLevers!$C297,'Policy Characteristics'!$C:$C,0))</f>
        <v>0.01</v>
      </c>
      <c r="O297" s="150">
        <f>INDEX('Policy Characteristics'!I:I,MATCH(PolicyLevers!$C297,'Policy Characteristics'!$C:$C,0))</f>
        <v>0</v>
      </c>
      <c r="P297" s="150"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50">
        <f>INDEX('Policy Characteristics'!K:K,MATCH(PolicyLevers!$C297,'Policy Characteristics'!$C:$C,0))</f>
        <v>0</v>
      </c>
      <c r="R297" s="150">
        <f>INDEX('Policy Characteristics'!L:L,MATCH(PolicyLevers!$C297,'Policy Characteristics'!$C:$C,0))</f>
        <v>0</v>
      </c>
      <c r="S297" s="186">
        <f>INDEX('Policy Characteristics'!M:M,MATCH(PolicyLevers!$C297,'Policy Characteristics'!$C:$C,0))</f>
        <v>0</v>
      </c>
      <c r="T297" s="150">
        <f>INDEX('Policy Characteristics'!N:N,MATCH(PolicyLevers!$C297,'Policy Characteristics'!$C:$C,0))</f>
        <v>0</v>
      </c>
    </row>
    <row r="298" spans="1:20" s="142" customFormat="1">
      <c r="A298" s="142" t="str">
        <f>INDEX('Policy Characteristics'!A:A,MATCH($C298,'Policy Characteristics'!$C:$C,0))</f>
        <v>Electricity Supply</v>
      </c>
      <c r="B298" s="172" t="str">
        <f>INDEX('Policy Characteristics'!B:B,MATCH($C298,'Policy Characteristics'!$C:$C,0))</f>
        <v>Reduce Plant Downtime</v>
      </c>
      <c r="C298" s="172" t="str">
        <f t="shared" si="22"/>
        <v>Percentage Reduction in Plant Downtime</v>
      </c>
      <c r="D298" s="150" t="s">
        <v>84</v>
      </c>
      <c r="E298" s="150" t="s">
        <v>270</v>
      </c>
      <c r="F298" s="150"/>
      <c r="G298" s="150"/>
      <c r="H298" s="143">
        <v>669</v>
      </c>
      <c r="I298" s="150" t="s">
        <v>47</v>
      </c>
      <c r="J298" s="142" t="str">
        <f>INDEX('Policy Characteristics'!D:D,MATCH(PolicyLevers!$C298,'Policy Characteristics'!$C:$C,0))</f>
        <v>Reduce Plant Downtime</v>
      </c>
      <c r="K298" s="142" t="str">
        <f>INDEX('Policy Characteristics'!E:E,MATCH(PolicyLevers!$C298,'Policy Characteristics'!$C:$C,0))</f>
        <v>elec reduce plant downtime</v>
      </c>
      <c r="L298" s="142">
        <f>INDEX('Policy Characteristics'!F:F,MATCH(PolicyLevers!$C298,'Policy Characteristics'!$C:$C,0))</f>
        <v>0</v>
      </c>
      <c r="M298" s="142">
        <f>INDEX('Policy Characteristics'!G:G,MATCH(PolicyLevers!$C298,'Policy Characteristics'!$C:$C,0))</f>
        <v>0.6</v>
      </c>
      <c r="N298" s="142">
        <f>INDEX('Policy Characteristics'!H:H,MATCH(PolicyLevers!$C298,'Policy Characteristics'!$C:$C,0))</f>
        <v>0.01</v>
      </c>
      <c r="O298" s="150">
        <f>INDEX('Policy Characteristics'!I:I,MATCH(PolicyLevers!$C298,'Policy Characteristics'!$C:$C,0))</f>
        <v>0</v>
      </c>
      <c r="P298" s="150"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50">
        <f>INDEX('Policy Characteristics'!K:K,MATCH(PolicyLevers!$C298,'Policy Characteristics'!$C:$C,0))</f>
        <v>0</v>
      </c>
      <c r="R298" s="150">
        <f>INDEX('Policy Characteristics'!L:L,MATCH(PolicyLevers!$C298,'Policy Characteristics'!$C:$C,0))</f>
        <v>0</v>
      </c>
      <c r="S298" s="186">
        <f>INDEX('Policy Characteristics'!M:M,MATCH(PolicyLevers!$C298,'Policy Characteristics'!$C:$C,0))</f>
        <v>0</v>
      </c>
      <c r="T298" s="150">
        <f>INDEX('Policy Characteristics'!N:N,MATCH(PolicyLevers!$C298,'Policy Characteristics'!$C:$C,0))</f>
        <v>0</v>
      </c>
    </row>
    <row r="299" spans="1:20" s="142" customFormat="1">
      <c r="A299" s="142" t="str">
        <f>INDEX('Policy Characteristics'!A:A,MATCH($C299,'Policy Characteristics'!$C:$C,0))</f>
        <v>Electricity Supply</v>
      </c>
      <c r="B299" s="172" t="str">
        <f>INDEX('Policy Characteristics'!B:B,MATCH($C299,'Policy Characteristics'!$C:$C,0))</f>
        <v>Reduce Plant Downtime</v>
      </c>
      <c r="C299" s="172" t="str">
        <f t="shared" si="22"/>
        <v>Percentage Reduction in Plant Downtime</v>
      </c>
      <c r="D299" s="150" t="s">
        <v>84</v>
      </c>
      <c r="E299" s="150" t="s">
        <v>271</v>
      </c>
      <c r="F299" s="150"/>
      <c r="G299" s="150"/>
      <c r="H299" s="143">
        <v>670</v>
      </c>
      <c r="I299" s="150" t="s">
        <v>47</v>
      </c>
      <c r="J299" s="142" t="str">
        <f>INDEX('Policy Characteristics'!D:D,MATCH(PolicyLevers!$C299,'Policy Characteristics'!$C:$C,0))</f>
        <v>Reduce Plant Downtime</v>
      </c>
      <c r="K299" s="142" t="str">
        <f>INDEX('Policy Characteristics'!E:E,MATCH(PolicyLevers!$C299,'Policy Characteristics'!$C:$C,0))</f>
        <v>elec reduce plant downtime</v>
      </c>
      <c r="L299" s="142">
        <f>INDEX('Policy Characteristics'!F:F,MATCH(PolicyLevers!$C299,'Policy Characteristics'!$C:$C,0))</f>
        <v>0</v>
      </c>
      <c r="M299" s="142">
        <f>INDEX('Policy Characteristics'!G:G,MATCH(PolicyLevers!$C299,'Policy Characteristics'!$C:$C,0))</f>
        <v>0.6</v>
      </c>
      <c r="N299" s="142">
        <f>INDEX('Policy Characteristics'!H:H,MATCH(PolicyLevers!$C299,'Policy Characteristics'!$C:$C,0))</f>
        <v>0.01</v>
      </c>
      <c r="O299" s="150">
        <f>INDEX('Policy Characteristics'!I:I,MATCH(PolicyLevers!$C299,'Policy Characteristics'!$C:$C,0))</f>
        <v>0</v>
      </c>
      <c r="P299" s="150"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50">
        <f>INDEX('Policy Characteristics'!K:K,MATCH(PolicyLevers!$C299,'Policy Characteristics'!$C:$C,0))</f>
        <v>0</v>
      </c>
      <c r="R299" s="150">
        <f>INDEX('Policy Characteristics'!L:L,MATCH(PolicyLevers!$C299,'Policy Characteristics'!$C:$C,0))</f>
        <v>0</v>
      </c>
      <c r="S299" s="186">
        <f>INDEX('Policy Characteristics'!M:M,MATCH(PolicyLevers!$C299,'Policy Characteristics'!$C:$C,0))</f>
        <v>0</v>
      </c>
      <c r="T299" s="150">
        <f>INDEX('Policy Characteristics'!N:N,MATCH(PolicyLevers!$C299,'Policy Characteristics'!$C:$C,0))</f>
        <v>0</v>
      </c>
    </row>
    <row r="300" spans="1:20" s="142" customFormat="1">
      <c r="A300" s="142" t="str">
        <f>INDEX('Policy Characteristics'!A:A,MATCH($C300,'Policy Characteristics'!$C:$C,0))</f>
        <v>Electricity Supply</v>
      </c>
      <c r="B300" s="172" t="str">
        <f>INDEX('Policy Characteristics'!B:B,MATCH($C300,'Policy Characteristics'!$C:$C,0))</f>
        <v>Reduce Plant Downtime</v>
      </c>
      <c r="C300" s="172" t="str">
        <f t="shared" si="22"/>
        <v>Percentage Reduction in Plant Downtime</v>
      </c>
      <c r="D300" s="150" t="s">
        <v>324</v>
      </c>
      <c r="E300" s="150" t="s">
        <v>269</v>
      </c>
      <c r="F300" s="150"/>
      <c r="G300" s="150"/>
      <c r="H300" s="143">
        <v>671</v>
      </c>
      <c r="I300" s="150" t="s">
        <v>47</v>
      </c>
      <c r="J300" s="142" t="str">
        <f>INDEX('Policy Characteristics'!D:D,MATCH(PolicyLevers!$C300,'Policy Characteristics'!$C:$C,0))</f>
        <v>Reduce Plant Downtime</v>
      </c>
      <c r="K300" s="142" t="str">
        <f>INDEX('Policy Characteristics'!E:E,MATCH(PolicyLevers!$C300,'Policy Characteristics'!$C:$C,0))</f>
        <v>elec reduce plant downtime</v>
      </c>
      <c r="L300" s="142">
        <f>INDEX('Policy Characteristics'!F:F,MATCH(PolicyLevers!$C300,'Policy Characteristics'!$C:$C,0))</f>
        <v>0</v>
      </c>
      <c r="M300" s="142">
        <f>INDEX('Policy Characteristics'!G:G,MATCH(PolicyLevers!$C300,'Policy Characteristics'!$C:$C,0))</f>
        <v>0.6</v>
      </c>
      <c r="N300" s="142">
        <f>INDEX('Policy Characteristics'!H:H,MATCH(PolicyLevers!$C300,'Policy Characteristics'!$C:$C,0))</f>
        <v>0.01</v>
      </c>
      <c r="O300" s="150">
        <f>INDEX('Policy Characteristics'!I:I,MATCH(PolicyLevers!$C300,'Policy Characteristics'!$C:$C,0))</f>
        <v>0</v>
      </c>
      <c r="P300" s="150"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50">
        <f>INDEX('Policy Characteristics'!K:K,MATCH(PolicyLevers!$C300,'Policy Characteristics'!$C:$C,0))</f>
        <v>0</v>
      </c>
      <c r="R300" s="150">
        <f>INDEX('Policy Characteristics'!L:L,MATCH(PolicyLevers!$C300,'Policy Characteristics'!$C:$C,0))</f>
        <v>0</v>
      </c>
      <c r="S300" s="186">
        <f>INDEX('Policy Characteristics'!M:M,MATCH(PolicyLevers!$C300,'Policy Characteristics'!$C:$C,0))</f>
        <v>0</v>
      </c>
      <c r="T300" s="150">
        <f>INDEX('Policy Characteristics'!N:N,MATCH(PolicyLevers!$C300,'Policy Characteristics'!$C:$C,0))</f>
        <v>0</v>
      </c>
    </row>
    <row r="301" spans="1:20" s="142" customFormat="1">
      <c r="A301" s="142" t="str">
        <f>INDEX('Policy Characteristics'!A:A,MATCH($C301,'Policy Characteristics'!$C:$C,0))</f>
        <v>Electricity Supply</v>
      </c>
      <c r="B301" s="172" t="str">
        <f>INDEX('Policy Characteristics'!B:B,MATCH($C301,'Policy Characteristics'!$C:$C,0))</f>
        <v>Reduce Plant Downtime</v>
      </c>
      <c r="C301" s="172" t="str">
        <f t="shared" si="22"/>
        <v>Percentage Reduction in Plant Downtime</v>
      </c>
      <c r="D301" s="150" t="s">
        <v>324</v>
      </c>
      <c r="E301" s="150" t="s">
        <v>270</v>
      </c>
      <c r="F301" s="150"/>
      <c r="G301" s="150"/>
      <c r="H301" s="143">
        <v>672</v>
      </c>
      <c r="I301" s="150" t="s">
        <v>47</v>
      </c>
      <c r="J301" s="142" t="str">
        <f>INDEX('Policy Characteristics'!D:D,MATCH(PolicyLevers!$C301,'Policy Characteristics'!$C:$C,0))</f>
        <v>Reduce Plant Downtime</v>
      </c>
      <c r="K301" s="142" t="str">
        <f>INDEX('Policy Characteristics'!E:E,MATCH(PolicyLevers!$C301,'Policy Characteristics'!$C:$C,0))</f>
        <v>elec reduce plant downtime</v>
      </c>
      <c r="L301" s="142">
        <f>INDEX('Policy Characteristics'!F:F,MATCH(PolicyLevers!$C301,'Policy Characteristics'!$C:$C,0))</f>
        <v>0</v>
      </c>
      <c r="M301" s="142">
        <f>INDEX('Policy Characteristics'!G:G,MATCH(PolicyLevers!$C301,'Policy Characteristics'!$C:$C,0))</f>
        <v>0.6</v>
      </c>
      <c r="N301" s="142">
        <f>INDEX('Policy Characteristics'!H:H,MATCH(PolicyLevers!$C301,'Policy Characteristics'!$C:$C,0))</f>
        <v>0.01</v>
      </c>
      <c r="O301" s="150">
        <f>INDEX('Policy Characteristics'!I:I,MATCH(PolicyLevers!$C301,'Policy Characteristics'!$C:$C,0))</f>
        <v>0</v>
      </c>
      <c r="P301" s="150"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50">
        <f>INDEX('Policy Characteristics'!K:K,MATCH(PolicyLevers!$C301,'Policy Characteristics'!$C:$C,0))</f>
        <v>0</v>
      </c>
      <c r="R301" s="150">
        <f>INDEX('Policy Characteristics'!L:L,MATCH(PolicyLevers!$C301,'Policy Characteristics'!$C:$C,0))</f>
        <v>0</v>
      </c>
      <c r="S301" s="186">
        <f>INDEX('Policy Characteristics'!M:M,MATCH(PolicyLevers!$C301,'Policy Characteristics'!$C:$C,0))</f>
        <v>0</v>
      </c>
      <c r="T301" s="150">
        <f>INDEX('Policy Characteristics'!N:N,MATCH(PolicyLevers!$C301,'Policy Characteristics'!$C:$C,0))</f>
        <v>0</v>
      </c>
    </row>
    <row r="302" spans="1:20" s="142" customFormat="1">
      <c r="A302" s="142" t="str">
        <f>INDEX('Policy Characteristics'!A:A,MATCH($C302,'Policy Characteristics'!$C:$C,0))</f>
        <v>Electricity Supply</v>
      </c>
      <c r="B302" s="172" t="str">
        <f>INDEX('Policy Characteristics'!B:B,MATCH($C302,'Policy Characteristics'!$C:$C,0))</f>
        <v>Reduce Plant Downtime</v>
      </c>
      <c r="C302" s="172" t="str">
        <f t="shared" si="22"/>
        <v>Percentage Reduction in Plant Downtime</v>
      </c>
      <c r="D302" s="150" t="s">
        <v>324</v>
      </c>
      <c r="E302" s="150" t="s">
        <v>271</v>
      </c>
      <c r="F302" s="150"/>
      <c r="G302" s="150"/>
      <c r="H302" s="143">
        <v>673</v>
      </c>
      <c r="I302" s="150" t="s">
        <v>47</v>
      </c>
      <c r="J302" s="142" t="str">
        <f>INDEX('Policy Characteristics'!D:D,MATCH(PolicyLevers!$C302,'Policy Characteristics'!$C:$C,0))</f>
        <v>Reduce Plant Downtime</v>
      </c>
      <c r="K302" s="142" t="str">
        <f>INDEX('Policy Characteristics'!E:E,MATCH(PolicyLevers!$C302,'Policy Characteristics'!$C:$C,0))</f>
        <v>elec reduce plant downtime</v>
      </c>
      <c r="L302" s="142">
        <f>INDEX('Policy Characteristics'!F:F,MATCH(PolicyLevers!$C302,'Policy Characteristics'!$C:$C,0))</f>
        <v>0</v>
      </c>
      <c r="M302" s="142">
        <f>INDEX('Policy Characteristics'!G:G,MATCH(PolicyLevers!$C302,'Policy Characteristics'!$C:$C,0))</f>
        <v>0.6</v>
      </c>
      <c r="N302" s="142">
        <f>INDEX('Policy Characteristics'!H:H,MATCH(PolicyLevers!$C302,'Policy Characteristics'!$C:$C,0))</f>
        <v>0.01</v>
      </c>
      <c r="O302" s="150">
        <f>INDEX('Policy Characteristics'!I:I,MATCH(PolicyLevers!$C302,'Policy Characteristics'!$C:$C,0))</f>
        <v>0</v>
      </c>
      <c r="P302" s="150"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50">
        <f>INDEX('Policy Characteristics'!K:K,MATCH(PolicyLevers!$C302,'Policy Characteristics'!$C:$C,0))</f>
        <v>0</v>
      </c>
      <c r="R302" s="150">
        <f>INDEX('Policy Characteristics'!L:L,MATCH(PolicyLevers!$C302,'Policy Characteristics'!$C:$C,0))</f>
        <v>0</v>
      </c>
      <c r="S302" s="186">
        <f>INDEX('Policy Characteristics'!M:M,MATCH(PolicyLevers!$C302,'Policy Characteristics'!$C:$C,0))</f>
        <v>0</v>
      </c>
      <c r="T302" s="150">
        <f>INDEX('Policy Characteristics'!N:N,MATCH(PolicyLevers!$C302,'Policy Characteristics'!$C:$C,0))</f>
        <v>0</v>
      </c>
    </row>
    <row r="303" spans="1:20" s="142" customFormat="1">
      <c r="A303" s="142" t="str">
        <f>INDEX('Policy Characteristics'!A:A,MATCH($C303,'Policy Characteristics'!$C:$C,0))</f>
        <v>Electricity Supply</v>
      </c>
      <c r="B303" s="172" t="str">
        <f>INDEX('Policy Characteristics'!B:B,MATCH($C303,'Policy Characteristics'!$C:$C,0))</f>
        <v>Reduce Plant Downtime</v>
      </c>
      <c r="C303" s="172" t="str">
        <f t="shared" si="22"/>
        <v>Percentage Reduction in Plant Downtime</v>
      </c>
      <c r="D303" s="150" t="s">
        <v>325</v>
      </c>
      <c r="E303" s="150" t="s">
        <v>269</v>
      </c>
      <c r="F303" s="150"/>
      <c r="G303" s="150"/>
      <c r="H303" s="143">
        <v>674</v>
      </c>
      <c r="I303" s="150" t="s">
        <v>47</v>
      </c>
      <c r="J303" s="142" t="str">
        <f>INDEX('Policy Characteristics'!D:D,MATCH(PolicyLevers!$C303,'Policy Characteristics'!$C:$C,0))</f>
        <v>Reduce Plant Downtime</v>
      </c>
      <c r="K303" s="142" t="str">
        <f>INDEX('Policy Characteristics'!E:E,MATCH(PolicyLevers!$C303,'Policy Characteristics'!$C:$C,0))</f>
        <v>elec reduce plant downtime</v>
      </c>
      <c r="L303" s="142">
        <f>INDEX('Policy Characteristics'!F:F,MATCH(PolicyLevers!$C303,'Policy Characteristics'!$C:$C,0))</f>
        <v>0</v>
      </c>
      <c r="M303" s="142">
        <f>INDEX('Policy Characteristics'!G:G,MATCH(PolicyLevers!$C303,'Policy Characteristics'!$C:$C,0))</f>
        <v>0.6</v>
      </c>
      <c r="N303" s="142">
        <f>INDEX('Policy Characteristics'!H:H,MATCH(PolicyLevers!$C303,'Policy Characteristics'!$C:$C,0))</f>
        <v>0.01</v>
      </c>
      <c r="O303" s="150">
        <f>INDEX('Policy Characteristics'!I:I,MATCH(PolicyLevers!$C303,'Policy Characteristics'!$C:$C,0))</f>
        <v>0</v>
      </c>
      <c r="P303" s="150"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50">
        <f>INDEX('Policy Characteristics'!K:K,MATCH(PolicyLevers!$C303,'Policy Characteristics'!$C:$C,0))</f>
        <v>0</v>
      </c>
      <c r="R303" s="150">
        <f>INDEX('Policy Characteristics'!L:L,MATCH(PolicyLevers!$C303,'Policy Characteristics'!$C:$C,0))</f>
        <v>0</v>
      </c>
      <c r="S303" s="186">
        <f>INDEX('Policy Characteristics'!M:M,MATCH(PolicyLevers!$C303,'Policy Characteristics'!$C:$C,0))</f>
        <v>0</v>
      </c>
      <c r="T303" s="150">
        <f>INDEX('Policy Characteristics'!N:N,MATCH(PolicyLevers!$C303,'Policy Characteristics'!$C:$C,0))</f>
        <v>0</v>
      </c>
    </row>
    <row r="304" spans="1:20" s="142" customFormat="1">
      <c r="A304" s="142" t="str">
        <f>INDEX('Policy Characteristics'!A:A,MATCH($C304,'Policy Characteristics'!$C:$C,0))</f>
        <v>Electricity Supply</v>
      </c>
      <c r="B304" s="172" t="str">
        <f>INDEX('Policy Characteristics'!B:B,MATCH($C304,'Policy Characteristics'!$C:$C,0))</f>
        <v>Reduce Plant Downtime</v>
      </c>
      <c r="C304" s="172" t="str">
        <f t="shared" si="22"/>
        <v>Percentage Reduction in Plant Downtime</v>
      </c>
      <c r="D304" s="150" t="s">
        <v>325</v>
      </c>
      <c r="E304" s="150" t="s">
        <v>270</v>
      </c>
      <c r="F304" s="150"/>
      <c r="G304" s="150"/>
      <c r="H304" s="143">
        <v>675</v>
      </c>
      <c r="I304" s="150" t="s">
        <v>47</v>
      </c>
      <c r="J304" s="142" t="str">
        <f>INDEX('Policy Characteristics'!D:D,MATCH(PolicyLevers!$C304,'Policy Characteristics'!$C:$C,0))</f>
        <v>Reduce Plant Downtime</v>
      </c>
      <c r="K304" s="142" t="str">
        <f>INDEX('Policy Characteristics'!E:E,MATCH(PolicyLevers!$C304,'Policy Characteristics'!$C:$C,0))</f>
        <v>elec reduce plant downtime</v>
      </c>
      <c r="L304" s="142">
        <f>INDEX('Policy Characteristics'!F:F,MATCH(PolicyLevers!$C304,'Policy Characteristics'!$C:$C,0))</f>
        <v>0</v>
      </c>
      <c r="M304" s="142">
        <f>INDEX('Policy Characteristics'!G:G,MATCH(PolicyLevers!$C304,'Policy Characteristics'!$C:$C,0))</f>
        <v>0.6</v>
      </c>
      <c r="N304" s="142">
        <f>INDEX('Policy Characteristics'!H:H,MATCH(PolicyLevers!$C304,'Policy Characteristics'!$C:$C,0))</f>
        <v>0.01</v>
      </c>
      <c r="O304" s="150">
        <f>INDEX('Policy Characteristics'!I:I,MATCH(PolicyLevers!$C304,'Policy Characteristics'!$C:$C,0))</f>
        <v>0</v>
      </c>
      <c r="P304" s="150"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50">
        <f>INDEX('Policy Characteristics'!K:K,MATCH(PolicyLevers!$C304,'Policy Characteristics'!$C:$C,0))</f>
        <v>0</v>
      </c>
      <c r="R304" s="150">
        <f>INDEX('Policy Characteristics'!L:L,MATCH(PolicyLevers!$C304,'Policy Characteristics'!$C:$C,0))</f>
        <v>0</v>
      </c>
      <c r="S304" s="186">
        <f>INDEX('Policy Characteristics'!M:M,MATCH(PolicyLevers!$C304,'Policy Characteristics'!$C:$C,0))</f>
        <v>0</v>
      </c>
      <c r="T304" s="150">
        <f>INDEX('Policy Characteristics'!N:N,MATCH(PolicyLevers!$C304,'Policy Characteristics'!$C:$C,0))</f>
        <v>0</v>
      </c>
    </row>
    <row r="305" spans="1:20" s="142" customFormat="1">
      <c r="A305" s="142" t="str">
        <f>INDEX('Policy Characteristics'!A:A,MATCH($C305,'Policy Characteristics'!$C:$C,0))</f>
        <v>Electricity Supply</v>
      </c>
      <c r="B305" s="172" t="str">
        <f>INDEX('Policy Characteristics'!B:B,MATCH($C305,'Policy Characteristics'!$C:$C,0))</f>
        <v>Reduce Plant Downtime</v>
      </c>
      <c r="C305" s="172" t="str">
        <f t="shared" si="22"/>
        <v>Percentage Reduction in Plant Downtime</v>
      </c>
      <c r="D305" s="150" t="s">
        <v>325</v>
      </c>
      <c r="E305" s="150" t="s">
        <v>271</v>
      </c>
      <c r="F305" s="150"/>
      <c r="G305" s="150"/>
      <c r="H305" s="143">
        <v>676</v>
      </c>
      <c r="I305" s="150" t="s">
        <v>47</v>
      </c>
      <c r="J305" s="142" t="str">
        <f>INDEX('Policy Characteristics'!D:D,MATCH(PolicyLevers!$C305,'Policy Characteristics'!$C:$C,0))</f>
        <v>Reduce Plant Downtime</v>
      </c>
      <c r="K305" s="142" t="str">
        <f>INDEX('Policy Characteristics'!E:E,MATCH(PolicyLevers!$C305,'Policy Characteristics'!$C:$C,0))</f>
        <v>elec reduce plant downtime</v>
      </c>
      <c r="L305" s="142">
        <f>INDEX('Policy Characteristics'!F:F,MATCH(PolicyLevers!$C305,'Policy Characteristics'!$C:$C,0))</f>
        <v>0</v>
      </c>
      <c r="M305" s="142">
        <f>INDEX('Policy Characteristics'!G:G,MATCH(PolicyLevers!$C305,'Policy Characteristics'!$C:$C,0))</f>
        <v>0.6</v>
      </c>
      <c r="N305" s="142">
        <f>INDEX('Policy Characteristics'!H:H,MATCH(PolicyLevers!$C305,'Policy Characteristics'!$C:$C,0))</f>
        <v>0.01</v>
      </c>
      <c r="O305" s="150">
        <f>INDEX('Policy Characteristics'!I:I,MATCH(PolicyLevers!$C305,'Policy Characteristics'!$C:$C,0))</f>
        <v>0</v>
      </c>
      <c r="P305" s="150"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50">
        <f>INDEX('Policy Characteristics'!K:K,MATCH(PolicyLevers!$C305,'Policy Characteristics'!$C:$C,0))</f>
        <v>0</v>
      </c>
      <c r="R305" s="150">
        <f>INDEX('Policy Characteristics'!L:L,MATCH(PolicyLevers!$C305,'Policy Characteristics'!$C:$C,0))</f>
        <v>0</v>
      </c>
      <c r="S305" s="186">
        <f>INDEX('Policy Characteristics'!M:M,MATCH(PolicyLevers!$C305,'Policy Characteristics'!$C:$C,0))</f>
        <v>0</v>
      </c>
      <c r="T305" s="150">
        <f>INDEX('Policy Characteristics'!N:N,MATCH(PolicyLevers!$C305,'Policy Characteristics'!$C:$C,0))</f>
        <v>0</v>
      </c>
    </row>
    <row r="306" spans="1:20" s="142" customFormat="1">
      <c r="A306" s="142" t="str">
        <f>INDEX('Policy Characteristics'!A:A,MATCH($C306,'Policy Characteristics'!$C:$C,0))</f>
        <v>Electricity Supply</v>
      </c>
      <c r="B306" s="172" t="str">
        <f>INDEX('Policy Characteristics'!B:B,MATCH($C306,'Policy Characteristics'!$C:$C,0))</f>
        <v>Reduce Plant Downtime</v>
      </c>
      <c r="C306" s="172" t="str">
        <f t="shared" si="22"/>
        <v>Percentage Reduction in Plant Downtime</v>
      </c>
      <c r="D306" s="150" t="s">
        <v>468</v>
      </c>
      <c r="E306" s="150" t="s">
        <v>269</v>
      </c>
      <c r="F306" s="150"/>
      <c r="G306" s="150"/>
      <c r="H306" s="143">
        <v>677</v>
      </c>
      <c r="I306" s="150" t="s">
        <v>47</v>
      </c>
      <c r="J306" s="142" t="str">
        <f>INDEX('Policy Characteristics'!D:D,MATCH(PolicyLevers!$C306,'Policy Characteristics'!$C:$C,0))</f>
        <v>Reduce Plant Downtime</v>
      </c>
      <c r="K306" s="142" t="str">
        <f>INDEX('Policy Characteristics'!E:E,MATCH(PolicyLevers!$C306,'Policy Characteristics'!$C:$C,0))</f>
        <v>elec reduce plant downtime</v>
      </c>
      <c r="L306" s="166">
        <f>INDEX('Policy Characteristics'!F:F,MATCH(PolicyLevers!$C306,'Policy Characteristics'!$C:$C,0))</f>
        <v>0</v>
      </c>
      <c r="M306" s="166">
        <f>INDEX('Policy Characteristics'!G:G,MATCH(PolicyLevers!$C306,'Policy Characteristics'!$C:$C,0))</f>
        <v>0.6</v>
      </c>
      <c r="N306" s="166">
        <f>INDEX('Policy Characteristics'!H:H,MATCH(PolicyLevers!$C306,'Policy Characteristics'!$C:$C,0))</f>
        <v>0.01</v>
      </c>
      <c r="O306" s="165">
        <f>INDEX('Policy Characteristics'!I:I,MATCH(PolicyLevers!$C306,'Policy Characteristics'!$C:$C,0))</f>
        <v>0</v>
      </c>
      <c r="P306" s="150"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50">
        <f>INDEX('Policy Characteristics'!K:K,MATCH(PolicyLevers!$C306,'Policy Characteristics'!$C:$C,0))</f>
        <v>0</v>
      </c>
      <c r="R306" s="150">
        <f>INDEX('Policy Characteristics'!L:L,MATCH(PolicyLevers!$C306,'Policy Characteristics'!$C:$C,0))</f>
        <v>0</v>
      </c>
      <c r="S306" s="186">
        <f>INDEX('Policy Characteristics'!M:M,MATCH(PolicyLevers!$C306,'Policy Characteristics'!$C:$C,0))</f>
        <v>0</v>
      </c>
      <c r="T306" s="150">
        <f>INDEX('Policy Characteristics'!N:N,MATCH(PolicyLevers!$C306,'Policy Characteristics'!$C:$C,0))</f>
        <v>0</v>
      </c>
    </row>
    <row r="307" spans="1:20" s="142" customFormat="1">
      <c r="A307" s="142" t="str">
        <f>INDEX('Policy Characteristics'!A:A,MATCH($C307,'Policy Characteristics'!$C:$C,0))</f>
        <v>Electricity Supply</v>
      </c>
      <c r="B307" s="172" t="str">
        <f>INDEX('Policy Characteristics'!B:B,MATCH($C307,'Policy Characteristics'!$C:$C,0))</f>
        <v>Reduce Plant Downtime</v>
      </c>
      <c r="C307" s="172" t="str">
        <f t="shared" ref="C307:C320" si="23">C$276</f>
        <v>Percentage Reduction in Plant Downtime</v>
      </c>
      <c r="D307" s="150" t="s">
        <v>468</v>
      </c>
      <c r="E307" s="150" t="s">
        <v>270</v>
      </c>
      <c r="F307" s="150"/>
      <c r="G307" s="150"/>
      <c r="H307" s="143">
        <v>678</v>
      </c>
      <c r="I307" s="150" t="s">
        <v>47</v>
      </c>
      <c r="J307" s="142" t="str">
        <f>INDEX('Policy Characteristics'!D:D,MATCH(PolicyLevers!$C307,'Policy Characteristics'!$C:$C,0))</f>
        <v>Reduce Plant Downtime</v>
      </c>
      <c r="K307" s="142" t="str">
        <f>INDEX('Policy Characteristics'!E:E,MATCH(PolicyLevers!$C307,'Policy Characteristics'!$C:$C,0))</f>
        <v>elec reduce plant downtime</v>
      </c>
      <c r="L307" s="166">
        <f>INDEX('Policy Characteristics'!F:F,MATCH(PolicyLevers!$C307,'Policy Characteristics'!$C:$C,0))</f>
        <v>0</v>
      </c>
      <c r="M307" s="166">
        <f>INDEX('Policy Characteristics'!G:G,MATCH(PolicyLevers!$C307,'Policy Characteristics'!$C:$C,0))</f>
        <v>0.6</v>
      </c>
      <c r="N307" s="166">
        <f>INDEX('Policy Characteristics'!H:H,MATCH(PolicyLevers!$C307,'Policy Characteristics'!$C:$C,0))</f>
        <v>0.01</v>
      </c>
      <c r="O307" s="165">
        <f>INDEX('Policy Characteristics'!I:I,MATCH(PolicyLevers!$C307,'Policy Characteristics'!$C:$C,0))</f>
        <v>0</v>
      </c>
      <c r="P307" s="150"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50">
        <f>INDEX('Policy Characteristics'!K:K,MATCH(PolicyLevers!$C307,'Policy Characteristics'!$C:$C,0))</f>
        <v>0</v>
      </c>
      <c r="R307" s="150">
        <f>INDEX('Policy Characteristics'!L:L,MATCH(PolicyLevers!$C307,'Policy Characteristics'!$C:$C,0))</f>
        <v>0</v>
      </c>
      <c r="S307" s="186">
        <f>INDEX('Policy Characteristics'!M:M,MATCH(PolicyLevers!$C307,'Policy Characteristics'!$C:$C,0))</f>
        <v>0</v>
      </c>
      <c r="T307" s="150">
        <f>INDEX('Policy Characteristics'!N:N,MATCH(PolicyLevers!$C307,'Policy Characteristics'!$C:$C,0))</f>
        <v>0</v>
      </c>
    </row>
    <row r="308" spans="1:20" s="142" customFormat="1">
      <c r="A308" s="142" t="str">
        <f>INDEX('Policy Characteristics'!A:A,MATCH($C308,'Policy Characteristics'!$C:$C,0))</f>
        <v>Electricity Supply</v>
      </c>
      <c r="B308" s="172" t="str">
        <f>INDEX('Policy Characteristics'!B:B,MATCH($C308,'Policy Characteristics'!$C:$C,0))</f>
        <v>Reduce Plant Downtime</v>
      </c>
      <c r="C308" s="172" t="str">
        <f t="shared" si="23"/>
        <v>Percentage Reduction in Plant Downtime</v>
      </c>
      <c r="D308" s="150" t="s">
        <v>468</v>
      </c>
      <c r="E308" s="150" t="s">
        <v>271</v>
      </c>
      <c r="F308" s="150"/>
      <c r="G308" s="150"/>
      <c r="H308" s="143">
        <v>679</v>
      </c>
      <c r="I308" s="150" t="s">
        <v>47</v>
      </c>
      <c r="J308" s="142" t="str">
        <f>INDEX('Policy Characteristics'!D:D,MATCH(PolicyLevers!$C308,'Policy Characteristics'!$C:$C,0))</f>
        <v>Reduce Plant Downtime</v>
      </c>
      <c r="K308" s="142" t="str">
        <f>INDEX('Policy Characteristics'!E:E,MATCH(PolicyLevers!$C308,'Policy Characteristics'!$C:$C,0))</f>
        <v>elec reduce plant downtime</v>
      </c>
      <c r="L308" s="166">
        <f>INDEX('Policy Characteristics'!F:F,MATCH(PolicyLevers!$C308,'Policy Characteristics'!$C:$C,0))</f>
        <v>0</v>
      </c>
      <c r="M308" s="166">
        <f>INDEX('Policy Characteristics'!G:G,MATCH(PolicyLevers!$C308,'Policy Characteristics'!$C:$C,0))</f>
        <v>0.6</v>
      </c>
      <c r="N308" s="166">
        <f>INDEX('Policy Characteristics'!H:H,MATCH(PolicyLevers!$C308,'Policy Characteristics'!$C:$C,0))</f>
        <v>0.01</v>
      </c>
      <c r="O308" s="165">
        <f>INDEX('Policy Characteristics'!I:I,MATCH(PolicyLevers!$C308,'Policy Characteristics'!$C:$C,0))</f>
        <v>0</v>
      </c>
      <c r="P308" s="150"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50">
        <f>INDEX('Policy Characteristics'!K:K,MATCH(PolicyLevers!$C308,'Policy Characteristics'!$C:$C,0))</f>
        <v>0</v>
      </c>
      <c r="R308" s="150">
        <f>INDEX('Policy Characteristics'!L:L,MATCH(PolicyLevers!$C308,'Policy Characteristics'!$C:$C,0))</f>
        <v>0</v>
      </c>
      <c r="S308" s="186">
        <f>INDEX('Policy Characteristics'!M:M,MATCH(PolicyLevers!$C308,'Policy Characteristics'!$C:$C,0))</f>
        <v>0</v>
      </c>
      <c r="T308" s="150">
        <f>INDEX('Policy Characteristics'!N:N,MATCH(PolicyLevers!$C308,'Policy Characteristics'!$C:$C,0))</f>
        <v>0</v>
      </c>
    </row>
    <row r="309" spans="1:20" s="142" customFormat="1">
      <c r="A309" s="142" t="str">
        <f>INDEX('Policy Characteristics'!A:A,MATCH($C309,'Policy Characteristics'!$C:$C,0))</f>
        <v>Electricity Supply</v>
      </c>
      <c r="B309" s="172" t="str">
        <f>INDEX('Policy Characteristics'!B:B,MATCH($C309,'Policy Characteristics'!$C:$C,0))</f>
        <v>Reduce Plant Downtime</v>
      </c>
      <c r="C309" s="172" t="str">
        <f t="shared" si="23"/>
        <v>Percentage Reduction in Plant Downtime</v>
      </c>
      <c r="D309" s="150" t="s">
        <v>477</v>
      </c>
      <c r="E309" s="150" t="s">
        <v>269</v>
      </c>
      <c r="F309" s="150"/>
      <c r="G309" s="150"/>
      <c r="H309" s="143">
        <v>680</v>
      </c>
      <c r="I309" s="150" t="s">
        <v>47</v>
      </c>
      <c r="J309" s="142" t="str">
        <f>INDEX('Policy Characteristics'!D:D,MATCH(PolicyLevers!$C309,'Policy Characteristics'!$C:$C,0))</f>
        <v>Reduce Plant Downtime</v>
      </c>
      <c r="K309" s="142" t="str">
        <f>INDEX('Policy Characteristics'!E:E,MATCH(PolicyLevers!$C309,'Policy Characteristics'!$C:$C,0))</f>
        <v>elec reduce plant downtime</v>
      </c>
      <c r="L309" s="166">
        <f>INDEX('Policy Characteristics'!F:F,MATCH(PolicyLevers!$C309,'Policy Characteristics'!$C:$C,0))</f>
        <v>0</v>
      </c>
      <c r="M309" s="166">
        <f>INDEX('Policy Characteristics'!G:G,MATCH(PolicyLevers!$C309,'Policy Characteristics'!$C:$C,0))</f>
        <v>0.6</v>
      </c>
      <c r="N309" s="166">
        <f>INDEX('Policy Characteristics'!H:H,MATCH(PolicyLevers!$C309,'Policy Characteristics'!$C:$C,0))</f>
        <v>0.01</v>
      </c>
      <c r="O309" s="165">
        <f>INDEX('Policy Characteristics'!I:I,MATCH(PolicyLevers!$C309,'Policy Characteristics'!$C:$C,0))</f>
        <v>0</v>
      </c>
      <c r="P309" s="150"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50">
        <f>INDEX('Policy Characteristics'!K:K,MATCH(PolicyLevers!$C309,'Policy Characteristics'!$C:$C,0))</f>
        <v>0</v>
      </c>
      <c r="R309" s="150">
        <f>INDEX('Policy Characteristics'!L:L,MATCH(PolicyLevers!$C309,'Policy Characteristics'!$C:$C,0))</f>
        <v>0</v>
      </c>
      <c r="S309" s="186">
        <f>INDEX('Policy Characteristics'!M:M,MATCH(PolicyLevers!$C309,'Policy Characteristics'!$C:$C,0))</f>
        <v>0</v>
      </c>
      <c r="T309" s="150">
        <f>INDEX('Policy Characteristics'!N:N,MATCH(PolicyLevers!$C309,'Policy Characteristics'!$C:$C,0))</f>
        <v>0</v>
      </c>
    </row>
    <row r="310" spans="1:20" s="142" customFormat="1">
      <c r="A310" s="142" t="str">
        <f>INDEX('Policy Characteristics'!A:A,MATCH($C310,'Policy Characteristics'!$C:$C,0))</f>
        <v>Electricity Supply</v>
      </c>
      <c r="B310" s="172" t="str">
        <f>INDEX('Policy Characteristics'!B:B,MATCH($C310,'Policy Characteristics'!$C:$C,0))</f>
        <v>Reduce Plant Downtime</v>
      </c>
      <c r="C310" s="172" t="str">
        <f t="shared" si="23"/>
        <v>Percentage Reduction in Plant Downtime</v>
      </c>
      <c r="D310" s="150" t="s">
        <v>477</v>
      </c>
      <c r="E310" s="150" t="s">
        <v>270</v>
      </c>
      <c r="F310" s="150"/>
      <c r="G310" s="150"/>
      <c r="H310" s="143">
        <v>681</v>
      </c>
      <c r="I310" s="150" t="s">
        <v>47</v>
      </c>
      <c r="J310" s="142" t="str">
        <f>INDEX('Policy Characteristics'!D:D,MATCH(PolicyLevers!$C310,'Policy Characteristics'!$C:$C,0))</f>
        <v>Reduce Plant Downtime</v>
      </c>
      <c r="K310" s="142" t="str">
        <f>INDEX('Policy Characteristics'!E:E,MATCH(PolicyLevers!$C310,'Policy Characteristics'!$C:$C,0))</f>
        <v>elec reduce plant downtime</v>
      </c>
      <c r="L310" s="166">
        <f>INDEX('Policy Characteristics'!F:F,MATCH(PolicyLevers!$C310,'Policy Characteristics'!$C:$C,0))</f>
        <v>0</v>
      </c>
      <c r="M310" s="166">
        <f>INDEX('Policy Characteristics'!G:G,MATCH(PolicyLevers!$C310,'Policy Characteristics'!$C:$C,0))</f>
        <v>0.6</v>
      </c>
      <c r="N310" s="166">
        <f>INDEX('Policy Characteristics'!H:H,MATCH(PolicyLevers!$C310,'Policy Characteristics'!$C:$C,0))</f>
        <v>0.01</v>
      </c>
      <c r="O310" s="165">
        <f>INDEX('Policy Characteristics'!I:I,MATCH(PolicyLevers!$C310,'Policy Characteristics'!$C:$C,0))</f>
        <v>0</v>
      </c>
      <c r="P310" s="150"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50">
        <f>INDEX('Policy Characteristics'!K:K,MATCH(PolicyLevers!$C310,'Policy Characteristics'!$C:$C,0))</f>
        <v>0</v>
      </c>
      <c r="R310" s="150">
        <f>INDEX('Policy Characteristics'!L:L,MATCH(PolicyLevers!$C310,'Policy Characteristics'!$C:$C,0))</f>
        <v>0</v>
      </c>
      <c r="S310" s="186">
        <f>INDEX('Policy Characteristics'!M:M,MATCH(PolicyLevers!$C310,'Policy Characteristics'!$C:$C,0))</f>
        <v>0</v>
      </c>
      <c r="T310" s="150">
        <f>INDEX('Policy Characteristics'!N:N,MATCH(PolicyLevers!$C310,'Policy Characteristics'!$C:$C,0))</f>
        <v>0</v>
      </c>
    </row>
    <row r="311" spans="1:20" s="142" customFormat="1">
      <c r="A311" s="142" t="str">
        <f>INDEX('Policy Characteristics'!A:A,MATCH($C311,'Policy Characteristics'!$C:$C,0))</f>
        <v>Electricity Supply</v>
      </c>
      <c r="B311" s="172" t="str">
        <f>INDEX('Policy Characteristics'!B:B,MATCH($C311,'Policy Characteristics'!$C:$C,0))</f>
        <v>Reduce Plant Downtime</v>
      </c>
      <c r="C311" s="172" t="str">
        <f t="shared" si="23"/>
        <v>Percentage Reduction in Plant Downtime</v>
      </c>
      <c r="D311" s="150" t="s">
        <v>477</v>
      </c>
      <c r="E311" s="150" t="s">
        <v>271</v>
      </c>
      <c r="F311" s="150" t="s">
        <v>328</v>
      </c>
      <c r="G311" s="150" t="s">
        <v>478</v>
      </c>
      <c r="H311" s="143">
        <v>182</v>
      </c>
      <c r="I311" s="150" t="s">
        <v>46</v>
      </c>
      <c r="J311" s="142" t="str">
        <f>INDEX('Policy Characteristics'!D:D,MATCH(PolicyLevers!$C311,'Policy Characteristics'!$C:$C,0))</f>
        <v>Reduce Plant Downtime</v>
      </c>
      <c r="K311" s="142" t="str">
        <f>INDEX('Policy Characteristics'!E:E,MATCH(PolicyLevers!$C311,'Policy Characteristics'!$C:$C,0))</f>
        <v>elec reduce plant downtime</v>
      </c>
      <c r="L311" s="174">
        <f>INDEX('Policy Characteristics'!F:F,MATCH(PolicyLevers!$C311,'Policy Characteristics'!$C:$C,0))</f>
        <v>0</v>
      </c>
      <c r="M311" s="183">
        <f>INDEX('Policy Characteristics'!G:G,MATCH(PolicyLevers!$C311,'Policy Characteristics'!$C:$C,0))</f>
        <v>0.6</v>
      </c>
      <c r="N311" s="174">
        <f>INDEX('Policy Characteristics'!H:H,MATCH(PolicyLevers!$C311,'Policy Characteristics'!$C:$C,0))</f>
        <v>0.01</v>
      </c>
      <c r="O311" s="150">
        <f>INDEX('Policy Characteristics'!I:I,MATCH(PolicyLevers!$C311,'Policy Characteristics'!$C:$C,0))</f>
        <v>0</v>
      </c>
      <c r="P311" s="15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50">
        <f>INDEX('Policy Characteristics'!K:K,MATCH(PolicyLevers!$C311,'Policy Characteristics'!$C:$C,0))</f>
        <v>0</v>
      </c>
      <c r="R311" s="150">
        <f>INDEX('Policy Characteristics'!L:L,MATCH(PolicyLevers!$C311,'Policy Characteristics'!$C:$C,0))</f>
        <v>0</v>
      </c>
      <c r="S311" s="194">
        <f>INDEX('Policy Characteristics'!M:M,MATCH(PolicyLevers!$C311,'Policy Characteristics'!$C:$C,0))</f>
        <v>0</v>
      </c>
      <c r="T311" s="176">
        <f>INDEX('Policy Characteristics'!N:N,MATCH(PolicyLevers!$C311,'Policy Characteristics'!$C:$C,0))</f>
        <v>0</v>
      </c>
    </row>
    <row r="312" spans="1:20" s="142" customFormat="1">
      <c r="A312" s="142" t="str">
        <f>INDEX('Policy Characteristics'!A:A,MATCH($C312,'Policy Characteristics'!$C:$C,0))</f>
        <v>Electricity Supply</v>
      </c>
      <c r="B312" s="172" t="str">
        <f>INDEX('Policy Characteristics'!B:B,MATCH($C312,'Policy Characteristics'!$C:$C,0))</f>
        <v>Reduce Plant Downtime</v>
      </c>
      <c r="C312" s="172" t="str">
        <f t="shared" si="23"/>
        <v>Percentage Reduction in Plant Downtime</v>
      </c>
      <c r="D312" s="150" t="s">
        <v>1112</v>
      </c>
      <c r="E312" s="150" t="s">
        <v>269</v>
      </c>
      <c r="G312" s="150"/>
      <c r="H312" s="143">
        <v>682</v>
      </c>
      <c r="I312" s="150" t="s">
        <v>47</v>
      </c>
      <c r="J312" s="142" t="str">
        <f>INDEX('Policy Characteristics'!D:D,MATCH(PolicyLevers!$C312,'Policy Characteristics'!$C:$C,0))</f>
        <v>Reduce Plant Downtime</v>
      </c>
      <c r="K312" s="142" t="str">
        <f>INDEX('Policy Characteristics'!E:E,MATCH(PolicyLevers!$C312,'Policy Characteristics'!$C:$C,0))</f>
        <v>elec reduce plant downtime</v>
      </c>
      <c r="L312" s="174">
        <f>INDEX('Policy Characteristics'!F:F,MATCH(PolicyLevers!$C312,'Policy Characteristics'!$C:$C,0))</f>
        <v>0</v>
      </c>
      <c r="M312" s="174">
        <f>INDEX('Policy Characteristics'!G:G,MATCH(PolicyLevers!$C312,'Policy Characteristics'!$C:$C,0))</f>
        <v>0.6</v>
      </c>
      <c r="N312" s="174">
        <f>INDEX('Policy Characteristics'!H:H,MATCH(PolicyLevers!$C312,'Policy Characteristics'!$C:$C,0))</f>
        <v>0.01</v>
      </c>
      <c r="O312" s="150">
        <f>INDEX('Policy Characteristics'!I:I,MATCH(PolicyLevers!$C312,'Policy Characteristics'!$C:$C,0))</f>
        <v>0</v>
      </c>
      <c r="P312" s="14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50">
        <f>INDEX('Policy Characteristics'!K:K,MATCH(PolicyLevers!$C312,'Policy Characteristics'!$C:$C,0))</f>
        <v>0</v>
      </c>
      <c r="R312" s="150">
        <f>INDEX('Policy Characteristics'!L:L,MATCH(PolicyLevers!$C312,'Policy Characteristics'!$C:$C,0))</f>
        <v>0</v>
      </c>
      <c r="S312" s="186">
        <f>INDEX('Policy Characteristics'!M:M,MATCH(PolicyLevers!$C312,'Policy Characteristics'!$C:$C,0))</f>
        <v>0</v>
      </c>
      <c r="T312" s="150">
        <f>INDEX('Policy Characteristics'!N:N,MATCH(PolicyLevers!$C312,'Policy Characteristics'!$C:$C,0))</f>
        <v>0</v>
      </c>
    </row>
    <row r="313" spans="1:20" s="142" customFormat="1">
      <c r="A313" s="142" t="str">
        <f>INDEX('Policy Characteristics'!A:A,MATCH($C313,'Policy Characteristics'!$C:$C,0))</f>
        <v>Electricity Supply</v>
      </c>
      <c r="B313" s="172" t="str">
        <f>INDEX('Policy Characteristics'!B:B,MATCH($C313,'Policy Characteristics'!$C:$C,0))</f>
        <v>Reduce Plant Downtime</v>
      </c>
      <c r="C313" s="172" t="str">
        <f t="shared" si="23"/>
        <v>Percentage Reduction in Plant Downtime</v>
      </c>
      <c r="D313" s="150" t="s">
        <v>1112</v>
      </c>
      <c r="E313" s="150" t="s">
        <v>270</v>
      </c>
      <c r="H313" s="143">
        <v>683</v>
      </c>
      <c r="I313" s="150" t="s">
        <v>47</v>
      </c>
      <c r="J313" s="142" t="str">
        <f>INDEX('Policy Characteristics'!D:D,MATCH(PolicyLevers!$C313,'Policy Characteristics'!$C:$C,0))</f>
        <v>Reduce Plant Downtime</v>
      </c>
      <c r="K313" s="142" t="str">
        <f>INDEX('Policy Characteristics'!E:E,MATCH(PolicyLevers!$C313,'Policy Characteristics'!$C:$C,0))</f>
        <v>elec reduce plant downtime</v>
      </c>
      <c r="L313" s="174">
        <f>INDEX('Policy Characteristics'!F:F,MATCH(PolicyLevers!$C313,'Policy Characteristics'!$C:$C,0))</f>
        <v>0</v>
      </c>
      <c r="M313" s="174">
        <f>INDEX('Policy Characteristics'!G:G,MATCH(PolicyLevers!$C313,'Policy Characteristics'!$C:$C,0))</f>
        <v>0.6</v>
      </c>
      <c r="N313" s="174">
        <f>INDEX('Policy Characteristics'!H:H,MATCH(PolicyLevers!$C313,'Policy Characteristics'!$C:$C,0))</f>
        <v>0.01</v>
      </c>
      <c r="O313" s="150">
        <f>INDEX('Policy Characteristics'!I:I,MATCH(PolicyLevers!$C313,'Policy Characteristics'!$C:$C,0))</f>
        <v>0</v>
      </c>
      <c r="P313" s="14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50">
        <f>INDEX('Policy Characteristics'!K:K,MATCH(PolicyLevers!$C313,'Policy Characteristics'!$C:$C,0))</f>
        <v>0</v>
      </c>
      <c r="R313" s="150">
        <f>INDEX('Policy Characteristics'!L:L,MATCH(PolicyLevers!$C313,'Policy Characteristics'!$C:$C,0))</f>
        <v>0</v>
      </c>
      <c r="S313" s="186">
        <f>INDEX('Policy Characteristics'!M:M,MATCH(PolicyLevers!$C313,'Policy Characteristics'!$C:$C,0))</f>
        <v>0</v>
      </c>
      <c r="T313" s="150">
        <f>INDEX('Policy Characteristics'!N:N,MATCH(PolicyLevers!$C313,'Policy Characteristics'!$C:$C,0))</f>
        <v>0</v>
      </c>
    </row>
    <row r="314" spans="1:20" s="142" customFormat="1">
      <c r="A314" s="142" t="str">
        <f>INDEX('Policy Characteristics'!A:A,MATCH($C314,'Policy Characteristics'!$C:$C,0))</f>
        <v>Electricity Supply</v>
      </c>
      <c r="B314" s="172" t="str">
        <f>INDEX('Policy Characteristics'!B:B,MATCH($C314,'Policy Characteristics'!$C:$C,0))</f>
        <v>Reduce Plant Downtime</v>
      </c>
      <c r="C314" s="172" t="str">
        <f t="shared" si="23"/>
        <v>Percentage Reduction in Plant Downtime</v>
      </c>
      <c r="D314" s="150" t="s">
        <v>1112</v>
      </c>
      <c r="E314" s="150" t="s">
        <v>271</v>
      </c>
      <c r="H314" s="143">
        <v>684</v>
      </c>
      <c r="I314" s="150" t="s">
        <v>47</v>
      </c>
      <c r="J314" s="142" t="str">
        <f>INDEX('Policy Characteristics'!D:D,MATCH(PolicyLevers!$C314,'Policy Characteristics'!$C:$C,0))</f>
        <v>Reduce Plant Downtime</v>
      </c>
      <c r="K314" s="142" t="str">
        <f>INDEX('Policy Characteristics'!E:E,MATCH(PolicyLevers!$C314,'Policy Characteristics'!$C:$C,0))</f>
        <v>elec reduce plant downtime</v>
      </c>
      <c r="L314" s="174">
        <f>INDEX('Policy Characteristics'!F:F,MATCH(PolicyLevers!$C314,'Policy Characteristics'!$C:$C,0))</f>
        <v>0</v>
      </c>
      <c r="M314" s="174">
        <f>INDEX('Policy Characteristics'!G:G,MATCH(PolicyLevers!$C314,'Policy Characteristics'!$C:$C,0))</f>
        <v>0.6</v>
      </c>
      <c r="N314" s="174">
        <f>INDEX('Policy Characteristics'!H:H,MATCH(PolicyLevers!$C314,'Policy Characteristics'!$C:$C,0))</f>
        <v>0.01</v>
      </c>
      <c r="O314" s="150">
        <f>INDEX('Policy Characteristics'!I:I,MATCH(PolicyLevers!$C314,'Policy Characteristics'!$C:$C,0))</f>
        <v>0</v>
      </c>
      <c r="P314" s="14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50">
        <f>INDEX('Policy Characteristics'!K:K,MATCH(PolicyLevers!$C314,'Policy Characteristics'!$C:$C,0))</f>
        <v>0</v>
      </c>
      <c r="R314" s="150">
        <f>INDEX('Policy Characteristics'!L:L,MATCH(PolicyLevers!$C314,'Policy Characteristics'!$C:$C,0))</f>
        <v>0</v>
      </c>
      <c r="S314" s="186">
        <f>INDEX('Policy Characteristics'!M:M,MATCH(PolicyLevers!$C314,'Policy Characteristics'!$C:$C,0))</f>
        <v>0</v>
      </c>
      <c r="T314" s="150">
        <f>INDEX('Policy Characteristics'!N:N,MATCH(PolicyLevers!$C314,'Policy Characteristics'!$C:$C,0))</f>
        <v>0</v>
      </c>
    </row>
    <row r="315" spans="1:20" s="142" customFormat="1">
      <c r="A315" s="142" t="str">
        <f>INDEX('Policy Characteristics'!A:A,MATCH($C315,'Policy Characteristics'!$C:$C,0))</f>
        <v>Electricity Supply</v>
      </c>
      <c r="B315" s="172" t="str">
        <f>INDEX('Policy Characteristics'!B:B,MATCH($C315,'Policy Characteristics'!$C:$C,0))</f>
        <v>Reduce Plant Downtime</v>
      </c>
      <c r="C315" s="172" t="str">
        <f t="shared" si="23"/>
        <v>Percentage Reduction in Plant Downtime</v>
      </c>
      <c r="D315" s="150" t="s">
        <v>1113</v>
      </c>
      <c r="E315" s="150" t="s">
        <v>269</v>
      </c>
      <c r="G315" s="150"/>
      <c r="H315" s="143">
        <v>685</v>
      </c>
      <c r="I315" s="150" t="s">
        <v>47</v>
      </c>
      <c r="J315" s="142" t="str">
        <f>INDEX('Policy Characteristics'!D:D,MATCH(PolicyLevers!$C315,'Policy Characteristics'!$C:$C,0))</f>
        <v>Reduce Plant Downtime</v>
      </c>
      <c r="K315" s="142" t="str">
        <f>INDEX('Policy Characteristics'!E:E,MATCH(PolicyLevers!$C315,'Policy Characteristics'!$C:$C,0))</f>
        <v>elec reduce plant downtime</v>
      </c>
      <c r="L315" s="174">
        <f>INDEX('Policy Characteristics'!F:F,MATCH(PolicyLevers!$C315,'Policy Characteristics'!$C:$C,0))</f>
        <v>0</v>
      </c>
      <c r="M315" s="174">
        <f>INDEX('Policy Characteristics'!G:G,MATCH(PolicyLevers!$C315,'Policy Characteristics'!$C:$C,0))</f>
        <v>0.6</v>
      </c>
      <c r="N315" s="174">
        <f>INDEX('Policy Characteristics'!H:H,MATCH(PolicyLevers!$C315,'Policy Characteristics'!$C:$C,0))</f>
        <v>0.01</v>
      </c>
      <c r="O315" s="150">
        <f>INDEX('Policy Characteristics'!I:I,MATCH(PolicyLevers!$C315,'Policy Characteristics'!$C:$C,0))</f>
        <v>0</v>
      </c>
      <c r="P315" s="14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50">
        <f>INDEX('Policy Characteristics'!K:K,MATCH(PolicyLevers!$C315,'Policy Characteristics'!$C:$C,0))</f>
        <v>0</v>
      </c>
      <c r="R315" s="150">
        <f>INDEX('Policy Characteristics'!L:L,MATCH(PolicyLevers!$C315,'Policy Characteristics'!$C:$C,0))</f>
        <v>0</v>
      </c>
      <c r="S315" s="186">
        <f>INDEX('Policy Characteristics'!M:M,MATCH(PolicyLevers!$C315,'Policy Characteristics'!$C:$C,0))</f>
        <v>0</v>
      </c>
      <c r="T315" s="150">
        <f>INDEX('Policy Characteristics'!N:N,MATCH(PolicyLevers!$C315,'Policy Characteristics'!$C:$C,0))</f>
        <v>0</v>
      </c>
    </row>
    <row r="316" spans="1:20" s="142" customFormat="1">
      <c r="A316" s="142" t="str">
        <f>INDEX('Policy Characteristics'!A:A,MATCH($C316,'Policy Characteristics'!$C:$C,0))</f>
        <v>Electricity Supply</v>
      </c>
      <c r="B316" s="172" t="str">
        <f>INDEX('Policy Characteristics'!B:B,MATCH($C316,'Policy Characteristics'!$C:$C,0))</f>
        <v>Reduce Plant Downtime</v>
      </c>
      <c r="C316" s="172" t="str">
        <f t="shared" si="23"/>
        <v>Percentage Reduction in Plant Downtime</v>
      </c>
      <c r="D316" s="150" t="s">
        <v>1113</v>
      </c>
      <c r="E316" s="150" t="s">
        <v>270</v>
      </c>
      <c r="H316" s="143">
        <v>686</v>
      </c>
      <c r="I316" s="150" t="s">
        <v>47</v>
      </c>
      <c r="J316" s="142" t="str">
        <f>INDEX('Policy Characteristics'!D:D,MATCH(PolicyLevers!$C316,'Policy Characteristics'!$C:$C,0))</f>
        <v>Reduce Plant Downtime</v>
      </c>
      <c r="K316" s="142" t="str">
        <f>INDEX('Policy Characteristics'!E:E,MATCH(PolicyLevers!$C316,'Policy Characteristics'!$C:$C,0))</f>
        <v>elec reduce plant downtime</v>
      </c>
      <c r="L316" s="174">
        <f>INDEX('Policy Characteristics'!F:F,MATCH(PolicyLevers!$C316,'Policy Characteristics'!$C:$C,0))</f>
        <v>0</v>
      </c>
      <c r="M316" s="174">
        <f>INDEX('Policy Characteristics'!G:G,MATCH(PolicyLevers!$C316,'Policy Characteristics'!$C:$C,0))</f>
        <v>0.6</v>
      </c>
      <c r="N316" s="174">
        <f>INDEX('Policy Characteristics'!H:H,MATCH(PolicyLevers!$C316,'Policy Characteristics'!$C:$C,0))</f>
        <v>0.01</v>
      </c>
      <c r="O316" s="150">
        <f>INDEX('Policy Characteristics'!I:I,MATCH(PolicyLevers!$C316,'Policy Characteristics'!$C:$C,0))</f>
        <v>0</v>
      </c>
      <c r="P316" s="14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50">
        <f>INDEX('Policy Characteristics'!K:K,MATCH(PolicyLevers!$C316,'Policy Characteristics'!$C:$C,0))</f>
        <v>0</v>
      </c>
      <c r="R316" s="150">
        <f>INDEX('Policy Characteristics'!L:L,MATCH(PolicyLevers!$C316,'Policy Characteristics'!$C:$C,0))</f>
        <v>0</v>
      </c>
      <c r="S316" s="186">
        <f>INDEX('Policy Characteristics'!M:M,MATCH(PolicyLevers!$C316,'Policy Characteristics'!$C:$C,0))</f>
        <v>0</v>
      </c>
      <c r="T316" s="150">
        <f>INDEX('Policy Characteristics'!N:N,MATCH(PolicyLevers!$C316,'Policy Characteristics'!$C:$C,0))</f>
        <v>0</v>
      </c>
    </row>
    <row r="317" spans="1:20" s="142" customFormat="1">
      <c r="A317" s="142" t="str">
        <f>INDEX('Policy Characteristics'!A:A,MATCH($C317,'Policy Characteristics'!$C:$C,0))</f>
        <v>Electricity Supply</v>
      </c>
      <c r="B317" s="172" t="str">
        <f>INDEX('Policy Characteristics'!B:B,MATCH($C317,'Policy Characteristics'!$C:$C,0))</f>
        <v>Reduce Plant Downtime</v>
      </c>
      <c r="C317" s="172" t="str">
        <f t="shared" si="23"/>
        <v>Percentage Reduction in Plant Downtime</v>
      </c>
      <c r="D317" s="150" t="s">
        <v>1113</v>
      </c>
      <c r="E317" s="150" t="s">
        <v>271</v>
      </c>
      <c r="G317" s="150"/>
      <c r="H317" s="143">
        <v>687</v>
      </c>
      <c r="I317" s="150" t="s">
        <v>47</v>
      </c>
      <c r="J317" s="142" t="str">
        <f>INDEX('Policy Characteristics'!D:D,MATCH(PolicyLevers!$C317,'Policy Characteristics'!$C:$C,0))</f>
        <v>Reduce Plant Downtime</v>
      </c>
      <c r="K317" s="142" t="str">
        <f>INDEX('Policy Characteristics'!E:E,MATCH(PolicyLevers!$C317,'Policy Characteristics'!$C:$C,0))</f>
        <v>elec reduce plant downtime</v>
      </c>
      <c r="L317" s="174">
        <f>INDEX('Policy Characteristics'!F:F,MATCH(PolicyLevers!$C317,'Policy Characteristics'!$C:$C,0))</f>
        <v>0</v>
      </c>
      <c r="M317" s="174">
        <f>INDEX('Policy Characteristics'!G:G,MATCH(PolicyLevers!$C317,'Policy Characteristics'!$C:$C,0))</f>
        <v>0.6</v>
      </c>
      <c r="N317" s="174">
        <f>INDEX('Policy Characteristics'!H:H,MATCH(PolicyLevers!$C317,'Policy Characteristics'!$C:$C,0))</f>
        <v>0.01</v>
      </c>
      <c r="O317" s="150">
        <f>INDEX('Policy Characteristics'!I:I,MATCH(PolicyLevers!$C317,'Policy Characteristics'!$C:$C,0))</f>
        <v>0</v>
      </c>
      <c r="P317" s="14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50">
        <f>INDEX('Policy Characteristics'!K:K,MATCH(PolicyLevers!$C317,'Policy Characteristics'!$C:$C,0))</f>
        <v>0</v>
      </c>
      <c r="R317" s="150">
        <f>INDEX('Policy Characteristics'!L:L,MATCH(PolicyLevers!$C317,'Policy Characteristics'!$C:$C,0))</f>
        <v>0</v>
      </c>
      <c r="S317" s="186">
        <f>INDEX('Policy Characteristics'!M:M,MATCH(PolicyLevers!$C317,'Policy Characteristics'!$C:$C,0))</f>
        <v>0</v>
      </c>
      <c r="T317" s="150">
        <f>INDEX('Policy Characteristics'!N:N,MATCH(PolicyLevers!$C317,'Policy Characteristics'!$C:$C,0))</f>
        <v>0</v>
      </c>
    </row>
    <row r="318" spans="1:20" s="142" customFormat="1">
      <c r="A318" s="142" t="str">
        <f>INDEX('Policy Characteristics'!A:A,MATCH($C318,'Policy Characteristics'!$C:$C,0))</f>
        <v>Electricity Supply</v>
      </c>
      <c r="B318" s="172" t="str">
        <f>INDEX('Policy Characteristics'!B:B,MATCH($C318,'Policy Characteristics'!$C:$C,0))</f>
        <v>Reduce Plant Downtime</v>
      </c>
      <c r="C318" s="172" t="str">
        <f t="shared" si="23"/>
        <v>Percentage Reduction in Plant Downtime</v>
      </c>
      <c r="D318" s="150" t="s">
        <v>1114</v>
      </c>
      <c r="E318" s="150" t="s">
        <v>269</v>
      </c>
      <c r="G318" s="150"/>
      <c r="H318" s="143">
        <v>688</v>
      </c>
      <c r="I318" s="150" t="s">
        <v>47</v>
      </c>
      <c r="J318" s="142" t="str">
        <f>INDEX('Policy Characteristics'!D:D,MATCH(PolicyLevers!$C318,'Policy Characteristics'!$C:$C,0))</f>
        <v>Reduce Plant Downtime</v>
      </c>
      <c r="K318" s="142" t="str">
        <f>INDEX('Policy Characteristics'!E:E,MATCH(PolicyLevers!$C318,'Policy Characteristics'!$C:$C,0))</f>
        <v>elec reduce plant downtime</v>
      </c>
      <c r="L318" s="174">
        <f>INDEX('Policy Characteristics'!F:F,MATCH(PolicyLevers!$C318,'Policy Characteristics'!$C:$C,0))</f>
        <v>0</v>
      </c>
      <c r="M318" s="174">
        <f>INDEX('Policy Characteristics'!G:G,MATCH(PolicyLevers!$C318,'Policy Characteristics'!$C:$C,0))</f>
        <v>0.6</v>
      </c>
      <c r="N318" s="174">
        <f>INDEX('Policy Characteristics'!H:H,MATCH(PolicyLevers!$C318,'Policy Characteristics'!$C:$C,0))</f>
        <v>0.01</v>
      </c>
      <c r="O318" s="150">
        <f>INDEX('Policy Characteristics'!I:I,MATCH(PolicyLevers!$C318,'Policy Characteristics'!$C:$C,0))</f>
        <v>0</v>
      </c>
      <c r="P318" s="14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50">
        <f>INDEX('Policy Characteristics'!K:K,MATCH(PolicyLevers!$C318,'Policy Characteristics'!$C:$C,0))</f>
        <v>0</v>
      </c>
      <c r="R318" s="150">
        <f>INDEX('Policy Characteristics'!L:L,MATCH(PolicyLevers!$C318,'Policy Characteristics'!$C:$C,0))</f>
        <v>0</v>
      </c>
      <c r="S318" s="186">
        <f>INDEX('Policy Characteristics'!M:M,MATCH(PolicyLevers!$C318,'Policy Characteristics'!$C:$C,0))</f>
        <v>0</v>
      </c>
      <c r="T318" s="150">
        <f>INDEX('Policy Characteristics'!N:N,MATCH(PolicyLevers!$C318,'Policy Characteristics'!$C:$C,0))</f>
        <v>0</v>
      </c>
    </row>
    <row r="319" spans="1:20" s="142" customFormat="1">
      <c r="A319" s="142" t="str">
        <f>INDEX('Policy Characteristics'!A:A,MATCH($C319,'Policy Characteristics'!$C:$C,0))</f>
        <v>Electricity Supply</v>
      </c>
      <c r="B319" s="172" t="str">
        <f>INDEX('Policy Characteristics'!B:B,MATCH($C319,'Policy Characteristics'!$C:$C,0))</f>
        <v>Reduce Plant Downtime</v>
      </c>
      <c r="C319" s="172" t="str">
        <f t="shared" si="23"/>
        <v>Percentage Reduction in Plant Downtime</v>
      </c>
      <c r="D319" s="150" t="s">
        <v>1114</v>
      </c>
      <c r="E319" s="150" t="s">
        <v>270</v>
      </c>
      <c r="F319" s="150"/>
      <c r="G319" s="150"/>
      <c r="H319" s="143">
        <v>689</v>
      </c>
      <c r="I319" s="150" t="s">
        <v>47</v>
      </c>
      <c r="J319" s="142" t="str">
        <f>INDEX('Policy Characteristics'!D:D,MATCH(PolicyLevers!$C319,'Policy Characteristics'!$C:$C,0))</f>
        <v>Reduce Plant Downtime</v>
      </c>
      <c r="K319" s="142" t="str">
        <f>INDEX('Policy Characteristics'!E:E,MATCH(PolicyLevers!$C319,'Policy Characteristics'!$C:$C,0))</f>
        <v>elec reduce plant downtime</v>
      </c>
      <c r="L319" s="174">
        <f>INDEX('Policy Characteristics'!F:F,MATCH(PolicyLevers!$C319,'Policy Characteristics'!$C:$C,0))</f>
        <v>0</v>
      </c>
      <c r="M319" s="174">
        <f>INDEX('Policy Characteristics'!G:G,MATCH(PolicyLevers!$C319,'Policy Characteristics'!$C:$C,0))</f>
        <v>0.6</v>
      </c>
      <c r="N319" s="174">
        <f>INDEX('Policy Characteristics'!H:H,MATCH(PolicyLevers!$C319,'Policy Characteristics'!$C:$C,0))</f>
        <v>0.01</v>
      </c>
      <c r="O319" s="150">
        <f>INDEX('Policy Characteristics'!I:I,MATCH(PolicyLevers!$C319,'Policy Characteristics'!$C:$C,0))</f>
        <v>0</v>
      </c>
      <c r="P319" s="14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50">
        <f>INDEX('Policy Characteristics'!K:K,MATCH(PolicyLevers!$C319,'Policy Characteristics'!$C:$C,0))</f>
        <v>0</v>
      </c>
      <c r="R319" s="150">
        <f>INDEX('Policy Characteristics'!L:L,MATCH(PolicyLevers!$C319,'Policy Characteristics'!$C:$C,0))</f>
        <v>0</v>
      </c>
      <c r="S319" s="186">
        <f>INDEX('Policy Characteristics'!M:M,MATCH(PolicyLevers!$C319,'Policy Characteristics'!$C:$C,0))</f>
        <v>0</v>
      </c>
      <c r="T319" s="150">
        <f>INDEX('Policy Characteristics'!N:N,MATCH(PolicyLevers!$C319,'Policy Characteristics'!$C:$C,0))</f>
        <v>0</v>
      </c>
    </row>
    <row r="320" spans="1:20" s="142" customFormat="1">
      <c r="A320" s="142" t="str">
        <f>INDEX('Policy Characteristics'!A:A,MATCH($C320,'Policy Characteristics'!$C:$C,0))</f>
        <v>Electricity Supply</v>
      </c>
      <c r="B320" s="172" t="str">
        <f>INDEX('Policy Characteristics'!B:B,MATCH($C320,'Policy Characteristics'!$C:$C,0))</f>
        <v>Reduce Plant Downtime</v>
      </c>
      <c r="C320" s="172" t="str">
        <f t="shared" si="23"/>
        <v>Percentage Reduction in Plant Downtime</v>
      </c>
      <c r="D320" s="150" t="s">
        <v>1114</v>
      </c>
      <c r="E320" s="150" t="s">
        <v>271</v>
      </c>
      <c r="F320" s="150"/>
      <c r="G320" s="150"/>
      <c r="H320" s="143">
        <v>690</v>
      </c>
      <c r="I320" s="150" t="s">
        <v>47</v>
      </c>
      <c r="J320" s="142" t="str">
        <f>INDEX('Policy Characteristics'!D:D,MATCH(PolicyLevers!$C320,'Policy Characteristics'!$C:$C,0))</f>
        <v>Reduce Plant Downtime</v>
      </c>
      <c r="K320" s="142" t="str">
        <f>INDEX('Policy Characteristics'!E:E,MATCH(PolicyLevers!$C320,'Policy Characteristics'!$C:$C,0))</f>
        <v>elec reduce plant downtime</v>
      </c>
      <c r="L320" s="174">
        <f>INDEX('Policy Characteristics'!F:F,MATCH(PolicyLevers!$C320,'Policy Characteristics'!$C:$C,0))</f>
        <v>0</v>
      </c>
      <c r="M320" s="174">
        <f>INDEX('Policy Characteristics'!G:G,MATCH(PolicyLevers!$C320,'Policy Characteristics'!$C:$C,0))</f>
        <v>0.6</v>
      </c>
      <c r="N320" s="174">
        <f>INDEX('Policy Characteristics'!H:H,MATCH(PolicyLevers!$C320,'Policy Characteristics'!$C:$C,0))</f>
        <v>0.01</v>
      </c>
      <c r="O320" s="150">
        <f>INDEX('Policy Characteristics'!I:I,MATCH(PolicyLevers!$C320,'Policy Characteristics'!$C:$C,0))</f>
        <v>0</v>
      </c>
      <c r="P320" s="14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50">
        <f>INDEX('Policy Characteristics'!K:K,MATCH(PolicyLevers!$C320,'Policy Characteristics'!$C:$C,0))</f>
        <v>0</v>
      </c>
      <c r="R320" s="150">
        <f>INDEX('Policy Characteristics'!L:L,MATCH(PolicyLevers!$C320,'Policy Characteristics'!$C:$C,0))</f>
        <v>0</v>
      </c>
      <c r="S320" s="186">
        <f>INDEX('Policy Characteristics'!M:M,MATCH(PolicyLevers!$C320,'Policy Characteristics'!$C:$C,0))</f>
        <v>0</v>
      </c>
      <c r="T320" s="150">
        <f>INDEX('Policy Characteristics'!N:N,MATCH(PolicyLevers!$C320,'Policy Characteristics'!$C:$C,0))</f>
        <v>0</v>
      </c>
    </row>
    <row r="321" spans="1:20" s="142" customFormat="1">
      <c r="A321" s="142" t="str">
        <f>INDEX('Policy Characteristics'!A:A,MATCH($C321,'Policy Characteristics'!$C:$C,0))</f>
        <v>Electricity Supply</v>
      </c>
      <c r="B321" s="143" t="str">
        <f>INDEX('Policy Characteristics'!B:B,MATCH($C321,'Policy Characteristics'!$C:$C,0))</f>
        <v>Reduce Soft Costs</v>
      </c>
      <c r="C321" s="143" t="s">
        <v>639</v>
      </c>
      <c r="D321" s="150" t="s">
        <v>472</v>
      </c>
      <c r="E321" s="150"/>
      <c r="F321" s="150" t="s">
        <v>475</v>
      </c>
      <c r="G321" s="150"/>
      <c r="H321" s="143">
        <v>194</v>
      </c>
      <c r="I321" s="150" t="s">
        <v>46</v>
      </c>
      <c r="J321" s="142" t="str">
        <f>INDEX('Policy Characteristics'!D:D,MATCH(PolicyLevers!$C321,'Policy Characteristics'!$C:$C,0))</f>
        <v>Reduce Soft Costs</v>
      </c>
      <c r="K321" s="142" t="str">
        <f>INDEX('Policy Characteristics'!E:E,MATCH(PolicyLevers!$C321,'Policy Characteristics'!$C:$C,0))</f>
        <v>elec reduce soft costs</v>
      </c>
      <c r="L321" s="174">
        <f>INDEX('Policy Characteristics'!F:F,MATCH(PolicyLevers!$C321,'Policy Characteristics'!$C:$C,0))</f>
        <v>0</v>
      </c>
      <c r="M321" s="174">
        <f>INDEX('Policy Characteristics'!G:G,MATCH(PolicyLevers!$C321,'Policy Characteristics'!$C:$C,0))</f>
        <v>0.9</v>
      </c>
      <c r="N321" s="174">
        <f>INDEX('Policy Characteristics'!H:H,MATCH(PolicyLevers!$C321,'Policy Characteristics'!$C:$C,0))</f>
        <v>0.01</v>
      </c>
      <c r="O321" s="150" t="str">
        <f>INDEX('Policy Characteristics'!I:I,MATCH(PolicyLevers!$C321,'Policy Characteristics'!$C:$C,0))</f>
        <v>% reduction in soft costs</v>
      </c>
      <c r="P321" s="150"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50" t="str">
        <f>INDEX('Policy Characteristics'!K:K,MATCH(PolicyLevers!$C321,'Policy Characteristics'!$C:$C,0))</f>
        <v>endogenous-learning.html#red-soft-costs</v>
      </c>
      <c r="R321" s="150" t="str">
        <f>INDEX('Policy Characteristics'!L:L,MATCH(PolicyLevers!$C321,'Policy Characteristics'!$C:$C,0))</f>
        <v>reduce-soft-costs.html</v>
      </c>
      <c r="S321" s="186">
        <f>INDEX('Policy Characteristics'!M:M,MATCH(PolicyLevers!$C321,'Policy Characteristics'!$C:$C,0))</f>
        <v>0</v>
      </c>
      <c r="T321" s="150">
        <f>INDEX('Policy Characteristics'!N:N,MATCH(PolicyLevers!$C321,'Policy Characteristics'!$C:$C,0))</f>
        <v>0</v>
      </c>
    </row>
    <row r="322" spans="1:20" s="142" customFormat="1">
      <c r="A322" s="142" t="str">
        <f>INDEX('Policy Characteristics'!A:A,MATCH($C322,'Policy Characteristics'!$C:$C,0))</f>
        <v>Electricity Supply</v>
      </c>
      <c r="B322" s="172" t="str">
        <f>INDEX('Policy Characteristics'!B:B,MATCH($C322,'Policy Characteristics'!$C:$C,0))</f>
        <v>Reduce Soft Costs</v>
      </c>
      <c r="C322" s="172" t="str">
        <f t="shared" ref="C322:C323" si="24">C$321</f>
        <v>Percent Reduction in Soft Costs of Capacity Construction</v>
      </c>
      <c r="D322" s="150" t="s">
        <v>82</v>
      </c>
      <c r="E322" s="150"/>
      <c r="F322" s="150" t="s">
        <v>96</v>
      </c>
      <c r="G322" s="150"/>
      <c r="H322" s="143">
        <v>195</v>
      </c>
      <c r="I322" s="150" t="s">
        <v>46</v>
      </c>
      <c r="J322" s="142" t="str">
        <f>INDEX('Policy Characteristics'!D:D,MATCH(PolicyLevers!$C322,'Policy Characteristics'!$C:$C,0))</f>
        <v>Reduce Soft Costs</v>
      </c>
      <c r="K322" s="142" t="str">
        <f>INDEX('Policy Characteristics'!E:E,MATCH(PolicyLevers!$C322,'Policy Characteristics'!$C:$C,0))</f>
        <v>elec reduce soft costs</v>
      </c>
      <c r="L322" s="196">
        <f>INDEX('Policy Characteristics'!F:F,MATCH(PolicyLevers!$C322,'Policy Characteristics'!$C:$C,0))</f>
        <v>0</v>
      </c>
      <c r="M322" s="196">
        <f>INDEX('Policy Characteristics'!G:G,MATCH(PolicyLevers!$C322,'Policy Characteristics'!$C:$C,0))</f>
        <v>0.9</v>
      </c>
      <c r="N322" s="196">
        <f>INDEX('Policy Characteristics'!H:H,MATCH(PolicyLevers!$C322,'Policy Characteristics'!$C:$C,0))</f>
        <v>0.01</v>
      </c>
      <c r="O322" s="195" t="str">
        <f>INDEX('Policy Characteristics'!I:I,MATCH(PolicyLevers!$C322,'Policy Characteristics'!$C:$C,0))</f>
        <v>% reduction in soft costs</v>
      </c>
      <c r="P322" s="150"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195" t="str">
        <f>INDEX('Policy Characteristics'!K:K,MATCH(PolicyLevers!$C322,'Policy Characteristics'!$C:$C,0))</f>
        <v>endogenous-learning.html#red-soft-costs</v>
      </c>
      <c r="R322" s="195" t="str">
        <f>INDEX('Policy Characteristics'!L:L,MATCH(PolicyLevers!$C322,'Policy Characteristics'!$C:$C,0))</f>
        <v>reduce-soft-costs.html</v>
      </c>
      <c r="S322" s="186">
        <f>INDEX('Policy Characteristics'!M:M,MATCH(PolicyLevers!$C322,'Policy Characteristics'!$C:$C,0))</f>
        <v>0</v>
      </c>
      <c r="T322" s="150">
        <f>INDEX('Policy Characteristics'!N:N,MATCH(PolicyLevers!$C322,'Policy Characteristics'!$C:$C,0))</f>
        <v>0</v>
      </c>
    </row>
    <row r="323" spans="1:20" s="142" customFormat="1">
      <c r="A323" s="142" t="str">
        <f>INDEX('Policy Characteristics'!A:A,MATCH($C323,'Policy Characteristics'!$C:$C,0))</f>
        <v>Electricity Supply</v>
      </c>
      <c r="B323" s="172" t="str">
        <f>INDEX('Policy Characteristics'!B:B,MATCH($C323,'Policy Characteristics'!$C:$C,0))</f>
        <v>Reduce Soft Costs</v>
      </c>
      <c r="C323" s="172" t="str">
        <f t="shared" si="24"/>
        <v>Percent Reduction in Soft Costs of Capacity Construction</v>
      </c>
      <c r="D323" s="150" t="s">
        <v>477</v>
      </c>
      <c r="E323" s="150"/>
      <c r="F323" s="150" t="s">
        <v>478</v>
      </c>
      <c r="G323" s="150"/>
      <c r="H323" s="143">
        <v>196</v>
      </c>
      <c r="I323" s="150" t="s">
        <v>46</v>
      </c>
      <c r="J323" s="142" t="str">
        <f>INDEX('Policy Characteristics'!D:D,MATCH(PolicyLevers!$C323,'Policy Characteristics'!$C:$C,0))</f>
        <v>Reduce Soft Costs</v>
      </c>
      <c r="K323" s="142" t="str">
        <f>INDEX('Policy Characteristics'!E:E,MATCH(PolicyLevers!$C323,'Policy Characteristics'!$C:$C,0))</f>
        <v>elec reduce soft costs</v>
      </c>
      <c r="L323" s="196">
        <f>INDEX('Policy Characteristics'!F:F,MATCH(PolicyLevers!$C323,'Policy Characteristics'!$C:$C,0))</f>
        <v>0</v>
      </c>
      <c r="M323" s="196">
        <f>INDEX('Policy Characteristics'!G:G,MATCH(PolicyLevers!$C323,'Policy Characteristics'!$C:$C,0))</f>
        <v>0.9</v>
      </c>
      <c r="N323" s="196">
        <f>INDEX('Policy Characteristics'!H:H,MATCH(PolicyLevers!$C323,'Policy Characteristics'!$C:$C,0))</f>
        <v>0.01</v>
      </c>
      <c r="O323" s="195" t="str">
        <f>INDEX('Policy Characteristics'!I:I,MATCH(PolicyLevers!$C323,'Policy Characteristics'!$C:$C,0))</f>
        <v>% reduction in soft costs</v>
      </c>
      <c r="P323" s="150"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195" t="str">
        <f>INDEX('Policy Characteristics'!K:K,MATCH(PolicyLevers!$C323,'Policy Characteristics'!$C:$C,0))</f>
        <v>endogenous-learning.html#red-soft-costs</v>
      </c>
      <c r="R323" s="195" t="str">
        <f>INDEX('Policy Characteristics'!L:L,MATCH(PolicyLevers!$C323,'Policy Characteristics'!$C:$C,0))</f>
        <v>reduce-soft-costs.html</v>
      </c>
      <c r="S323" s="186">
        <f>INDEX('Policy Characteristics'!M:M,MATCH(PolicyLevers!$C323,'Policy Characteristics'!$C:$C,0))</f>
        <v>0</v>
      </c>
      <c r="T323" s="150">
        <f>INDEX('Policy Characteristics'!N:N,MATCH(PolicyLevers!$C323,'Policy Characteristics'!$C:$C,0))</f>
        <v>0</v>
      </c>
    </row>
    <row r="324" spans="1:20" s="142" customFormat="1">
      <c r="A324" s="142" t="str">
        <f>INDEX('Policy Characteristics'!A:A,MATCH($C324,'Policy Characteristics'!$C:$C,0))</f>
        <v>Electricity Supply</v>
      </c>
      <c r="B324" s="142" t="str">
        <f>INDEX('Policy Characteristics'!B:B,MATCH($C324,'Policy Characteristics'!$C:$C,0))</f>
        <v>Reduce Transmission &amp; Distribution Losses</v>
      </c>
      <c r="C324" s="142" t="s">
        <v>297</v>
      </c>
      <c r="D324" s="150"/>
      <c r="E324" s="150"/>
      <c r="F324" s="150"/>
      <c r="G324" s="150"/>
      <c r="H324" s="143">
        <v>145</v>
      </c>
      <c r="I324" s="150" t="s">
        <v>46</v>
      </c>
      <c r="J324" s="142" t="str">
        <f>INDEX('Policy Characteristics'!D:D,MATCH(PolicyLevers!$C324,'Policy Characteristics'!$C:$C,0))</f>
        <v>Reduce T&amp;D Losses</v>
      </c>
      <c r="K324" s="142" t="str">
        <f>INDEX('Policy Characteristics'!E:E,MATCH(PolicyLevers!$C324,'Policy Characteristics'!$C:$C,0))</f>
        <v>elec avoid TND loss</v>
      </c>
      <c r="L324" s="174">
        <f>INDEX('Policy Characteristics'!F:F,MATCH(PolicyLevers!$C324,'Policy Characteristics'!$C:$C,0))</f>
        <v>0</v>
      </c>
      <c r="M324" s="183">
        <f>INDEX('Policy Characteristics'!G:G,MATCH(PolicyLevers!$C324,'Policy Characteristics'!$C:$C,0))</f>
        <v>0.8</v>
      </c>
      <c r="N324" s="174">
        <f>INDEX('Policy Characteristics'!H:H,MATCH(PolicyLevers!$C324,'Policy Characteristics'!$C:$C,0))</f>
        <v>0.01</v>
      </c>
      <c r="O324" s="150" t="str">
        <f>INDEX('Policy Characteristics'!I:I,MATCH(PolicyLevers!$C324,'Policy Characteristics'!$C:$C,0))</f>
        <v>% of losses avoided</v>
      </c>
      <c r="P324" s="15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50" t="str">
        <f>INDEX('Policy Characteristics'!K:K,MATCH(PolicyLevers!$C324,'Policy Characteristics'!$C:$C,0))</f>
        <v>electricity-sector-main.html#red-tnd-losses</v>
      </c>
      <c r="R324" s="150" t="str">
        <f>INDEX('Policy Characteristics'!L:L,MATCH(PolicyLevers!$C324,'Policy Characteristics'!$C:$C,0))</f>
        <v>reduce-tnd-losses.html</v>
      </c>
      <c r="S324" s="176"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50">
        <f>INDEX('Policy Characteristics'!N:N,MATCH(PolicyLevers!$C324,'Policy Characteristics'!$C:$C,0))</f>
        <v>0</v>
      </c>
    </row>
    <row r="325" spans="1:20" s="142" customFormat="1">
      <c r="A325" s="142" t="str">
        <f>INDEX('Policy Characteristics'!A:A,MATCH($C325,'Policy Characteristics'!$C:$C,0))</f>
        <v>Electricity Supply</v>
      </c>
      <c r="B325" t="str">
        <f>INDEX('Policy Characteristics'!B:B,MATCH($C325,'Policy Characteristics'!$C:$C,0))</f>
        <v>Subsidy for Capacity Construction</v>
      </c>
      <c r="C325" s="142" t="s">
        <v>1159</v>
      </c>
      <c r="D325" s="144" t="s">
        <v>471</v>
      </c>
      <c r="E325" s="144"/>
      <c r="F325" s="150" t="s">
        <v>470</v>
      </c>
      <c r="G325" s="150"/>
      <c r="H325" s="143">
        <v>691</v>
      </c>
      <c r="I325" s="150" t="s">
        <v>47</v>
      </c>
      <c r="J325" s="142" t="str">
        <f>INDEX('Policy Characteristics'!D:D,MATCH(PolicyLevers!$C325,'Policy Characteristics'!$C:$C,0))</f>
        <v>Subsidy for Capacity Construction</v>
      </c>
      <c r="K325" s="142" t="str">
        <f>INDEX('Policy Characteristics'!E:E,MATCH(PolicyLevers!$C325,'Policy Characteristics'!$C:$C,0))</f>
        <v>elec capacity construction subsidy</v>
      </c>
      <c r="L325" s="174">
        <f>INDEX('Policy Characteristics'!F:F,MATCH(PolicyLevers!$C325,'Policy Characteristics'!$C:$C,0))</f>
        <v>0</v>
      </c>
      <c r="M325" s="174">
        <f>INDEX('Policy Characteristics'!G:G,MATCH(PolicyLevers!$C325,'Policy Characteristics'!$C:$C,0))</f>
        <v>1</v>
      </c>
      <c r="N325" s="174">
        <f>INDEX('Policy Characteristics'!H:H,MATCH(PolicyLevers!$C325,'Policy Characteristics'!$C:$C,0))</f>
        <v>0.01</v>
      </c>
      <c r="O325" s="150" t="str">
        <f>INDEX('Policy Characteristics'!I:I,MATCH(PolicyLevers!$C325,'Policy Characteristics'!$C:$C,0))</f>
        <v>% of construction cost</v>
      </c>
      <c r="P325" s="14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44" t="str">
        <f>INDEX('Policy Characteristics'!K:K,MATCH(PolicyLevers!$C325,'Policy Characteristics'!$C:$C,0))</f>
        <v>electricity-sector-main.html#subsidies</v>
      </c>
      <c r="R325" s="150">
        <f>INDEX('Policy Characteristics'!L:L,MATCH(PolicyLevers!$C325,'Policy Characteristics'!$C:$C,0))</f>
        <v>0</v>
      </c>
      <c r="S325" s="186">
        <f>INDEX('Policy Characteristics'!M:M,MATCH(PolicyLevers!$C325,'Policy Characteristics'!$C:$C,0))</f>
        <v>0</v>
      </c>
      <c r="T325" s="150">
        <f>INDEX('Policy Characteristics'!N:N,MATCH(PolicyLevers!$C325,'Policy Characteristics'!$C:$C,0))</f>
        <v>0</v>
      </c>
    </row>
    <row r="326" spans="1:20" s="142" customFormat="1">
      <c r="A326" s="142" t="str">
        <f>INDEX('Policy Characteristics'!A:A,MATCH($C326,'Policy Characteristics'!$C:$C,0))</f>
        <v>Electricity Supply</v>
      </c>
      <c r="B326" s="172" t="str">
        <f>INDEX('Policy Characteristics'!B:B,MATCH($C326,'Policy Characteristics'!$C:$C,0))</f>
        <v>Subsidy for Capacity Construction</v>
      </c>
      <c r="C326" s="172" t="str">
        <f t="shared" ref="C326:C337" si="25">C$325</f>
        <v>Perc Subsidy for Elec Capacity Construction</v>
      </c>
      <c r="D326" s="150" t="s">
        <v>79</v>
      </c>
      <c r="E326" s="165"/>
      <c r="F326" s="150" t="s">
        <v>93</v>
      </c>
      <c r="G326" s="150"/>
      <c r="H326" s="143">
        <v>692</v>
      </c>
      <c r="I326" s="150" t="s">
        <v>47</v>
      </c>
      <c r="J326" s="142" t="str">
        <f>INDEX('Policy Characteristics'!D:D,MATCH(PolicyLevers!$C326,'Policy Characteristics'!$C:$C,0))</f>
        <v>Subsidy for Capacity Construction</v>
      </c>
      <c r="K326" s="142" t="str">
        <f>INDEX('Policy Characteristics'!E:E,MATCH(PolicyLevers!$C326,'Policy Characteristics'!$C:$C,0))</f>
        <v>elec capacity construction subsidy</v>
      </c>
      <c r="L326" s="166">
        <f>INDEX('Policy Characteristics'!F:F,MATCH(PolicyLevers!$C326,'Policy Characteristics'!$C:$C,0))</f>
        <v>0</v>
      </c>
      <c r="M326" s="166">
        <f>INDEX('Policy Characteristics'!G:G,MATCH(PolicyLevers!$C326,'Policy Characteristics'!$C:$C,0))</f>
        <v>1</v>
      </c>
      <c r="N326" s="166">
        <f>INDEX('Policy Characteristics'!H:H,MATCH(PolicyLevers!$C326,'Policy Characteristics'!$C:$C,0))</f>
        <v>0.01</v>
      </c>
      <c r="O326" s="172" t="str">
        <f>INDEX('Policy Characteristics'!I:I,MATCH(PolicyLevers!$C326,'Policy Characteristics'!$C:$C,0))</f>
        <v>% of construction cost</v>
      </c>
      <c r="P326" s="14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172" t="str">
        <f>INDEX('Policy Characteristics'!K:K,MATCH(PolicyLevers!$C326,'Policy Characteristics'!$C:$C,0))</f>
        <v>electricity-sector-main.html#subsidies</v>
      </c>
      <c r="R326" s="150">
        <f>INDEX('Policy Characteristics'!L:L,MATCH(PolicyLevers!$C326,'Policy Characteristics'!$C:$C,0))</f>
        <v>0</v>
      </c>
      <c r="S326" s="186">
        <f>INDEX('Policy Characteristics'!M:M,MATCH(PolicyLevers!$C326,'Policy Characteristics'!$C:$C,0))</f>
        <v>0</v>
      </c>
      <c r="T326" s="150">
        <f>INDEX('Policy Characteristics'!N:N,MATCH(PolicyLevers!$C326,'Policy Characteristics'!$C:$C,0))</f>
        <v>0</v>
      </c>
    </row>
    <row r="327" spans="1:20" s="142" customFormat="1">
      <c r="A327" s="142" t="str">
        <f>INDEX('Policy Characteristics'!A:A,MATCH($C327,'Policy Characteristics'!$C:$C,0))</f>
        <v>Electricity Supply</v>
      </c>
      <c r="B327" s="172" t="str">
        <f>INDEX('Policy Characteristics'!B:B,MATCH($C327,'Policy Characteristics'!$C:$C,0))</f>
        <v>Subsidy for Capacity Construction</v>
      </c>
      <c r="C327" s="172" t="str">
        <f t="shared" si="25"/>
        <v>Perc Subsidy for Elec Capacity Construction</v>
      </c>
      <c r="D327" s="150" t="s">
        <v>80</v>
      </c>
      <c r="E327" s="165"/>
      <c r="F327" s="150" t="s">
        <v>94</v>
      </c>
      <c r="G327" s="150"/>
      <c r="H327" s="149">
        <v>517</v>
      </c>
      <c r="I327" s="150" t="s">
        <v>47</v>
      </c>
      <c r="J327" s="142" t="str">
        <f>INDEX('Policy Characteristics'!D:D,MATCH(PolicyLevers!$C327,'Policy Characteristics'!$C:$C,0))</f>
        <v>Subsidy for Capacity Construction</v>
      </c>
      <c r="K327" s="142" t="str">
        <f>INDEX('Policy Characteristics'!E:E,MATCH(PolicyLevers!$C327,'Policy Characteristics'!$C:$C,0))</f>
        <v>elec capacity construction subsidy</v>
      </c>
      <c r="L327" s="166">
        <f>INDEX('Policy Characteristics'!F:F,MATCH(PolicyLevers!$C327,'Policy Characteristics'!$C:$C,0))</f>
        <v>0</v>
      </c>
      <c r="M327" s="166">
        <f>INDEX('Policy Characteristics'!G:G,MATCH(PolicyLevers!$C327,'Policy Characteristics'!$C:$C,0))</f>
        <v>1</v>
      </c>
      <c r="N327" s="166">
        <f>INDEX('Policy Characteristics'!H:H,MATCH(PolicyLevers!$C327,'Policy Characteristics'!$C:$C,0))</f>
        <v>0.01</v>
      </c>
      <c r="O327" s="172" t="str">
        <f>INDEX('Policy Characteristics'!I:I,MATCH(PolicyLevers!$C327,'Policy Characteristics'!$C:$C,0))</f>
        <v>% of construction cost</v>
      </c>
      <c r="P327" s="14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172" t="str">
        <f>INDEX('Policy Characteristics'!K:K,MATCH(PolicyLevers!$C327,'Policy Characteristics'!$C:$C,0))</f>
        <v>electricity-sector-main.html#subsidies</v>
      </c>
      <c r="R327" s="150">
        <f>INDEX('Policy Characteristics'!L:L,MATCH(PolicyLevers!$C327,'Policy Characteristics'!$C:$C,0))</f>
        <v>0</v>
      </c>
      <c r="S327" s="197">
        <f>INDEX('Policy Characteristics'!M:M,MATCH(PolicyLevers!$C327,'Policy Characteristics'!$C:$C,0))</f>
        <v>0</v>
      </c>
      <c r="T327" s="150">
        <f>INDEX('Policy Characteristics'!N:N,MATCH(PolicyLevers!$C327,'Policy Characteristics'!$C:$C,0))</f>
        <v>0</v>
      </c>
    </row>
    <row r="328" spans="1:20" s="142" customFormat="1">
      <c r="A328" s="142" t="str">
        <f>INDEX('Policy Characteristics'!A:A,MATCH($C328,'Policy Characteristics'!$C:$C,0))</f>
        <v>Electricity Supply</v>
      </c>
      <c r="B328" s="172" t="str">
        <f>INDEX('Policy Characteristics'!B:B,MATCH($C328,'Policy Characteristics'!$C:$C,0))</f>
        <v>Subsidy for Capacity Construction</v>
      </c>
      <c r="C328" s="172" t="str">
        <f t="shared" si="25"/>
        <v>Perc Subsidy for Elec Capacity Construction</v>
      </c>
      <c r="D328" s="150" t="s">
        <v>81</v>
      </c>
      <c r="E328" s="165"/>
      <c r="F328" s="150" t="s">
        <v>95</v>
      </c>
      <c r="G328" s="150"/>
      <c r="H328" s="143">
        <v>693</v>
      </c>
      <c r="I328" s="150" t="s">
        <v>47</v>
      </c>
      <c r="J328" s="142" t="str">
        <f>INDEX('Policy Characteristics'!D:D,MATCH(PolicyLevers!$C328,'Policy Characteristics'!$C:$C,0))</f>
        <v>Subsidy for Capacity Construction</v>
      </c>
      <c r="K328" s="142" t="str">
        <f>INDEX('Policy Characteristics'!E:E,MATCH(PolicyLevers!$C328,'Policy Characteristics'!$C:$C,0))</f>
        <v>elec capacity construction subsidy</v>
      </c>
      <c r="L328" s="166">
        <f>INDEX('Policy Characteristics'!F:F,MATCH(PolicyLevers!$C328,'Policy Characteristics'!$C:$C,0))</f>
        <v>0</v>
      </c>
      <c r="M328" s="166">
        <f>INDEX('Policy Characteristics'!G:G,MATCH(PolicyLevers!$C328,'Policy Characteristics'!$C:$C,0))</f>
        <v>1</v>
      </c>
      <c r="N328" s="166">
        <f>INDEX('Policy Characteristics'!H:H,MATCH(PolicyLevers!$C328,'Policy Characteristics'!$C:$C,0))</f>
        <v>0.01</v>
      </c>
      <c r="O328" s="172" t="str">
        <f>INDEX('Policy Characteristics'!I:I,MATCH(PolicyLevers!$C328,'Policy Characteristics'!$C:$C,0))</f>
        <v>% of construction cost</v>
      </c>
      <c r="P328" s="14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172" t="str">
        <f>INDEX('Policy Characteristics'!K:K,MATCH(PolicyLevers!$C328,'Policy Characteristics'!$C:$C,0))</f>
        <v>electricity-sector-main.html#subsidies</v>
      </c>
      <c r="R328" s="150">
        <f>INDEX('Policy Characteristics'!L:L,MATCH(PolicyLevers!$C328,'Policy Characteristics'!$C:$C,0))</f>
        <v>0</v>
      </c>
      <c r="S328" s="186">
        <f>INDEX('Policy Characteristics'!M:M,MATCH(PolicyLevers!$C328,'Policy Characteristics'!$C:$C,0))</f>
        <v>0</v>
      </c>
      <c r="T328" s="150">
        <f>INDEX('Policy Characteristics'!N:N,MATCH(PolicyLevers!$C328,'Policy Characteristics'!$C:$C,0))</f>
        <v>0</v>
      </c>
    </row>
    <row r="329" spans="1:20" s="142" customFormat="1">
      <c r="A329" s="142" t="str">
        <f>INDEX('Policy Characteristics'!A:A,MATCH($C329,'Policy Characteristics'!$C:$C,0))</f>
        <v>Electricity Supply</v>
      </c>
      <c r="B329" s="172" t="str">
        <f>INDEX('Policy Characteristics'!B:B,MATCH($C329,'Policy Characteristics'!$C:$C,0))</f>
        <v>Subsidy for Capacity Construction</v>
      </c>
      <c r="C329" s="172" t="str">
        <f t="shared" si="25"/>
        <v>Perc Subsidy for Elec Capacity Construction</v>
      </c>
      <c r="D329" s="150" t="s">
        <v>472</v>
      </c>
      <c r="E329" s="165"/>
      <c r="F329" s="150" t="s">
        <v>475</v>
      </c>
      <c r="G329" s="150"/>
      <c r="H329" s="143">
        <v>518</v>
      </c>
      <c r="I329" s="150" t="s">
        <v>46</v>
      </c>
      <c r="J329" s="142" t="str">
        <f>INDEX('Policy Characteristics'!D:D,MATCH(PolicyLevers!$C329,'Policy Characteristics'!$C:$C,0))</f>
        <v>Subsidy for Capacity Construction</v>
      </c>
      <c r="K329" s="142" t="str">
        <f>INDEX('Policy Characteristics'!E:E,MATCH(PolicyLevers!$C329,'Policy Characteristics'!$C:$C,0))</f>
        <v>elec capacity construction subsidy</v>
      </c>
      <c r="L329" s="166">
        <f>INDEX('Policy Characteristics'!F:F,MATCH(PolicyLevers!$C329,'Policy Characteristics'!$C:$C,0))</f>
        <v>0</v>
      </c>
      <c r="M329" s="166">
        <f>INDEX('Policy Characteristics'!G:G,MATCH(PolicyLevers!$C329,'Policy Characteristics'!$C:$C,0))</f>
        <v>1</v>
      </c>
      <c r="N329" s="166">
        <f>INDEX('Policy Characteristics'!H:H,MATCH(PolicyLevers!$C329,'Policy Characteristics'!$C:$C,0))</f>
        <v>0.01</v>
      </c>
      <c r="O329" s="172" t="str">
        <f>INDEX('Policy Characteristics'!I:I,MATCH(PolicyLevers!$C329,'Policy Characteristics'!$C:$C,0))</f>
        <v>% of construction cost</v>
      </c>
      <c r="P329" s="15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172" t="str">
        <f>INDEX('Policy Characteristics'!K:K,MATCH(PolicyLevers!$C329,'Policy Characteristics'!$C:$C,0))</f>
        <v>electricity-sector-main.html#subsidies</v>
      </c>
      <c r="R329" s="150">
        <f>INDEX('Policy Characteristics'!L:L,MATCH(PolicyLevers!$C329,'Policy Characteristics'!$C:$C,0))</f>
        <v>0</v>
      </c>
      <c r="S329" s="198">
        <f>INDEX('Policy Characteristics'!M:M,MATCH(PolicyLevers!$C329,'Policy Characteristics'!$C:$C,0))</f>
        <v>0</v>
      </c>
      <c r="T329" s="150">
        <f>INDEX('Policy Characteristics'!N:N,MATCH(PolicyLevers!$C329,'Policy Characteristics'!$C:$C,0))</f>
        <v>0</v>
      </c>
    </row>
    <row r="330" spans="1:20" s="142" customFormat="1">
      <c r="A330" s="142" t="str">
        <f>INDEX('Policy Characteristics'!A:A,MATCH($C330,'Policy Characteristics'!$C:$C,0))</f>
        <v>Electricity Supply</v>
      </c>
      <c r="B330" s="172" t="str">
        <f>INDEX('Policy Characteristics'!B:B,MATCH($C330,'Policy Characteristics'!$C:$C,0))</f>
        <v>Subsidy for Capacity Construction</v>
      </c>
      <c r="C330" s="172" t="str">
        <f t="shared" si="25"/>
        <v>Perc Subsidy for Elec Capacity Construction</v>
      </c>
      <c r="D330" s="150" t="s">
        <v>82</v>
      </c>
      <c r="E330" s="165"/>
      <c r="F330" s="150" t="s">
        <v>96</v>
      </c>
      <c r="G330" s="150"/>
      <c r="H330" s="143">
        <v>519</v>
      </c>
      <c r="I330" s="150" t="s">
        <v>46</v>
      </c>
      <c r="J330" s="142" t="str">
        <f>INDEX('Policy Characteristics'!D:D,MATCH(PolicyLevers!$C330,'Policy Characteristics'!$C:$C,0))</f>
        <v>Subsidy for Capacity Construction</v>
      </c>
      <c r="K330" s="142" t="str">
        <f>INDEX('Policy Characteristics'!E:E,MATCH(PolicyLevers!$C330,'Policy Characteristics'!$C:$C,0))</f>
        <v>elec capacity construction subsidy</v>
      </c>
      <c r="L330" s="166">
        <f>INDEX('Policy Characteristics'!F:F,MATCH(PolicyLevers!$C330,'Policy Characteristics'!$C:$C,0))</f>
        <v>0</v>
      </c>
      <c r="M330" s="166">
        <f>INDEX('Policy Characteristics'!G:G,MATCH(PolicyLevers!$C330,'Policy Characteristics'!$C:$C,0))</f>
        <v>1</v>
      </c>
      <c r="N330" s="166">
        <f>INDEX('Policy Characteristics'!H:H,MATCH(PolicyLevers!$C330,'Policy Characteristics'!$C:$C,0))</f>
        <v>0.01</v>
      </c>
      <c r="O330" s="172" t="str">
        <f>INDEX('Policy Characteristics'!I:I,MATCH(PolicyLevers!$C330,'Policy Characteristics'!$C:$C,0))</f>
        <v>% of construction cost</v>
      </c>
      <c r="P330" s="15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172" t="str">
        <f>INDEX('Policy Characteristics'!K:K,MATCH(PolicyLevers!$C330,'Policy Characteristics'!$C:$C,0))</f>
        <v>electricity-sector-main.html#subsidies</v>
      </c>
      <c r="R330" s="150">
        <f>INDEX('Policy Characteristics'!L:L,MATCH(PolicyLevers!$C330,'Policy Characteristics'!$C:$C,0))</f>
        <v>0</v>
      </c>
      <c r="S330" s="198">
        <f>INDEX('Policy Characteristics'!M:M,MATCH(PolicyLevers!$C330,'Policy Characteristics'!$C:$C,0))</f>
        <v>0</v>
      </c>
      <c r="T330" s="150">
        <f>INDEX('Policy Characteristics'!N:N,MATCH(PolicyLevers!$C330,'Policy Characteristics'!$C:$C,0))</f>
        <v>0</v>
      </c>
    </row>
    <row r="331" spans="1:20" s="142" customFormat="1">
      <c r="A331" s="142" t="str">
        <f>INDEX('Policy Characteristics'!A:A,MATCH($C331,'Policy Characteristics'!$C:$C,0))</f>
        <v>Electricity Supply</v>
      </c>
      <c r="B331" s="172" t="str">
        <f>INDEX('Policy Characteristics'!B:B,MATCH($C331,'Policy Characteristics'!$C:$C,0))</f>
        <v>Subsidy for Capacity Construction</v>
      </c>
      <c r="C331" s="172" t="str">
        <f t="shared" si="25"/>
        <v>Perc Subsidy for Elec Capacity Construction</v>
      </c>
      <c r="D331" s="150" t="s">
        <v>83</v>
      </c>
      <c r="E331" s="165"/>
      <c r="F331" s="150" t="s">
        <v>97</v>
      </c>
      <c r="G331" s="150"/>
      <c r="H331" s="143">
        <v>520</v>
      </c>
      <c r="I331" s="150" t="s">
        <v>46</v>
      </c>
      <c r="J331" s="142" t="str">
        <f>INDEX('Policy Characteristics'!D:D,MATCH(PolicyLevers!$C331,'Policy Characteristics'!$C:$C,0))</f>
        <v>Subsidy for Capacity Construction</v>
      </c>
      <c r="K331" s="142" t="str">
        <f>INDEX('Policy Characteristics'!E:E,MATCH(PolicyLevers!$C331,'Policy Characteristics'!$C:$C,0))</f>
        <v>elec capacity construction subsidy</v>
      </c>
      <c r="L331" s="166">
        <f>INDEX('Policy Characteristics'!F:F,MATCH(PolicyLevers!$C331,'Policy Characteristics'!$C:$C,0))</f>
        <v>0</v>
      </c>
      <c r="M331" s="166">
        <f>INDEX('Policy Characteristics'!G:G,MATCH(PolicyLevers!$C331,'Policy Characteristics'!$C:$C,0))</f>
        <v>1</v>
      </c>
      <c r="N331" s="166">
        <f>INDEX('Policy Characteristics'!H:H,MATCH(PolicyLevers!$C331,'Policy Characteristics'!$C:$C,0))</f>
        <v>0.01</v>
      </c>
      <c r="O331" s="172" t="str">
        <f>INDEX('Policy Characteristics'!I:I,MATCH(PolicyLevers!$C331,'Policy Characteristics'!$C:$C,0))</f>
        <v>% of construction cost</v>
      </c>
      <c r="P331" s="15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172" t="str">
        <f>INDEX('Policy Characteristics'!K:K,MATCH(PolicyLevers!$C331,'Policy Characteristics'!$C:$C,0))</f>
        <v>electricity-sector-main.html#subsidies</v>
      </c>
      <c r="R331" s="150">
        <f>INDEX('Policy Characteristics'!L:L,MATCH(PolicyLevers!$C331,'Policy Characteristics'!$C:$C,0))</f>
        <v>0</v>
      </c>
      <c r="S331" s="198">
        <f>INDEX('Policy Characteristics'!M:M,MATCH(PolicyLevers!$C331,'Policy Characteristics'!$C:$C,0))</f>
        <v>0</v>
      </c>
      <c r="T331" s="150">
        <f>INDEX('Policy Characteristics'!N:N,MATCH(PolicyLevers!$C331,'Policy Characteristics'!$C:$C,0))</f>
        <v>0</v>
      </c>
    </row>
    <row r="332" spans="1:20" s="142" customFormat="1">
      <c r="A332" s="142" t="str">
        <f>INDEX('Policy Characteristics'!A:A,MATCH($C332,'Policy Characteristics'!$C:$C,0))</f>
        <v>Electricity Supply</v>
      </c>
      <c r="B332" s="172" t="str">
        <f>INDEX('Policy Characteristics'!B:B,MATCH($C332,'Policy Characteristics'!$C:$C,0))</f>
        <v>Subsidy for Capacity Construction</v>
      </c>
      <c r="C332" s="172" t="str">
        <f t="shared" si="25"/>
        <v>Perc Subsidy for Elec Capacity Construction</v>
      </c>
      <c r="D332" s="150" t="s">
        <v>84</v>
      </c>
      <c r="E332" s="165"/>
      <c r="F332" s="150" t="s">
        <v>98</v>
      </c>
      <c r="G332" s="150"/>
      <c r="H332" s="143">
        <v>521</v>
      </c>
      <c r="I332" s="150" t="s">
        <v>46</v>
      </c>
      <c r="J332" s="142" t="str">
        <f>INDEX('Policy Characteristics'!D:D,MATCH(PolicyLevers!$C332,'Policy Characteristics'!$C:$C,0))</f>
        <v>Subsidy for Capacity Construction</v>
      </c>
      <c r="K332" s="142" t="str">
        <f>INDEX('Policy Characteristics'!E:E,MATCH(PolicyLevers!$C332,'Policy Characteristics'!$C:$C,0))</f>
        <v>elec capacity construction subsidy</v>
      </c>
      <c r="L332" s="166">
        <f>INDEX('Policy Characteristics'!F:F,MATCH(PolicyLevers!$C332,'Policy Characteristics'!$C:$C,0))</f>
        <v>0</v>
      </c>
      <c r="M332" s="166">
        <f>INDEX('Policy Characteristics'!G:G,MATCH(PolicyLevers!$C332,'Policy Characteristics'!$C:$C,0))</f>
        <v>1</v>
      </c>
      <c r="N332" s="166">
        <f>INDEX('Policy Characteristics'!H:H,MATCH(PolicyLevers!$C332,'Policy Characteristics'!$C:$C,0))</f>
        <v>0.01</v>
      </c>
      <c r="O332" s="172" t="str">
        <f>INDEX('Policy Characteristics'!I:I,MATCH(PolicyLevers!$C332,'Policy Characteristics'!$C:$C,0))</f>
        <v>% of construction cost</v>
      </c>
      <c r="P332" s="15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172" t="str">
        <f>INDEX('Policy Characteristics'!K:K,MATCH(PolicyLevers!$C332,'Policy Characteristics'!$C:$C,0))</f>
        <v>electricity-sector-main.html#subsidies</v>
      </c>
      <c r="R332" s="150">
        <f>INDEX('Policy Characteristics'!L:L,MATCH(PolicyLevers!$C332,'Policy Characteristics'!$C:$C,0))</f>
        <v>0</v>
      </c>
      <c r="S332" s="198">
        <f>INDEX('Policy Characteristics'!M:M,MATCH(PolicyLevers!$C332,'Policy Characteristics'!$C:$C,0))</f>
        <v>0</v>
      </c>
      <c r="T332" s="150">
        <f>INDEX('Policy Characteristics'!N:N,MATCH(PolicyLevers!$C332,'Policy Characteristics'!$C:$C,0))</f>
        <v>0</v>
      </c>
    </row>
    <row r="333" spans="1:20" s="142" customFormat="1">
      <c r="A333" s="142" t="str">
        <f>INDEX('Policy Characteristics'!A:A,MATCH($C333,'Policy Characteristics'!$C:$C,0))</f>
        <v>Electricity Supply</v>
      </c>
      <c r="B333" s="172" t="str">
        <f>INDEX('Policy Characteristics'!B:B,MATCH($C333,'Policy Characteristics'!$C:$C,0))</f>
        <v>Subsidy for Capacity Construction</v>
      </c>
      <c r="C333" s="172" t="str">
        <f t="shared" si="25"/>
        <v>Perc Subsidy for Elec Capacity Construction</v>
      </c>
      <c r="D333" s="150" t="s">
        <v>468</v>
      </c>
      <c r="E333" s="165"/>
      <c r="F333" s="150" t="s">
        <v>467</v>
      </c>
      <c r="G333" s="150"/>
      <c r="H333" s="143">
        <v>694</v>
      </c>
      <c r="I333" s="150" t="s">
        <v>47</v>
      </c>
      <c r="J333" s="142" t="str">
        <f>INDEX('Policy Characteristics'!D:D,MATCH(PolicyLevers!$C333,'Policy Characteristics'!$C:$C,0))</f>
        <v>Subsidy for Capacity Construction</v>
      </c>
      <c r="K333" s="142" t="str">
        <f>INDEX('Policy Characteristics'!E:E,MATCH(PolicyLevers!$C333,'Policy Characteristics'!$C:$C,0))</f>
        <v>elec capacity construction subsidy</v>
      </c>
      <c r="L333" s="166">
        <f>INDEX('Policy Characteristics'!F:F,MATCH(PolicyLevers!$C333,'Policy Characteristics'!$C:$C,0))</f>
        <v>0</v>
      </c>
      <c r="M333" s="166">
        <f>INDEX('Policy Characteristics'!G:G,MATCH(PolicyLevers!$C333,'Policy Characteristics'!$C:$C,0))</f>
        <v>1</v>
      </c>
      <c r="N333" s="166">
        <f>INDEX('Policy Characteristics'!H:H,MATCH(PolicyLevers!$C333,'Policy Characteristics'!$C:$C,0))</f>
        <v>0.01</v>
      </c>
      <c r="O333" s="172" t="str">
        <f>INDEX('Policy Characteristics'!I:I,MATCH(PolicyLevers!$C333,'Policy Characteristics'!$C:$C,0))</f>
        <v>% of construction cost</v>
      </c>
      <c r="P333" s="14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172" t="str">
        <f>INDEX('Policy Characteristics'!K:K,MATCH(PolicyLevers!$C333,'Policy Characteristics'!$C:$C,0))</f>
        <v>electricity-sector-main.html#subsidies</v>
      </c>
      <c r="R333" s="150">
        <f>INDEX('Policy Characteristics'!L:L,MATCH(PolicyLevers!$C333,'Policy Characteristics'!$C:$C,0))</f>
        <v>0</v>
      </c>
      <c r="S333" s="186">
        <f>INDEX('Policy Characteristics'!M:M,MATCH(PolicyLevers!$C333,'Policy Characteristics'!$C:$C,0))</f>
        <v>0</v>
      </c>
      <c r="T333" s="150">
        <f>INDEX('Policy Characteristics'!N:N,MATCH(PolicyLevers!$C333,'Policy Characteristics'!$C:$C,0))</f>
        <v>0</v>
      </c>
    </row>
    <row r="334" spans="1:20" s="142" customFormat="1">
      <c r="A334" s="142" t="str">
        <f>INDEX('Policy Characteristics'!A:A,MATCH($C334,'Policy Characteristics'!$C:$C,0))</f>
        <v>Electricity Supply</v>
      </c>
      <c r="B334" s="172" t="str">
        <f>INDEX('Policy Characteristics'!B:B,MATCH($C334,'Policy Characteristics'!$C:$C,0))</f>
        <v>Subsidy for Capacity Construction</v>
      </c>
      <c r="C334" s="172" t="str">
        <f t="shared" si="25"/>
        <v>Perc Subsidy for Elec Capacity Construction</v>
      </c>
      <c r="D334" s="150" t="s">
        <v>477</v>
      </c>
      <c r="E334" s="165"/>
      <c r="F334" s="150" t="s">
        <v>478</v>
      </c>
      <c r="G334" s="150"/>
      <c r="H334" s="143">
        <v>522</v>
      </c>
      <c r="I334" s="150" t="s">
        <v>46</v>
      </c>
      <c r="J334" s="142" t="str">
        <f>INDEX('Policy Characteristics'!D:D,MATCH(PolicyLevers!$C334,'Policy Characteristics'!$C:$C,0))</f>
        <v>Subsidy for Capacity Construction</v>
      </c>
      <c r="K334" s="142" t="str">
        <f>INDEX('Policy Characteristics'!E:E,MATCH(PolicyLevers!$C334,'Policy Characteristics'!$C:$C,0))</f>
        <v>elec capacity construction subsidy</v>
      </c>
      <c r="L334" s="166">
        <f>INDEX('Policy Characteristics'!F:F,MATCH(PolicyLevers!$C334,'Policy Characteristics'!$C:$C,0))</f>
        <v>0</v>
      </c>
      <c r="M334" s="166">
        <f>INDEX('Policy Characteristics'!G:G,MATCH(PolicyLevers!$C334,'Policy Characteristics'!$C:$C,0))</f>
        <v>1</v>
      </c>
      <c r="N334" s="166">
        <f>INDEX('Policy Characteristics'!H:H,MATCH(PolicyLevers!$C334,'Policy Characteristics'!$C:$C,0))</f>
        <v>0.01</v>
      </c>
      <c r="O334" s="172" t="str">
        <f>INDEX('Policy Characteristics'!I:I,MATCH(PolicyLevers!$C334,'Policy Characteristics'!$C:$C,0))</f>
        <v>% of construction cost</v>
      </c>
      <c r="P334" s="15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172" t="str">
        <f>INDEX('Policy Characteristics'!K:K,MATCH(PolicyLevers!$C334,'Policy Characteristics'!$C:$C,0))</f>
        <v>electricity-sector-main.html#subsidies</v>
      </c>
      <c r="R334" s="150">
        <f>INDEX('Policy Characteristics'!L:L,MATCH(PolicyLevers!$C334,'Policy Characteristics'!$C:$C,0))</f>
        <v>0</v>
      </c>
      <c r="S334" s="198">
        <f>INDEX('Policy Characteristics'!M:M,MATCH(PolicyLevers!$C334,'Policy Characteristics'!$C:$C,0))</f>
        <v>0</v>
      </c>
      <c r="T334" s="150">
        <f>INDEX('Policy Characteristics'!N:N,MATCH(PolicyLevers!$C334,'Policy Characteristics'!$C:$C,0))</f>
        <v>0</v>
      </c>
    </row>
    <row r="335" spans="1:20" s="142" customFormat="1">
      <c r="A335" s="142" t="str">
        <f>INDEX('Policy Characteristics'!A:A,MATCH($C335,'Policy Characteristics'!$C:$C,0))</f>
        <v>Electricity Supply</v>
      </c>
      <c r="B335" s="172" t="str">
        <f>INDEX('Policy Characteristics'!B:B,MATCH($C335,'Policy Characteristics'!$C:$C,0))</f>
        <v>Subsidy for Capacity Construction</v>
      </c>
      <c r="C335" s="172" t="str">
        <f t="shared" si="25"/>
        <v>Perc Subsidy for Elec Capacity Construction</v>
      </c>
      <c r="D335" s="150" t="s">
        <v>1112</v>
      </c>
      <c r="E335" s="144"/>
      <c r="F335" s="150" t="s">
        <v>805</v>
      </c>
      <c r="G335" s="150"/>
      <c r="H335" s="143">
        <v>695</v>
      </c>
      <c r="I335" s="150" t="s">
        <v>47</v>
      </c>
      <c r="J335" s="142" t="str">
        <f>INDEX('Policy Characteristics'!D:D,MATCH(PolicyLevers!$C335,'Policy Characteristics'!$C:$C,0))</f>
        <v>Subsidy for Capacity Construction</v>
      </c>
      <c r="K335" s="142" t="str">
        <f>INDEX('Policy Characteristics'!E:E,MATCH(PolicyLevers!$C335,'Policy Characteristics'!$C:$C,0))</f>
        <v>elec capacity construction subsidy</v>
      </c>
      <c r="L335" s="166">
        <f>INDEX('Policy Characteristics'!F:F,MATCH(PolicyLevers!$C335,'Policy Characteristics'!$C:$C,0))</f>
        <v>0</v>
      </c>
      <c r="M335" s="166">
        <f>INDEX('Policy Characteristics'!G:G,MATCH(PolicyLevers!$C335,'Policy Characteristics'!$C:$C,0))</f>
        <v>1</v>
      </c>
      <c r="N335" s="166">
        <f>INDEX('Policy Characteristics'!H:H,MATCH(PolicyLevers!$C335,'Policy Characteristics'!$C:$C,0))</f>
        <v>0.01</v>
      </c>
      <c r="O335" s="172" t="str">
        <f>INDEX('Policy Characteristics'!I:I,MATCH(PolicyLevers!$C335,'Policy Characteristics'!$C:$C,0))</f>
        <v>% of construction cost</v>
      </c>
      <c r="P335" s="14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172" t="str">
        <f>INDEX('Policy Characteristics'!K:K,MATCH(PolicyLevers!$C335,'Policy Characteristics'!$C:$C,0))</f>
        <v>electricity-sector-main.html#subsidies</v>
      </c>
      <c r="R335" s="150">
        <f>INDEX('Policy Characteristics'!L:L,MATCH(PolicyLevers!$C335,'Policy Characteristics'!$C:$C,0))</f>
        <v>0</v>
      </c>
      <c r="S335" s="186">
        <f>INDEX('Policy Characteristics'!M:M,MATCH(PolicyLevers!$C335,'Policy Characteristics'!$C:$C,0))</f>
        <v>0</v>
      </c>
      <c r="T335" s="150">
        <f>INDEX('Policy Characteristics'!N:N,MATCH(PolicyLevers!$C335,'Policy Characteristics'!$C:$C,0))</f>
        <v>0</v>
      </c>
    </row>
    <row r="336" spans="1:20" s="142" customFormat="1">
      <c r="A336" s="142" t="str">
        <f>INDEX('Policy Characteristics'!A:A,MATCH($C336,'Policy Characteristics'!$C:$C,0))</f>
        <v>Electricity Supply</v>
      </c>
      <c r="B336" s="172" t="str">
        <f>INDEX('Policy Characteristics'!B:B,MATCH($C336,'Policy Characteristics'!$C:$C,0))</f>
        <v>Subsidy for Capacity Construction</v>
      </c>
      <c r="C336" s="172" t="str">
        <f t="shared" si="25"/>
        <v>Perc Subsidy for Elec Capacity Construction</v>
      </c>
      <c r="D336" s="150" t="s">
        <v>1113</v>
      </c>
      <c r="E336" s="144"/>
      <c r="F336" s="150" t="s">
        <v>945</v>
      </c>
      <c r="G336" s="150"/>
      <c r="H336" s="143">
        <v>696</v>
      </c>
      <c r="I336" s="150" t="s">
        <v>47</v>
      </c>
      <c r="J336" s="142" t="str">
        <f>INDEX('Policy Characteristics'!D:D,MATCH(PolicyLevers!$C336,'Policy Characteristics'!$C:$C,0))</f>
        <v>Subsidy for Capacity Construction</v>
      </c>
      <c r="K336" s="142" t="str">
        <f>INDEX('Policy Characteristics'!E:E,MATCH(PolicyLevers!$C336,'Policy Characteristics'!$C:$C,0))</f>
        <v>elec capacity construction subsidy</v>
      </c>
      <c r="L336" s="166">
        <f>INDEX('Policy Characteristics'!F:F,MATCH(PolicyLevers!$C336,'Policy Characteristics'!$C:$C,0))</f>
        <v>0</v>
      </c>
      <c r="M336" s="166">
        <f>INDEX('Policy Characteristics'!G:G,MATCH(PolicyLevers!$C336,'Policy Characteristics'!$C:$C,0))</f>
        <v>1</v>
      </c>
      <c r="N336" s="166">
        <f>INDEX('Policy Characteristics'!H:H,MATCH(PolicyLevers!$C336,'Policy Characteristics'!$C:$C,0))</f>
        <v>0.01</v>
      </c>
      <c r="O336" s="172" t="str">
        <f>INDEX('Policy Characteristics'!I:I,MATCH(PolicyLevers!$C336,'Policy Characteristics'!$C:$C,0))</f>
        <v>% of construction cost</v>
      </c>
      <c r="P336" s="14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172" t="str">
        <f>INDEX('Policy Characteristics'!K:K,MATCH(PolicyLevers!$C336,'Policy Characteristics'!$C:$C,0))</f>
        <v>electricity-sector-main.html#subsidies</v>
      </c>
      <c r="R336" s="150">
        <f>INDEX('Policy Characteristics'!L:L,MATCH(PolicyLevers!$C336,'Policy Characteristics'!$C:$C,0))</f>
        <v>0</v>
      </c>
      <c r="S336" s="186">
        <f>INDEX('Policy Characteristics'!M:M,MATCH(PolicyLevers!$C336,'Policy Characteristics'!$C:$C,0))</f>
        <v>0</v>
      </c>
      <c r="T336" s="150">
        <f>INDEX('Policy Characteristics'!N:N,MATCH(PolicyLevers!$C336,'Policy Characteristics'!$C:$C,0))</f>
        <v>0</v>
      </c>
    </row>
    <row r="337" spans="1:20" s="142" customFormat="1">
      <c r="A337" s="142" t="str">
        <f>INDEX('Policy Characteristics'!A:A,MATCH($C337,'Policy Characteristics'!$C:$C,0))</f>
        <v>Electricity Supply</v>
      </c>
      <c r="B337" s="172" t="str">
        <f>INDEX('Policy Characteristics'!B:B,MATCH($C337,'Policy Characteristics'!$C:$C,0))</f>
        <v>Subsidy for Capacity Construction</v>
      </c>
      <c r="C337" s="172" t="str">
        <f t="shared" si="25"/>
        <v>Perc Subsidy for Elec Capacity Construction</v>
      </c>
      <c r="D337" s="150" t="s">
        <v>1114</v>
      </c>
      <c r="E337" s="144"/>
      <c r="F337" s="150" t="s">
        <v>807</v>
      </c>
      <c r="G337" s="150"/>
      <c r="H337" s="143">
        <v>697</v>
      </c>
      <c r="I337" s="150" t="s">
        <v>47</v>
      </c>
      <c r="J337" s="142" t="str">
        <f>INDEX('Policy Characteristics'!D:D,MATCH(PolicyLevers!$C337,'Policy Characteristics'!$C:$C,0))</f>
        <v>Subsidy for Capacity Construction</v>
      </c>
      <c r="K337" s="142" t="str">
        <f>INDEX('Policy Characteristics'!E:E,MATCH(PolicyLevers!$C337,'Policy Characteristics'!$C:$C,0))</f>
        <v>elec capacity construction subsidy</v>
      </c>
      <c r="L337" s="166">
        <f>INDEX('Policy Characteristics'!F:F,MATCH(PolicyLevers!$C337,'Policy Characteristics'!$C:$C,0))</f>
        <v>0</v>
      </c>
      <c r="M337" s="166">
        <f>INDEX('Policy Characteristics'!G:G,MATCH(PolicyLevers!$C337,'Policy Characteristics'!$C:$C,0))</f>
        <v>1</v>
      </c>
      <c r="N337" s="166">
        <f>INDEX('Policy Characteristics'!H:H,MATCH(PolicyLevers!$C337,'Policy Characteristics'!$C:$C,0))</f>
        <v>0.01</v>
      </c>
      <c r="O337" s="172" t="str">
        <f>INDEX('Policy Characteristics'!I:I,MATCH(PolicyLevers!$C337,'Policy Characteristics'!$C:$C,0))</f>
        <v>% of construction cost</v>
      </c>
      <c r="P337" s="14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172" t="str">
        <f>INDEX('Policy Characteristics'!K:K,MATCH(PolicyLevers!$C337,'Policy Characteristics'!$C:$C,0))</f>
        <v>electricity-sector-main.html#subsidies</v>
      </c>
      <c r="R337" s="150">
        <f>INDEX('Policy Characteristics'!L:L,MATCH(PolicyLevers!$C337,'Policy Characteristics'!$C:$C,0))</f>
        <v>0</v>
      </c>
      <c r="S337" s="186">
        <f>INDEX('Policy Characteristics'!M:M,MATCH(PolicyLevers!$C337,'Policy Characteristics'!$C:$C,0))</f>
        <v>0</v>
      </c>
      <c r="T337" s="150">
        <f>INDEX('Policy Characteristics'!N:N,MATCH(PolicyLevers!$C337,'Policy Characteristics'!$C:$C,0))</f>
        <v>0</v>
      </c>
    </row>
    <row r="338" spans="1:20" s="147" customFormat="1">
      <c r="A338" s="142" t="str">
        <f>INDEX('Policy Characteristics'!A:A,MATCH($C338,'Policy Characteristics'!$C:$C,0))</f>
        <v>Electricity Supply</v>
      </c>
      <c r="B338" t="str">
        <f>INDEX('Policy Characteristics'!B:B,MATCH($C338,'Policy Characteristics'!$C:$C,0))</f>
        <v>Subsidy for Electricity Production</v>
      </c>
      <c r="C338" t="s">
        <v>137</v>
      </c>
      <c r="D338" s="144" t="s">
        <v>471</v>
      </c>
      <c r="E338" s="144"/>
      <c r="F338" s="150" t="s">
        <v>470</v>
      </c>
      <c r="G338" s="144"/>
      <c r="H338" s="143">
        <v>698</v>
      </c>
      <c r="I338" s="150" t="s">
        <v>47</v>
      </c>
      <c r="J338" s="142" t="str">
        <f>INDEX('Policy Characteristics'!D:D,MATCH(PolicyLevers!$C338,'Policy Characteristics'!$C:$C,0))</f>
        <v>Subsidy for Electricity Production</v>
      </c>
      <c r="K338" s="142" t="str">
        <f>INDEX('Policy Characteristics'!E:E,MATCH(PolicyLevers!$C338,'Policy Characteristics'!$C:$C,0))</f>
        <v>elec generation subsidy</v>
      </c>
      <c r="L338">
        <f>INDEX('Policy Characteristics'!F:F,MATCH(PolicyLevers!$C338,'Policy Characteristics'!$C:$C,0))</f>
        <v>0</v>
      </c>
      <c r="M338">
        <f>INDEX('Policy Characteristics'!G:G,MATCH(PolicyLevers!$C338,'Policy Characteristics'!$C:$C,0))</f>
        <v>1000</v>
      </c>
      <c r="N338">
        <f>INDEX('Policy Characteristics'!H:H,MATCH(PolicyLevers!$C338,'Policy Characteristics'!$C:$C,0))</f>
        <v>20</v>
      </c>
      <c r="O338" s="144">
        <f>INDEX('Policy Characteristics'!I:I,MATCH(PolicyLevers!$C338,'Policy Characteristics'!$C:$C,0))</f>
        <v>0</v>
      </c>
      <c r="P338" s="144"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165">
        <f>INDEX('Policy Characteristics'!K:K,MATCH(PolicyLevers!$C338,'Policy Characteristics'!$C:$C,0))</f>
        <v>0</v>
      </c>
      <c r="R338" s="150">
        <f>INDEX('Policy Characteristics'!L:L,MATCH(PolicyLevers!$C338,'Policy Characteristics'!$C:$C,0))</f>
        <v>0</v>
      </c>
      <c r="S338" s="186">
        <f>INDEX('Policy Characteristics'!M:M,MATCH(PolicyLevers!$C338,'Policy Characteristics'!$C:$C,0))</f>
        <v>0</v>
      </c>
      <c r="T338" s="165">
        <f>INDEX('Policy Characteristics'!N:N,MATCH(PolicyLevers!$C338,'Policy Characteristics'!$C:$C,0))</f>
        <v>0</v>
      </c>
    </row>
    <row r="339" spans="1:20" s="147" customFormat="1">
      <c r="A339" s="142" t="str">
        <f>INDEX('Policy Characteristics'!A:A,MATCH($C339,'Policy Characteristics'!$C:$C,0))</f>
        <v>Electricity Supply</v>
      </c>
      <c r="B339" s="147" t="str">
        <f>INDEX('Policy Characteristics'!B:B,MATCH($C339,'Policy Characteristics'!$C:$C,0))</f>
        <v>Subsidy for Electricity Production</v>
      </c>
      <c r="C339" s="147" t="str">
        <f t="shared" ref="C339:C350" si="26">C$338</f>
        <v>Subsidy for Elec Production by Fuel</v>
      </c>
      <c r="D339" s="150" t="s">
        <v>79</v>
      </c>
      <c r="E339" s="165"/>
      <c r="F339" s="150" t="s">
        <v>93</v>
      </c>
      <c r="G339" s="165"/>
      <c r="H339" s="143">
        <v>699</v>
      </c>
      <c r="I339" s="150" t="s">
        <v>47</v>
      </c>
      <c r="J339" s="142" t="str">
        <f>INDEX('Policy Characteristics'!D:D,MATCH(PolicyLevers!$C339,'Policy Characteristics'!$C:$C,0))</f>
        <v>Subsidy for Electricity Production</v>
      </c>
      <c r="K339" s="142" t="str">
        <f>INDEX('Policy Characteristics'!E:E,MATCH(PolicyLevers!$C339,'Policy Characteristics'!$C:$C,0))</f>
        <v>elec generation subsidy</v>
      </c>
      <c r="L339" s="147">
        <f>INDEX('Policy Characteristics'!F:F,MATCH(PolicyLevers!$C339,'Policy Characteristics'!$C:$C,0))</f>
        <v>0</v>
      </c>
      <c r="M339" s="147">
        <f>INDEX('Policy Characteristics'!G:G,MATCH(PolicyLevers!$C339,'Policy Characteristics'!$C:$C,0))</f>
        <v>1000</v>
      </c>
      <c r="N339" s="147">
        <f>INDEX('Policy Characteristics'!H:H,MATCH(PolicyLevers!$C339,'Policy Characteristics'!$C:$C,0))</f>
        <v>20</v>
      </c>
      <c r="O339" s="165">
        <f>INDEX('Policy Characteristics'!I:I,MATCH(PolicyLevers!$C339,'Policy Characteristics'!$C:$C,0))</f>
        <v>0</v>
      </c>
      <c r="P339" s="144"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165">
        <f>INDEX('Policy Characteristics'!K:K,MATCH(PolicyLevers!$C339,'Policy Characteristics'!$C:$C,0))</f>
        <v>0</v>
      </c>
      <c r="R339" s="150">
        <f>INDEX('Policy Characteristics'!L:L,MATCH(PolicyLevers!$C339,'Policy Characteristics'!$C:$C,0))</f>
        <v>0</v>
      </c>
      <c r="S339" s="186">
        <f>INDEX('Policy Characteristics'!M:M,MATCH(PolicyLevers!$C339,'Policy Characteristics'!$C:$C,0))</f>
        <v>0</v>
      </c>
      <c r="T339" s="165">
        <f>INDEX('Policy Characteristics'!N:N,MATCH(PolicyLevers!$C339,'Policy Characteristics'!$C:$C,0))</f>
        <v>0</v>
      </c>
    </row>
    <row r="340" spans="1:20" s="147" customFormat="1">
      <c r="A340" s="142" t="str">
        <f>INDEX('Policy Characteristics'!A:A,MATCH($C340,'Policy Characteristics'!$C:$C,0))</f>
        <v>Electricity Supply</v>
      </c>
      <c r="B340" s="147" t="str">
        <f>INDEX('Policy Characteristics'!B:B,MATCH($C340,'Policy Characteristics'!$C:$C,0))</f>
        <v>Subsidy for Electricity Production</v>
      </c>
      <c r="C340" s="147" t="str">
        <f t="shared" si="26"/>
        <v>Subsidy for Elec Production by Fuel</v>
      </c>
      <c r="D340" s="150" t="s">
        <v>80</v>
      </c>
      <c r="E340" s="165"/>
      <c r="F340" s="150" t="s">
        <v>94</v>
      </c>
      <c r="G340" s="165"/>
      <c r="H340" s="164">
        <v>37</v>
      </c>
      <c r="I340" s="150" t="s">
        <v>47</v>
      </c>
      <c r="J340" s="142" t="str">
        <f>INDEX('Policy Characteristics'!D:D,MATCH(PolicyLevers!$C340,'Policy Characteristics'!$C:$C,0))</f>
        <v>Subsidy for Electricity Production</v>
      </c>
      <c r="K340" s="142" t="str">
        <f>INDEX('Policy Characteristics'!E:E,MATCH(PolicyLevers!$C340,'Policy Characteristics'!$C:$C,0))</f>
        <v>elec generation subsidy</v>
      </c>
      <c r="L340" s="142">
        <f>INDEX('Policy Characteristics'!F:F,MATCH(PolicyLevers!$C340,'Policy Characteristics'!$C:$C,0))</f>
        <v>0</v>
      </c>
      <c r="M340" s="87">
        <f>INDEX('Policy Characteristics'!G:G,MATCH(PolicyLevers!$C340,'Policy Characteristics'!$C:$C,0))</f>
        <v>1000</v>
      </c>
      <c r="N340" s="87">
        <f>INDEX('Policy Characteristics'!H:H,MATCH(PolicyLevers!$C340,'Policy Characteristics'!$C:$C,0))</f>
        <v>20</v>
      </c>
      <c r="O340" s="199">
        <f>INDEX('Policy Characteristics'!I:I,MATCH(PolicyLevers!$C340,'Policy Characteristics'!$C:$C,0))</f>
        <v>0</v>
      </c>
      <c r="P340" s="15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44">
        <f>INDEX('Policy Characteristics'!K:K,MATCH(PolicyLevers!$C340,'Policy Characteristics'!$C:$C,0))</f>
        <v>0</v>
      </c>
      <c r="R340" s="150">
        <f>INDEX('Policy Characteristics'!L:L,MATCH(PolicyLevers!$C340,'Policy Characteristics'!$C:$C,0))</f>
        <v>0</v>
      </c>
      <c r="S340" s="171">
        <f>INDEX('Policy Characteristics'!M:M,MATCH(PolicyLevers!$C340,'Policy Characteristics'!$C:$C,0))</f>
        <v>0</v>
      </c>
      <c r="T340" s="144">
        <f>INDEX('Policy Characteristics'!N:N,MATCH(PolicyLevers!$C340,'Policy Characteristics'!$C:$C,0))</f>
        <v>0</v>
      </c>
    </row>
    <row r="341" spans="1:20" s="147" customFormat="1">
      <c r="A341" s="142" t="str">
        <f>INDEX('Policy Characteristics'!A:A,MATCH($C341,'Policy Characteristics'!$C:$C,0))</f>
        <v>Electricity Supply</v>
      </c>
      <c r="B341" s="147" t="str">
        <f>INDEX('Policy Characteristics'!B:B,MATCH($C341,'Policy Characteristics'!$C:$C,0))</f>
        <v>Subsidy for Electricity Production</v>
      </c>
      <c r="C341" s="147" t="str">
        <f t="shared" si="26"/>
        <v>Subsidy for Elec Production by Fuel</v>
      </c>
      <c r="D341" s="150" t="s">
        <v>81</v>
      </c>
      <c r="E341" s="165"/>
      <c r="F341" s="150" t="s">
        <v>95</v>
      </c>
      <c r="G341" s="165"/>
      <c r="H341" s="16">
        <v>700</v>
      </c>
      <c r="I341" s="150" t="s">
        <v>47</v>
      </c>
      <c r="J341" s="142" t="str">
        <f>INDEX('Policy Characteristics'!D:D,MATCH(PolicyLevers!$C341,'Policy Characteristics'!$C:$C,0))</f>
        <v>Subsidy for Electricity Production</v>
      </c>
      <c r="K341" s="142" t="str">
        <f>INDEX('Policy Characteristics'!E:E,MATCH(PolicyLevers!$C341,'Policy Characteristics'!$C:$C,0))</f>
        <v>elec generation subsidy</v>
      </c>
      <c r="L341" s="147">
        <f>INDEX('Policy Characteristics'!F:F,MATCH(PolicyLevers!$C341,'Policy Characteristics'!$C:$C,0))</f>
        <v>0</v>
      </c>
      <c r="M341" s="147">
        <f>INDEX('Policy Characteristics'!G:G,MATCH(PolicyLevers!$C341,'Policy Characteristics'!$C:$C,0))</f>
        <v>1000</v>
      </c>
      <c r="N341" s="147">
        <f>INDEX('Policy Characteristics'!H:H,MATCH(PolicyLevers!$C341,'Policy Characteristics'!$C:$C,0))</f>
        <v>20</v>
      </c>
      <c r="O341" s="165">
        <f>INDEX('Policy Characteristics'!I:I,MATCH(PolicyLevers!$C341,'Policy Characteristics'!$C:$C,0))</f>
        <v>0</v>
      </c>
      <c r="P341" s="144"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165">
        <f>INDEX('Policy Characteristics'!K:K,MATCH(PolicyLevers!$C341,'Policy Characteristics'!$C:$C,0))</f>
        <v>0</v>
      </c>
      <c r="R341" s="150">
        <f>INDEX('Policy Characteristics'!L:L,MATCH(PolicyLevers!$C341,'Policy Characteristics'!$C:$C,0))</f>
        <v>0</v>
      </c>
      <c r="S341" s="184">
        <f>INDEX('Policy Characteristics'!M:M,MATCH(PolicyLevers!$C341,'Policy Characteristics'!$C:$C,0))</f>
        <v>0</v>
      </c>
      <c r="T341" s="165">
        <f>INDEX('Policy Characteristics'!N:N,MATCH(PolicyLevers!$C341,'Policy Characteristics'!$C:$C,0))</f>
        <v>0</v>
      </c>
    </row>
    <row r="342" spans="1:20">
      <c r="A342" s="142" t="str">
        <f>INDEX('Policy Characteristics'!A:A,MATCH($C342,'Policy Characteristics'!$C:$C,0))</f>
        <v>Electricity Supply</v>
      </c>
      <c r="B342" s="147" t="str">
        <f>INDEX('Policy Characteristics'!B:B,MATCH($C342,'Policy Characteristics'!$C:$C,0))</f>
        <v>Subsidy for Electricity Production</v>
      </c>
      <c r="C342" s="147" t="str">
        <f t="shared" si="26"/>
        <v>Subsidy for Elec Production by Fuel</v>
      </c>
      <c r="D342" s="150" t="s">
        <v>472</v>
      </c>
      <c r="E342" s="165"/>
      <c r="F342" s="150" t="s">
        <v>475</v>
      </c>
      <c r="G342" s="165"/>
      <c r="H342" s="16">
        <v>39</v>
      </c>
      <c r="I342" s="150" t="s">
        <v>46</v>
      </c>
      <c r="J342" s="142" t="str">
        <f>INDEX('Policy Characteristics'!D:D,MATCH(PolicyLevers!$C342,'Policy Characteristics'!$C:$C,0))</f>
        <v>Subsidy for Electricity Production</v>
      </c>
      <c r="K342" s="142" t="str">
        <f>INDEX('Policy Characteristics'!E:E,MATCH(PolicyLevers!$C342,'Policy Characteristics'!$C:$C,0))</f>
        <v>elec generation subsidy</v>
      </c>
      <c r="L342" s="147">
        <f>INDEX('Policy Characteristics'!F:F,MATCH(PolicyLevers!$C342,'Policy Characteristics'!$C:$C,0))</f>
        <v>0</v>
      </c>
      <c r="M342" s="147">
        <f>INDEX('Policy Characteristics'!G:G,MATCH(PolicyLevers!$C342,'Policy Characteristics'!$C:$C,0))</f>
        <v>1000</v>
      </c>
      <c r="N342" s="147">
        <f>INDEX('Policy Characteristics'!H:H,MATCH(PolicyLevers!$C342,'Policy Characteristics'!$C:$C,0))</f>
        <v>20</v>
      </c>
      <c r="O342" s="165">
        <f>INDEX('Policy Characteristics'!I:I,MATCH(PolicyLevers!$C342,'Policy Characteristics'!$C:$C,0))</f>
        <v>0</v>
      </c>
      <c r="P342" s="15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44">
        <f>INDEX('Policy Characteristics'!K:K,MATCH(PolicyLevers!$C342,'Policy Characteristics'!$C:$C,0))</f>
        <v>0</v>
      </c>
      <c r="R342" s="150">
        <f>INDEX('Policy Characteristics'!L:L,MATCH(PolicyLevers!$C342,'Policy Characteristics'!$C:$C,0))</f>
        <v>0</v>
      </c>
      <c r="S342" s="151">
        <f>INDEX('Policy Characteristics'!M:M,MATCH(PolicyLevers!$C342,'Policy Characteristics'!$C:$C,0))</f>
        <v>0</v>
      </c>
      <c r="T342" s="144">
        <f>INDEX('Policy Characteristics'!N:N,MATCH(PolicyLevers!$C342,'Policy Characteristics'!$C:$C,0))</f>
        <v>0</v>
      </c>
    </row>
    <row r="343" spans="1:20">
      <c r="A343" s="142" t="str">
        <f>INDEX('Policy Characteristics'!A:A,MATCH($C343,'Policy Characteristics'!$C:$C,0))</f>
        <v>Electricity Supply</v>
      </c>
      <c r="B343" s="147" t="str">
        <f>INDEX('Policy Characteristics'!B:B,MATCH($C343,'Policy Characteristics'!$C:$C,0))</f>
        <v>Subsidy for Electricity Production</v>
      </c>
      <c r="C343" s="147" t="str">
        <f t="shared" si="26"/>
        <v>Subsidy for Elec Production by Fuel</v>
      </c>
      <c r="D343" s="150" t="s">
        <v>82</v>
      </c>
      <c r="E343" s="165"/>
      <c r="F343" s="150" t="s">
        <v>96</v>
      </c>
      <c r="G343" s="165"/>
      <c r="H343" s="16">
        <v>40</v>
      </c>
      <c r="I343" s="150" t="s">
        <v>46</v>
      </c>
      <c r="J343" s="142" t="str">
        <f>INDEX('Policy Characteristics'!D:D,MATCH(PolicyLevers!$C343,'Policy Characteristics'!$C:$C,0))</f>
        <v>Subsidy for Electricity Production</v>
      </c>
      <c r="K343" s="142" t="str">
        <f>INDEX('Policy Characteristics'!E:E,MATCH(PolicyLevers!$C343,'Policy Characteristics'!$C:$C,0))</f>
        <v>elec generation subsidy</v>
      </c>
      <c r="L343" s="147">
        <f>INDEX('Policy Characteristics'!F:F,MATCH(PolicyLevers!$C343,'Policy Characteristics'!$C:$C,0))</f>
        <v>0</v>
      </c>
      <c r="M343" s="147">
        <f>INDEX('Policy Characteristics'!G:G,MATCH(PolicyLevers!$C343,'Policy Characteristics'!$C:$C,0))</f>
        <v>1000</v>
      </c>
      <c r="N343" s="147">
        <f>INDEX('Policy Characteristics'!H:H,MATCH(PolicyLevers!$C343,'Policy Characteristics'!$C:$C,0))</f>
        <v>20</v>
      </c>
      <c r="O343" s="165">
        <f>INDEX('Policy Characteristics'!I:I,MATCH(PolicyLevers!$C343,'Policy Characteristics'!$C:$C,0))</f>
        <v>0</v>
      </c>
      <c r="P343" s="15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44">
        <f>INDEX('Policy Characteristics'!K:K,MATCH(PolicyLevers!$C343,'Policy Characteristics'!$C:$C,0))</f>
        <v>0</v>
      </c>
      <c r="R343" s="150">
        <f>INDEX('Policy Characteristics'!L:L,MATCH(PolicyLevers!$C343,'Policy Characteristics'!$C:$C,0))</f>
        <v>0</v>
      </c>
      <c r="S343" s="151">
        <f>INDEX('Policy Characteristics'!M:M,MATCH(PolicyLevers!$C343,'Policy Characteristics'!$C:$C,0))</f>
        <v>0</v>
      </c>
      <c r="T343" s="144">
        <f>INDEX('Policy Characteristics'!N:N,MATCH(PolicyLevers!$C343,'Policy Characteristics'!$C:$C,0))</f>
        <v>0</v>
      </c>
    </row>
    <row r="344" spans="1:20">
      <c r="A344" s="142" t="str">
        <f>INDEX('Policy Characteristics'!A:A,MATCH($C344,'Policy Characteristics'!$C:$C,0))</f>
        <v>Electricity Supply</v>
      </c>
      <c r="B344" s="147" t="str">
        <f>INDEX('Policy Characteristics'!B:B,MATCH($C344,'Policy Characteristics'!$C:$C,0))</f>
        <v>Subsidy for Electricity Production</v>
      </c>
      <c r="C344" s="147" t="str">
        <f t="shared" si="26"/>
        <v>Subsidy for Elec Production by Fuel</v>
      </c>
      <c r="D344" s="150" t="s">
        <v>83</v>
      </c>
      <c r="E344" s="165"/>
      <c r="F344" s="150" t="s">
        <v>97</v>
      </c>
      <c r="G344" s="165"/>
      <c r="H344" s="16">
        <v>41</v>
      </c>
      <c r="I344" s="150" t="s">
        <v>46</v>
      </c>
      <c r="J344" s="142" t="str">
        <f>INDEX('Policy Characteristics'!D:D,MATCH(PolicyLevers!$C344,'Policy Characteristics'!$C:$C,0))</f>
        <v>Subsidy for Electricity Production</v>
      </c>
      <c r="K344" s="142" t="str">
        <f>INDEX('Policy Characteristics'!E:E,MATCH(PolicyLevers!$C344,'Policy Characteristics'!$C:$C,0))</f>
        <v>elec generation subsidy</v>
      </c>
      <c r="L344" s="147">
        <f>INDEX('Policy Characteristics'!F:F,MATCH(PolicyLevers!$C344,'Policy Characteristics'!$C:$C,0))</f>
        <v>0</v>
      </c>
      <c r="M344" s="147">
        <f>INDEX('Policy Characteristics'!G:G,MATCH(PolicyLevers!$C344,'Policy Characteristics'!$C:$C,0))</f>
        <v>1000</v>
      </c>
      <c r="N344" s="147">
        <f>INDEX('Policy Characteristics'!H:H,MATCH(PolicyLevers!$C344,'Policy Characteristics'!$C:$C,0))</f>
        <v>20</v>
      </c>
      <c r="O344" s="165">
        <f>INDEX('Policy Characteristics'!I:I,MATCH(PolicyLevers!$C344,'Policy Characteristics'!$C:$C,0))</f>
        <v>0</v>
      </c>
      <c r="P344" s="15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44">
        <f>INDEX('Policy Characteristics'!K:K,MATCH(PolicyLevers!$C344,'Policy Characteristics'!$C:$C,0))</f>
        <v>0</v>
      </c>
      <c r="R344" s="150">
        <f>INDEX('Policy Characteristics'!L:L,MATCH(PolicyLevers!$C344,'Policy Characteristics'!$C:$C,0))</f>
        <v>0</v>
      </c>
      <c r="S344" s="151">
        <f>INDEX('Policy Characteristics'!M:M,MATCH(PolicyLevers!$C344,'Policy Characteristics'!$C:$C,0))</f>
        <v>0</v>
      </c>
      <c r="T344" s="144">
        <f>INDEX('Policy Characteristics'!N:N,MATCH(PolicyLevers!$C344,'Policy Characteristics'!$C:$C,0))</f>
        <v>0</v>
      </c>
    </row>
    <row r="345" spans="1:20">
      <c r="A345" s="142" t="str">
        <f>INDEX('Policy Characteristics'!A:A,MATCH($C345,'Policy Characteristics'!$C:$C,0))</f>
        <v>Electricity Supply</v>
      </c>
      <c r="B345" s="147" t="str">
        <f>INDEX('Policy Characteristics'!B:B,MATCH($C345,'Policy Characteristics'!$C:$C,0))</f>
        <v>Subsidy for Electricity Production</v>
      </c>
      <c r="C345" s="147" t="str">
        <f t="shared" si="26"/>
        <v>Subsidy for Elec Production by Fuel</v>
      </c>
      <c r="D345" s="150" t="s">
        <v>84</v>
      </c>
      <c r="E345" s="165"/>
      <c r="F345" s="150" t="s">
        <v>98</v>
      </c>
      <c r="G345" s="165"/>
      <c r="H345" s="16">
        <v>42</v>
      </c>
      <c r="I345" s="150" t="s">
        <v>46</v>
      </c>
      <c r="J345" s="142" t="str">
        <f>INDEX('Policy Characteristics'!D:D,MATCH(PolicyLevers!$C345,'Policy Characteristics'!$C:$C,0))</f>
        <v>Subsidy for Electricity Production</v>
      </c>
      <c r="K345" s="142" t="str">
        <f>INDEX('Policy Characteristics'!E:E,MATCH(PolicyLevers!$C345,'Policy Characteristics'!$C:$C,0))</f>
        <v>elec generation subsidy</v>
      </c>
      <c r="L345" s="147">
        <f>INDEX('Policy Characteristics'!F:F,MATCH(PolicyLevers!$C345,'Policy Characteristics'!$C:$C,0))</f>
        <v>0</v>
      </c>
      <c r="M345" s="147">
        <f>INDEX('Policy Characteristics'!G:G,MATCH(PolicyLevers!$C345,'Policy Characteristics'!$C:$C,0))</f>
        <v>1000</v>
      </c>
      <c r="N345" s="147">
        <f>INDEX('Policy Characteristics'!H:H,MATCH(PolicyLevers!$C345,'Policy Characteristics'!$C:$C,0))</f>
        <v>20</v>
      </c>
      <c r="O345" s="165">
        <f>INDEX('Policy Characteristics'!I:I,MATCH(PolicyLevers!$C345,'Policy Characteristics'!$C:$C,0))</f>
        <v>0</v>
      </c>
      <c r="P345" s="15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44">
        <f>INDEX('Policy Characteristics'!K:K,MATCH(PolicyLevers!$C345,'Policy Characteristics'!$C:$C,0))</f>
        <v>0</v>
      </c>
      <c r="R345" s="150">
        <f>INDEX('Policy Characteristics'!L:L,MATCH(PolicyLevers!$C345,'Policy Characteristics'!$C:$C,0))</f>
        <v>0</v>
      </c>
      <c r="S345" s="151">
        <f>INDEX('Policy Characteristics'!M:M,MATCH(PolicyLevers!$C345,'Policy Characteristics'!$C:$C,0))</f>
        <v>0</v>
      </c>
      <c r="T345" s="144">
        <f>INDEX('Policy Characteristics'!N:N,MATCH(PolicyLevers!$C345,'Policy Characteristics'!$C:$C,0))</f>
        <v>0</v>
      </c>
    </row>
    <row r="346" spans="1:20">
      <c r="A346" s="142" t="str">
        <f>INDEX('Policy Characteristics'!A:A,MATCH($C346,'Policy Characteristics'!$C:$C,0))</f>
        <v>Electricity Supply</v>
      </c>
      <c r="B346" s="147" t="str">
        <f>INDEX('Policy Characteristics'!B:B,MATCH($C346,'Policy Characteristics'!$C:$C,0))</f>
        <v>Subsidy for Electricity Production</v>
      </c>
      <c r="C346" s="147" t="str">
        <f t="shared" si="26"/>
        <v>Subsidy for Elec Production by Fuel</v>
      </c>
      <c r="D346" s="150" t="s">
        <v>468</v>
      </c>
      <c r="E346" s="165"/>
      <c r="F346" s="150" t="s">
        <v>467</v>
      </c>
      <c r="G346" s="165"/>
      <c r="H346" s="16">
        <v>701</v>
      </c>
      <c r="I346" s="150" t="s">
        <v>47</v>
      </c>
      <c r="J346" s="142" t="str">
        <f>INDEX('Policy Characteristics'!D:D,MATCH(PolicyLevers!$C346,'Policy Characteristics'!$C:$C,0))</f>
        <v>Subsidy for Electricity Production</v>
      </c>
      <c r="K346" s="142" t="str">
        <f>INDEX('Policy Characteristics'!E:E,MATCH(PolicyLevers!$C346,'Policy Characteristics'!$C:$C,0))</f>
        <v>elec generation subsidy</v>
      </c>
      <c r="L346" s="166">
        <f>INDEX('Policy Characteristics'!F:F,MATCH(PolicyLevers!$C346,'Policy Characteristics'!$C:$C,0))</f>
        <v>0</v>
      </c>
      <c r="M346" s="166">
        <f>INDEX('Policy Characteristics'!G:G,MATCH(PolicyLevers!$C346,'Policy Characteristics'!$C:$C,0))</f>
        <v>1000</v>
      </c>
      <c r="N346" s="166">
        <f>INDEX('Policy Characteristics'!H:H,MATCH(PolicyLevers!$C346,'Policy Characteristics'!$C:$C,0))</f>
        <v>20</v>
      </c>
      <c r="O346" s="165">
        <f>INDEX('Policy Characteristics'!I:I,MATCH(PolicyLevers!$C346,'Policy Characteristics'!$C:$C,0))</f>
        <v>0</v>
      </c>
      <c r="P346" s="144"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44">
        <f>INDEX('Policy Characteristics'!K:K,MATCH(PolicyLevers!$C346,'Policy Characteristics'!$C:$C,0))</f>
        <v>0</v>
      </c>
      <c r="R346" s="150">
        <f>INDEX('Policy Characteristics'!L:L,MATCH(PolicyLevers!$C346,'Policy Characteristics'!$C:$C,0))</f>
        <v>0</v>
      </c>
      <c r="S346" s="184">
        <f>INDEX('Policy Characteristics'!M:M,MATCH(PolicyLevers!$C346,'Policy Characteristics'!$C:$C,0))</f>
        <v>0</v>
      </c>
      <c r="T346" s="144">
        <f>INDEX('Policy Characteristics'!N:N,MATCH(PolicyLevers!$C346,'Policy Characteristics'!$C:$C,0))</f>
        <v>0</v>
      </c>
    </row>
    <row r="347" spans="1:20">
      <c r="A347" s="142" t="str">
        <f>INDEX('Policy Characteristics'!A:A,MATCH($C347,'Policy Characteristics'!$C:$C,0))</f>
        <v>Electricity Supply</v>
      </c>
      <c r="B347" s="147" t="str">
        <f>INDEX('Policy Characteristics'!B:B,MATCH($C347,'Policy Characteristics'!$C:$C,0))</f>
        <v>Subsidy for Electricity Production</v>
      </c>
      <c r="C347" s="147" t="str">
        <f t="shared" si="26"/>
        <v>Subsidy for Elec Production by Fuel</v>
      </c>
      <c r="D347" s="150" t="s">
        <v>477</v>
      </c>
      <c r="E347" s="165"/>
      <c r="F347" s="150" t="s">
        <v>478</v>
      </c>
      <c r="G347" s="165"/>
      <c r="H347" s="16">
        <v>184</v>
      </c>
      <c r="I347" s="150" t="s">
        <v>46</v>
      </c>
      <c r="J347" s="142" t="str">
        <f>INDEX('Policy Characteristics'!D:D,MATCH(PolicyLevers!$C347,'Policy Characteristics'!$C:$C,0))</f>
        <v>Subsidy for Electricity Production</v>
      </c>
      <c r="K347" s="142" t="str">
        <f>INDEX('Policy Characteristics'!E:E,MATCH(PolicyLevers!$C347,'Policy Characteristics'!$C:$C,0))</f>
        <v>elec generation subsidy</v>
      </c>
      <c r="L347" s="147">
        <f>INDEX('Policy Characteristics'!F:F,MATCH(PolicyLevers!$C347,'Policy Characteristics'!$C:$C,0))</f>
        <v>0</v>
      </c>
      <c r="M347" s="147">
        <f>INDEX('Policy Characteristics'!G:G,MATCH(PolicyLevers!$C347,'Policy Characteristics'!$C:$C,0))</f>
        <v>1000</v>
      </c>
      <c r="N347" s="147">
        <f>INDEX('Policy Characteristics'!H:H,MATCH(PolicyLevers!$C347,'Policy Characteristics'!$C:$C,0))</f>
        <v>20</v>
      </c>
      <c r="O347" s="165">
        <f>INDEX('Policy Characteristics'!I:I,MATCH(PolicyLevers!$C347,'Policy Characteristics'!$C:$C,0))</f>
        <v>0</v>
      </c>
      <c r="P347" s="15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44">
        <f>INDEX('Policy Characteristics'!K:K,MATCH(PolicyLevers!$C347,'Policy Characteristics'!$C:$C,0))</f>
        <v>0</v>
      </c>
      <c r="R347" s="150">
        <f>INDEX('Policy Characteristics'!L:L,MATCH(PolicyLevers!$C347,'Policy Characteristics'!$C:$C,0))</f>
        <v>0</v>
      </c>
      <c r="S347" s="151">
        <f>INDEX('Policy Characteristics'!M:M,MATCH(PolicyLevers!$C347,'Policy Characteristics'!$C:$C,0))</f>
        <v>0</v>
      </c>
      <c r="T347" s="144">
        <f>INDEX('Policy Characteristics'!N:N,MATCH(PolicyLevers!$C347,'Policy Characteristics'!$C:$C,0))</f>
        <v>0</v>
      </c>
    </row>
    <row r="348" spans="1:20">
      <c r="A348" s="142" t="str">
        <f>INDEX('Policy Characteristics'!A:A,MATCH($C348,'Policy Characteristics'!$C:$C,0))</f>
        <v>Electricity Supply</v>
      </c>
      <c r="B348" s="147" t="str">
        <f>INDEX('Policy Characteristics'!B:B,MATCH($C348,'Policy Characteristics'!$C:$C,0))</f>
        <v>Subsidy for Electricity Production</v>
      </c>
      <c r="C348" s="147" t="str">
        <f t="shared" si="26"/>
        <v>Subsidy for Elec Production by Fuel</v>
      </c>
      <c r="D348" s="150" t="s">
        <v>1112</v>
      </c>
      <c r="E348" s="144"/>
      <c r="F348" s="150" t="s">
        <v>805</v>
      </c>
      <c r="G348" s="165"/>
      <c r="H348" s="16">
        <v>702</v>
      </c>
      <c r="I348" s="150" t="s">
        <v>47</v>
      </c>
      <c r="J348" s="142" t="str">
        <f>INDEX('Policy Characteristics'!D:D,MATCH(PolicyLevers!$C348,'Policy Characteristics'!$C:$C,0))</f>
        <v>Subsidy for Electricity Production</v>
      </c>
      <c r="K348" s="142" t="str">
        <f>INDEX('Policy Characteristics'!E:E,MATCH(PolicyLevers!$C348,'Policy Characteristics'!$C:$C,0))</f>
        <v>elec generation subsidy</v>
      </c>
      <c r="L348" s="147">
        <f>INDEX('Policy Characteristics'!F:F,MATCH(PolicyLevers!$C348,'Policy Characteristics'!$C:$C,0))</f>
        <v>0</v>
      </c>
      <c r="M348" s="147">
        <f>INDEX('Policy Characteristics'!G:G,MATCH(PolicyLevers!$C348,'Policy Characteristics'!$C:$C,0))</f>
        <v>1000</v>
      </c>
      <c r="N348" s="147">
        <f>INDEX('Policy Characteristics'!H:H,MATCH(PolicyLevers!$C348,'Policy Characteristics'!$C:$C,0))</f>
        <v>20</v>
      </c>
      <c r="O348" s="165">
        <f>INDEX('Policy Characteristics'!I:I,MATCH(PolicyLevers!$C348,'Policy Characteristics'!$C:$C,0))</f>
        <v>0</v>
      </c>
      <c r="P348" s="144"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44">
        <f>INDEX('Policy Characteristics'!K:K,MATCH(PolicyLevers!$C348,'Policy Characteristics'!$C:$C,0))</f>
        <v>0</v>
      </c>
      <c r="R348" s="150">
        <f>INDEX('Policy Characteristics'!L:L,MATCH(PolicyLevers!$C348,'Policy Characteristics'!$C:$C,0))</f>
        <v>0</v>
      </c>
      <c r="S348" s="184">
        <f>INDEX('Policy Characteristics'!M:M,MATCH(PolicyLevers!$C348,'Policy Characteristics'!$C:$C,0))</f>
        <v>0</v>
      </c>
      <c r="T348" s="144">
        <f>INDEX('Policy Characteristics'!N:N,MATCH(PolicyLevers!$C348,'Policy Characteristics'!$C:$C,0))</f>
        <v>0</v>
      </c>
    </row>
    <row r="349" spans="1:20">
      <c r="A349" s="142" t="str">
        <f>INDEX('Policy Characteristics'!A:A,MATCH($C349,'Policy Characteristics'!$C:$C,0))</f>
        <v>Electricity Supply</v>
      </c>
      <c r="B349" s="147" t="str">
        <f>INDEX('Policy Characteristics'!B:B,MATCH($C349,'Policy Characteristics'!$C:$C,0))</f>
        <v>Subsidy for Electricity Production</v>
      </c>
      <c r="C349" s="147" t="str">
        <f t="shared" si="26"/>
        <v>Subsidy for Elec Production by Fuel</v>
      </c>
      <c r="D349" s="150" t="s">
        <v>1113</v>
      </c>
      <c r="E349" s="144"/>
      <c r="F349" s="150" t="s">
        <v>945</v>
      </c>
      <c r="G349" s="165"/>
      <c r="H349" s="16">
        <v>703</v>
      </c>
      <c r="I349" s="150" t="s">
        <v>47</v>
      </c>
      <c r="J349" s="142" t="str">
        <f>INDEX('Policy Characteristics'!D:D,MATCH(PolicyLevers!$C349,'Policy Characteristics'!$C:$C,0))</f>
        <v>Subsidy for Electricity Production</v>
      </c>
      <c r="K349" s="142" t="str">
        <f>INDEX('Policy Characteristics'!E:E,MATCH(PolicyLevers!$C349,'Policy Characteristics'!$C:$C,0))</f>
        <v>elec generation subsidy</v>
      </c>
      <c r="L349" s="147">
        <f>INDEX('Policy Characteristics'!F:F,MATCH(PolicyLevers!$C349,'Policy Characteristics'!$C:$C,0))</f>
        <v>0</v>
      </c>
      <c r="M349" s="147">
        <f>INDEX('Policy Characteristics'!G:G,MATCH(PolicyLevers!$C349,'Policy Characteristics'!$C:$C,0))</f>
        <v>1000</v>
      </c>
      <c r="N349" s="147">
        <f>INDEX('Policy Characteristics'!H:H,MATCH(PolicyLevers!$C349,'Policy Characteristics'!$C:$C,0))</f>
        <v>20</v>
      </c>
      <c r="O349" s="165">
        <f>INDEX('Policy Characteristics'!I:I,MATCH(PolicyLevers!$C349,'Policy Characteristics'!$C:$C,0))</f>
        <v>0</v>
      </c>
      <c r="P349" s="144"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44">
        <f>INDEX('Policy Characteristics'!K:K,MATCH(PolicyLevers!$C349,'Policy Characteristics'!$C:$C,0))</f>
        <v>0</v>
      </c>
      <c r="R349" s="150">
        <f>INDEX('Policy Characteristics'!L:L,MATCH(PolicyLevers!$C349,'Policy Characteristics'!$C:$C,0))</f>
        <v>0</v>
      </c>
      <c r="S349" s="184">
        <f>INDEX('Policy Characteristics'!M:M,MATCH(PolicyLevers!$C349,'Policy Characteristics'!$C:$C,0))</f>
        <v>0</v>
      </c>
      <c r="T349" s="144">
        <f>INDEX('Policy Characteristics'!N:N,MATCH(PolicyLevers!$C349,'Policy Characteristics'!$C:$C,0))</f>
        <v>0</v>
      </c>
    </row>
    <row r="350" spans="1:20">
      <c r="A350" s="142" t="str">
        <f>INDEX('Policy Characteristics'!A:A,MATCH($C350,'Policy Characteristics'!$C:$C,0))</f>
        <v>Electricity Supply</v>
      </c>
      <c r="B350" s="147" t="str">
        <f>INDEX('Policy Characteristics'!B:B,MATCH($C350,'Policy Characteristics'!$C:$C,0))</f>
        <v>Subsidy for Electricity Production</v>
      </c>
      <c r="C350" s="147" t="str">
        <f t="shared" si="26"/>
        <v>Subsidy for Elec Production by Fuel</v>
      </c>
      <c r="D350" s="150" t="s">
        <v>1114</v>
      </c>
      <c r="E350" s="144"/>
      <c r="F350" s="150" t="s">
        <v>807</v>
      </c>
      <c r="G350" s="165"/>
      <c r="H350" s="16">
        <v>704</v>
      </c>
      <c r="I350" s="150" t="s">
        <v>47</v>
      </c>
      <c r="J350" s="142" t="str">
        <f>INDEX('Policy Characteristics'!D:D,MATCH(PolicyLevers!$C350,'Policy Characteristics'!$C:$C,0))</f>
        <v>Subsidy for Electricity Production</v>
      </c>
      <c r="K350" s="142" t="str">
        <f>INDEX('Policy Characteristics'!E:E,MATCH(PolicyLevers!$C350,'Policy Characteristics'!$C:$C,0))</f>
        <v>elec generation subsidy</v>
      </c>
      <c r="L350" s="147">
        <f>INDEX('Policy Characteristics'!F:F,MATCH(PolicyLevers!$C350,'Policy Characteristics'!$C:$C,0))</f>
        <v>0</v>
      </c>
      <c r="M350" s="147">
        <f>INDEX('Policy Characteristics'!G:G,MATCH(PolicyLevers!$C350,'Policy Characteristics'!$C:$C,0))</f>
        <v>1000</v>
      </c>
      <c r="N350" s="147">
        <f>INDEX('Policy Characteristics'!H:H,MATCH(PolicyLevers!$C350,'Policy Characteristics'!$C:$C,0))</f>
        <v>20</v>
      </c>
      <c r="O350" s="165">
        <f>INDEX('Policy Characteristics'!I:I,MATCH(PolicyLevers!$C350,'Policy Characteristics'!$C:$C,0))</f>
        <v>0</v>
      </c>
      <c r="P350" s="144"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44">
        <f>INDEX('Policy Characteristics'!K:K,MATCH(PolicyLevers!$C350,'Policy Characteristics'!$C:$C,0))</f>
        <v>0</v>
      </c>
      <c r="R350" s="150">
        <f>INDEX('Policy Characteristics'!L:L,MATCH(PolicyLevers!$C350,'Policy Characteristics'!$C:$C,0))</f>
        <v>0</v>
      </c>
      <c r="S350" s="184">
        <f>INDEX('Policy Characteristics'!M:M,MATCH(PolicyLevers!$C350,'Policy Characteristics'!$C:$C,0))</f>
        <v>0</v>
      </c>
      <c r="T350" s="144">
        <f>INDEX('Policy Characteristics'!N:N,MATCH(PolicyLevers!$C350,'Policy Characteristics'!$C:$C,0))</f>
        <v>0</v>
      </c>
    </row>
    <row r="351" spans="1:20" s="66" customFormat="1">
      <c r="A351" s="199" t="str">
        <f>INDEX('Policy Characteristics'!A:A,MATCH($C351,'Policy Characteristics'!$C:$C,0))</f>
        <v>Industry</v>
      </c>
      <c r="B351" s="66" t="str">
        <f>INDEX('Policy Characteristics'!B:B,MATCH($C351,'Policy Characteristics'!$C:$C,0))</f>
        <v>Carbon Capture and Sequestration</v>
      </c>
      <c r="C351" s="66" t="s">
        <v>1712</v>
      </c>
      <c r="D351" s="229" t="s">
        <v>140</v>
      </c>
      <c r="E351" s="230" t="s">
        <v>1713</v>
      </c>
      <c r="F351" s="230" t="s">
        <v>732</v>
      </c>
      <c r="G351" s="229" t="s">
        <v>1714</v>
      </c>
      <c r="H351" s="231">
        <v>892</v>
      </c>
      <c r="I351" s="229" t="s">
        <v>46</v>
      </c>
      <c r="J351" s="142" t="str">
        <f>INDEX('Policy Characteristics'!D:D,MATCH(PolicyLevers!$C351,'Policy Characteristics'!$C:$C,0))</f>
        <v>Industry CCS</v>
      </c>
      <c r="K351" s="142" t="str">
        <f>INDEX('Policy Characteristics'!E:E,MATCH(PolicyLevers!$C351,'Policy Characteristics'!$C:$C,0))</f>
        <v>indst CCS</v>
      </c>
      <c r="L351" s="232">
        <f>INDEX('Policy Characteristics'!F:F,MATCH(PolicyLevers!$C351,'Policy Characteristics'!$C:$C,0))</f>
        <v>0</v>
      </c>
      <c r="M351" s="233">
        <f>INDEX('Policy Characteristics'!G:G,MATCH(PolicyLevers!$C351,'Policy Characteristics'!$C:$C,0))</f>
        <v>1</v>
      </c>
      <c r="N351" s="233">
        <f>INDEX('Policy Characteristics'!H:H,MATCH(PolicyLevers!$C351,'Policy Characteristics'!$C:$C,0))</f>
        <v>0.01</v>
      </c>
      <c r="O351" s="229" t="str">
        <f>INDEX('Policy Characteristics'!I:I,MATCH(PolicyLevers!$C351,'Policy Characteristics'!$C:$C,0))</f>
        <v>% of CO2 captured</v>
      </c>
      <c r="P351" s="229"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229" t="str">
        <f>INDEX('Policy Characteristics'!K:K,MATCH(PolicyLevers!$C351,'Policy Characteristics'!$C:$C,0))</f>
        <v>ccs.html#ccs</v>
      </c>
      <c r="R351" s="230" t="str">
        <f>INDEX('Policy Characteristics'!L:L,MATCH(PolicyLevers!$C351,'Policy Characteristics'!$C:$C,0))</f>
        <v>carbon-capture-and-sequestration.html</v>
      </c>
      <c r="S351" s="229" t="str">
        <f>INDEX('Policy Characteristics'!M:M,MATCH(PolicyLevers!$C351,'Policy Characteristics'!$C:$C,0))</f>
        <v>Calculated from model data; see variable ccs/BFoCPAbS in the InputData folder for source information.</v>
      </c>
      <c r="T351" s="229">
        <f>INDEX('Policy Characteristics'!N:N,MATCH(PolicyLevers!$C351,'Policy Characteristics'!$C:$C,0))</f>
        <v>0</v>
      </c>
    </row>
    <row r="352" spans="1:20" s="66" customFormat="1">
      <c r="A352" s="199" t="str">
        <f>INDEX('Policy Characteristics'!A:A,MATCH($C352,'Policy Characteristics'!$C:$C,0))</f>
        <v>Industry</v>
      </c>
      <c r="B352" s="234" t="str">
        <f>INDEX('Policy Characteristics'!B:B,MATCH($C352,'Policy Characteristics'!$C:$C,0))</f>
        <v>Carbon Capture and Sequestration</v>
      </c>
      <c r="C352" s="234" t="str">
        <f t="shared" ref="C352:C366" si="27">C$351</f>
        <v>Industry Sector Fraction of Potential Additional CCS Achieved</v>
      </c>
      <c r="D352" s="229" t="s">
        <v>140</v>
      </c>
      <c r="E352" s="230" t="s">
        <v>884</v>
      </c>
      <c r="F352" s="230" t="s">
        <v>732</v>
      </c>
      <c r="G352" s="229" t="s">
        <v>1717</v>
      </c>
      <c r="H352" s="231">
        <v>893</v>
      </c>
      <c r="I352" s="229" t="s">
        <v>46</v>
      </c>
      <c r="J352" s="142" t="str">
        <f>INDEX('Policy Characteristics'!D:D,MATCH(PolicyLevers!$C352,'Policy Characteristics'!$C:$C,0))</f>
        <v>Industry CCS</v>
      </c>
      <c r="K352" s="142" t="str">
        <f>INDEX('Policy Characteristics'!E:E,MATCH(PolicyLevers!$C352,'Policy Characteristics'!$C:$C,0))</f>
        <v>indst CCS</v>
      </c>
      <c r="L352" s="235">
        <f>INDEX('Policy Characteristics'!F:F,MATCH(PolicyLevers!$C352,'Policy Characteristics'!$C:$C,0))</f>
        <v>0</v>
      </c>
      <c r="M352" s="235">
        <f>INDEX('Policy Characteristics'!G:G,MATCH(PolicyLevers!$C352,'Policy Characteristics'!$C:$C,0))</f>
        <v>1</v>
      </c>
      <c r="N352" s="235">
        <f>INDEX('Policy Characteristics'!H:H,MATCH(PolicyLevers!$C352,'Policy Characteristics'!$C:$C,0))</f>
        <v>0.01</v>
      </c>
      <c r="O352" s="234" t="str">
        <f>INDEX('Policy Characteristics'!I:I,MATCH(PolicyLevers!$C352,'Policy Characteristics'!$C:$C,0))</f>
        <v>% of CO2 captured</v>
      </c>
      <c r="P352" s="229"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234" t="str">
        <f>INDEX('Policy Characteristics'!K:K,MATCH(PolicyLevers!$C352,'Policy Characteristics'!$C:$C,0))</f>
        <v>ccs.html#ccs</v>
      </c>
      <c r="R352" s="234" t="str">
        <f>INDEX('Policy Characteristics'!L:L,MATCH(PolicyLevers!$C352,'Policy Characteristics'!$C:$C,0))</f>
        <v>carbon-capture-and-sequestration.html</v>
      </c>
      <c r="S352" s="229" t="str">
        <f>INDEX('Policy Characteristics'!M:M,MATCH(PolicyLevers!$C352,'Policy Characteristics'!$C:$C,0))</f>
        <v>Calculated from model data; see variable ccs/BFoCPAbS in the InputData folder for source information.</v>
      </c>
      <c r="T352" s="229">
        <f>INDEX('Policy Characteristics'!N:N,MATCH(PolicyLevers!$C352,'Policy Characteristics'!$C:$C,0))</f>
        <v>0</v>
      </c>
    </row>
    <row r="353" spans="1:20" s="66" customFormat="1">
      <c r="A353" s="199" t="str">
        <f>INDEX('Policy Characteristics'!A:A,MATCH($C353,'Policy Characteristics'!$C:$C,0))</f>
        <v>Industry</v>
      </c>
      <c r="B353" s="234" t="str">
        <f>INDEX('Policy Characteristics'!B:B,MATCH($C353,'Policy Characteristics'!$C:$C,0))</f>
        <v>Carbon Capture and Sequestration</v>
      </c>
      <c r="C353" s="234" t="str">
        <f t="shared" si="27"/>
        <v>Industry Sector Fraction of Potential Additional CCS Achieved</v>
      </c>
      <c r="D353" s="230" t="s">
        <v>141</v>
      </c>
      <c r="E353" s="230" t="s">
        <v>1713</v>
      </c>
      <c r="F353" s="230" t="s">
        <v>733</v>
      </c>
      <c r="G353" s="229" t="s">
        <v>1714</v>
      </c>
      <c r="H353" s="231">
        <v>894</v>
      </c>
      <c r="I353" s="229" t="s">
        <v>46</v>
      </c>
      <c r="J353" s="142" t="str">
        <f>INDEX('Policy Characteristics'!D:D,MATCH(PolicyLevers!$C353,'Policy Characteristics'!$C:$C,0))</f>
        <v>Industry CCS</v>
      </c>
      <c r="K353" s="142" t="str">
        <f>INDEX('Policy Characteristics'!E:E,MATCH(PolicyLevers!$C353,'Policy Characteristics'!$C:$C,0))</f>
        <v>indst CCS</v>
      </c>
      <c r="L353" s="235">
        <f>INDEX('Policy Characteristics'!F:F,MATCH(PolicyLevers!$C353,'Policy Characteristics'!$C:$C,0))</f>
        <v>0</v>
      </c>
      <c r="M353" s="235">
        <f>INDEX('Policy Characteristics'!G:G,MATCH(PolicyLevers!$C353,'Policy Characteristics'!$C:$C,0))</f>
        <v>1</v>
      </c>
      <c r="N353" s="235">
        <f>INDEX('Policy Characteristics'!H:H,MATCH(PolicyLevers!$C353,'Policy Characteristics'!$C:$C,0))</f>
        <v>0.01</v>
      </c>
      <c r="O353" s="234" t="str">
        <f>INDEX('Policy Characteristics'!I:I,MATCH(PolicyLevers!$C353,'Policy Characteristics'!$C:$C,0))</f>
        <v>% of CO2 captured</v>
      </c>
      <c r="P353" s="229"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234" t="str">
        <f>INDEX('Policy Characteristics'!K:K,MATCH(PolicyLevers!$C353,'Policy Characteristics'!$C:$C,0))</f>
        <v>ccs.html#ccs</v>
      </c>
      <c r="R353" s="234" t="str">
        <f>INDEX('Policy Characteristics'!L:L,MATCH(PolicyLevers!$C353,'Policy Characteristics'!$C:$C,0))</f>
        <v>carbon-capture-and-sequestration.html</v>
      </c>
      <c r="S353" s="229" t="str">
        <f>INDEX('Policy Characteristics'!M:M,MATCH(PolicyLevers!$C353,'Policy Characteristics'!$C:$C,0))</f>
        <v>Calculated from model data; see variable ccs/BFoCPAbS in the InputData folder for source information.</v>
      </c>
      <c r="T353" s="229">
        <f>INDEX('Policy Characteristics'!N:N,MATCH(PolicyLevers!$C353,'Policy Characteristics'!$C:$C,0))</f>
        <v>0</v>
      </c>
    </row>
    <row r="354" spans="1:20" s="66" customFormat="1">
      <c r="A354" s="199" t="str">
        <f>INDEX('Policy Characteristics'!A:A,MATCH($C354,'Policy Characteristics'!$C:$C,0))</f>
        <v>Industry</v>
      </c>
      <c r="B354" s="234" t="str">
        <f>INDEX('Policy Characteristics'!B:B,MATCH($C354,'Policy Characteristics'!$C:$C,0))</f>
        <v>Carbon Capture and Sequestration</v>
      </c>
      <c r="C354" s="234" t="str">
        <f t="shared" si="27"/>
        <v>Industry Sector Fraction of Potential Additional CCS Achieved</v>
      </c>
      <c r="D354" s="230" t="s">
        <v>141</v>
      </c>
      <c r="E354" s="230" t="s">
        <v>884</v>
      </c>
      <c r="F354" s="230" t="s">
        <v>733</v>
      </c>
      <c r="G354" s="229" t="s">
        <v>1717</v>
      </c>
      <c r="H354" s="231">
        <v>895</v>
      </c>
      <c r="I354" s="229" t="s">
        <v>46</v>
      </c>
      <c r="J354" s="142" t="str">
        <f>INDEX('Policy Characteristics'!D:D,MATCH(PolicyLevers!$C354,'Policy Characteristics'!$C:$C,0))</f>
        <v>Industry CCS</v>
      </c>
      <c r="K354" s="142" t="str">
        <f>INDEX('Policy Characteristics'!E:E,MATCH(PolicyLevers!$C354,'Policy Characteristics'!$C:$C,0))</f>
        <v>indst CCS</v>
      </c>
      <c r="L354" s="235">
        <f>INDEX('Policy Characteristics'!F:F,MATCH(PolicyLevers!$C354,'Policy Characteristics'!$C:$C,0))</f>
        <v>0</v>
      </c>
      <c r="M354" s="235">
        <f>INDEX('Policy Characteristics'!G:G,MATCH(PolicyLevers!$C354,'Policy Characteristics'!$C:$C,0))</f>
        <v>1</v>
      </c>
      <c r="N354" s="235">
        <f>INDEX('Policy Characteristics'!H:H,MATCH(PolicyLevers!$C354,'Policy Characteristics'!$C:$C,0))</f>
        <v>0.01</v>
      </c>
      <c r="O354" s="234" t="str">
        <f>INDEX('Policy Characteristics'!I:I,MATCH(PolicyLevers!$C354,'Policy Characteristics'!$C:$C,0))</f>
        <v>% of CO2 captured</v>
      </c>
      <c r="P354" s="229"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234" t="str">
        <f>INDEX('Policy Characteristics'!K:K,MATCH(PolicyLevers!$C354,'Policy Characteristics'!$C:$C,0))</f>
        <v>ccs.html#ccs</v>
      </c>
      <c r="R354" s="234" t="str">
        <f>INDEX('Policy Characteristics'!L:L,MATCH(PolicyLevers!$C354,'Policy Characteristics'!$C:$C,0))</f>
        <v>carbon-capture-and-sequestration.html</v>
      </c>
      <c r="S354" s="229" t="str">
        <f>INDEX('Policy Characteristics'!M:M,MATCH(PolicyLevers!$C354,'Policy Characteristics'!$C:$C,0))</f>
        <v>Calculated from model data; see variable ccs/BFoCPAbS in the InputData folder for source information.</v>
      </c>
      <c r="T354" s="229">
        <f>INDEX('Policy Characteristics'!N:N,MATCH(PolicyLevers!$C354,'Policy Characteristics'!$C:$C,0))</f>
        <v>0</v>
      </c>
    </row>
    <row r="355" spans="1:20" s="66" customFormat="1">
      <c r="A355" s="199" t="str">
        <f>INDEX('Policy Characteristics'!A:A,MATCH($C355,'Policy Characteristics'!$C:$C,0))</f>
        <v>Industry</v>
      </c>
      <c r="B355" s="234" t="str">
        <f>INDEX('Policy Characteristics'!B:B,MATCH($C355,'Policy Characteristics'!$C:$C,0))</f>
        <v>Carbon Capture and Sequestration</v>
      </c>
      <c r="C355" s="234" t="str">
        <f t="shared" si="27"/>
        <v>Industry Sector Fraction of Potential Additional CCS Achieved</v>
      </c>
      <c r="D355" s="230" t="s">
        <v>142</v>
      </c>
      <c r="E355" s="230" t="s">
        <v>1713</v>
      </c>
      <c r="F355" s="230" t="s">
        <v>734</v>
      </c>
      <c r="G355" s="229" t="s">
        <v>1714</v>
      </c>
      <c r="H355" s="231">
        <v>896</v>
      </c>
      <c r="I355" s="229" t="s">
        <v>46</v>
      </c>
      <c r="J355" s="142" t="str">
        <f>INDEX('Policy Characteristics'!D:D,MATCH(PolicyLevers!$C355,'Policy Characteristics'!$C:$C,0))</f>
        <v>Industry CCS</v>
      </c>
      <c r="K355" s="142" t="str">
        <f>INDEX('Policy Characteristics'!E:E,MATCH(PolicyLevers!$C355,'Policy Characteristics'!$C:$C,0))</f>
        <v>indst CCS</v>
      </c>
      <c r="L355" s="235">
        <f>INDEX('Policy Characteristics'!F:F,MATCH(PolicyLevers!$C355,'Policy Characteristics'!$C:$C,0))</f>
        <v>0</v>
      </c>
      <c r="M355" s="235">
        <f>INDEX('Policy Characteristics'!G:G,MATCH(PolicyLevers!$C355,'Policy Characteristics'!$C:$C,0))</f>
        <v>1</v>
      </c>
      <c r="N355" s="235">
        <f>INDEX('Policy Characteristics'!H:H,MATCH(PolicyLevers!$C355,'Policy Characteristics'!$C:$C,0))</f>
        <v>0.01</v>
      </c>
      <c r="O355" s="234" t="str">
        <f>INDEX('Policy Characteristics'!I:I,MATCH(PolicyLevers!$C355,'Policy Characteristics'!$C:$C,0))</f>
        <v>% of CO2 captured</v>
      </c>
      <c r="P355" s="229"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234" t="str">
        <f>INDEX('Policy Characteristics'!K:K,MATCH(PolicyLevers!$C355,'Policy Characteristics'!$C:$C,0))</f>
        <v>ccs.html#ccs</v>
      </c>
      <c r="R355" s="234" t="str">
        <f>INDEX('Policy Characteristics'!L:L,MATCH(PolicyLevers!$C355,'Policy Characteristics'!$C:$C,0))</f>
        <v>carbon-capture-and-sequestration.html</v>
      </c>
      <c r="S355" s="229" t="str">
        <f>INDEX('Policy Characteristics'!M:M,MATCH(PolicyLevers!$C355,'Policy Characteristics'!$C:$C,0))</f>
        <v>Calculated from model data; see variable ccs/BFoCPAbS in the InputData folder for source information.</v>
      </c>
      <c r="T355" s="229">
        <f>INDEX('Policy Characteristics'!N:N,MATCH(PolicyLevers!$C355,'Policy Characteristics'!$C:$C,0))</f>
        <v>0</v>
      </c>
    </row>
    <row r="356" spans="1:20" s="66" customFormat="1">
      <c r="A356" s="199" t="str">
        <f>INDEX('Policy Characteristics'!A:A,MATCH($C356,'Policy Characteristics'!$C:$C,0))</f>
        <v>Industry</v>
      </c>
      <c r="B356" s="234" t="str">
        <f>INDEX('Policy Characteristics'!B:B,MATCH($C356,'Policy Characteristics'!$C:$C,0))</f>
        <v>Carbon Capture and Sequestration</v>
      </c>
      <c r="C356" s="234" t="str">
        <f t="shared" si="27"/>
        <v>Industry Sector Fraction of Potential Additional CCS Achieved</v>
      </c>
      <c r="D356" s="230" t="s">
        <v>142</v>
      </c>
      <c r="E356" s="230" t="s">
        <v>884</v>
      </c>
      <c r="F356" s="230" t="s">
        <v>734</v>
      </c>
      <c r="G356" s="229" t="s">
        <v>1717</v>
      </c>
      <c r="H356" s="231">
        <v>897</v>
      </c>
      <c r="I356" s="229" t="s">
        <v>46</v>
      </c>
      <c r="J356" s="142" t="str">
        <f>INDEX('Policy Characteristics'!D:D,MATCH(PolicyLevers!$C356,'Policy Characteristics'!$C:$C,0))</f>
        <v>Industry CCS</v>
      </c>
      <c r="K356" s="142" t="str">
        <f>INDEX('Policy Characteristics'!E:E,MATCH(PolicyLevers!$C356,'Policy Characteristics'!$C:$C,0))</f>
        <v>indst CCS</v>
      </c>
      <c r="L356" s="235">
        <f>INDEX('Policy Characteristics'!F:F,MATCH(PolicyLevers!$C356,'Policy Characteristics'!$C:$C,0))</f>
        <v>0</v>
      </c>
      <c r="M356" s="235">
        <f>INDEX('Policy Characteristics'!G:G,MATCH(PolicyLevers!$C356,'Policy Characteristics'!$C:$C,0))</f>
        <v>1</v>
      </c>
      <c r="N356" s="235">
        <f>INDEX('Policy Characteristics'!H:H,MATCH(PolicyLevers!$C356,'Policy Characteristics'!$C:$C,0))</f>
        <v>0.01</v>
      </c>
      <c r="O356" s="234" t="str">
        <f>INDEX('Policy Characteristics'!I:I,MATCH(PolicyLevers!$C356,'Policy Characteristics'!$C:$C,0))</f>
        <v>% of CO2 captured</v>
      </c>
      <c r="P356" s="229"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234" t="str">
        <f>INDEX('Policy Characteristics'!K:K,MATCH(PolicyLevers!$C356,'Policy Characteristics'!$C:$C,0))</f>
        <v>ccs.html#ccs</v>
      </c>
      <c r="R356" s="234" t="str">
        <f>INDEX('Policy Characteristics'!L:L,MATCH(PolicyLevers!$C356,'Policy Characteristics'!$C:$C,0))</f>
        <v>carbon-capture-and-sequestration.html</v>
      </c>
      <c r="S356" s="229" t="str">
        <f>INDEX('Policy Characteristics'!M:M,MATCH(PolicyLevers!$C356,'Policy Characteristics'!$C:$C,0))</f>
        <v>Calculated from model data; see variable ccs/BFoCPAbS in the InputData folder for source information.</v>
      </c>
      <c r="T356" s="229">
        <f>INDEX('Policy Characteristics'!N:N,MATCH(PolicyLevers!$C356,'Policy Characteristics'!$C:$C,0))</f>
        <v>0</v>
      </c>
    </row>
    <row r="357" spans="1:20" s="66" customFormat="1">
      <c r="A357" s="199" t="str">
        <f>INDEX('Policy Characteristics'!A:A,MATCH($C357,'Policy Characteristics'!$C:$C,0))</f>
        <v>Industry</v>
      </c>
      <c r="B357" s="234" t="str">
        <f>INDEX('Policy Characteristics'!B:B,MATCH($C357,'Policy Characteristics'!$C:$C,0))</f>
        <v>Carbon Capture and Sequestration</v>
      </c>
      <c r="C357" s="234" t="str">
        <f t="shared" si="27"/>
        <v>Industry Sector Fraction of Potential Additional CCS Achieved</v>
      </c>
      <c r="D357" s="230" t="s">
        <v>143</v>
      </c>
      <c r="E357" s="230" t="s">
        <v>1713</v>
      </c>
      <c r="F357" s="230" t="s">
        <v>735</v>
      </c>
      <c r="G357" s="229" t="s">
        <v>1714</v>
      </c>
      <c r="H357" s="231">
        <v>898</v>
      </c>
      <c r="I357" s="229" t="s">
        <v>46</v>
      </c>
      <c r="J357" s="142" t="str">
        <f>INDEX('Policy Characteristics'!D:D,MATCH(PolicyLevers!$C357,'Policy Characteristics'!$C:$C,0))</f>
        <v>Industry CCS</v>
      </c>
      <c r="K357" s="142" t="str">
        <f>INDEX('Policy Characteristics'!E:E,MATCH(PolicyLevers!$C357,'Policy Characteristics'!$C:$C,0))</f>
        <v>indst CCS</v>
      </c>
      <c r="L357" s="235">
        <f>INDEX('Policy Characteristics'!F:F,MATCH(PolicyLevers!$C357,'Policy Characteristics'!$C:$C,0))</f>
        <v>0</v>
      </c>
      <c r="M357" s="235">
        <f>INDEX('Policy Characteristics'!G:G,MATCH(PolicyLevers!$C357,'Policy Characteristics'!$C:$C,0))</f>
        <v>1</v>
      </c>
      <c r="N357" s="235">
        <f>INDEX('Policy Characteristics'!H:H,MATCH(PolicyLevers!$C357,'Policy Characteristics'!$C:$C,0))</f>
        <v>0.01</v>
      </c>
      <c r="O357" s="234" t="str">
        <f>INDEX('Policy Characteristics'!I:I,MATCH(PolicyLevers!$C357,'Policy Characteristics'!$C:$C,0))</f>
        <v>% of CO2 captured</v>
      </c>
      <c r="P357" s="229"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234" t="str">
        <f>INDEX('Policy Characteristics'!K:K,MATCH(PolicyLevers!$C357,'Policy Characteristics'!$C:$C,0))</f>
        <v>ccs.html#ccs</v>
      </c>
      <c r="R357" s="234" t="str">
        <f>INDEX('Policy Characteristics'!L:L,MATCH(PolicyLevers!$C357,'Policy Characteristics'!$C:$C,0))</f>
        <v>carbon-capture-and-sequestration.html</v>
      </c>
      <c r="S357" s="229" t="str">
        <f>INDEX('Policy Characteristics'!M:M,MATCH(PolicyLevers!$C357,'Policy Characteristics'!$C:$C,0))</f>
        <v>Calculated from model data; see variable ccs/BFoCPAbS in the InputData folder for source information.</v>
      </c>
      <c r="T357" s="229">
        <f>INDEX('Policy Characteristics'!N:N,MATCH(PolicyLevers!$C357,'Policy Characteristics'!$C:$C,0))</f>
        <v>0</v>
      </c>
    </row>
    <row r="358" spans="1:20" s="66" customFormat="1">
      <c r="A358" s="199" t="str">
        <f>INDEX('Policy Characteristics'!A:A,MATCH($C358,'Policy Characteristics'!$C:$C,0))</f>
        <v>Industry</v>
      </c>
      <c r="B358" s="234" t="str">
        <f>INDEX('Policy Characteristics'!B:B,MATCH($C358,'Policy Characteristics'!$C:$C,0))</f>
        <v>Carbon Capture and Sequestration</v>
      </c>
      <c r="C358" s="234" t="str">
        <f t="shared" si="27"/>
        <v>Industry Sector Fraction of Potential Additional CCS Achieved</v>
      </c>
      <c r="D358" s="230" t="s">
        <v>143</v>
      </c>
      <c r="E358" s="230" t="s">
        <v>884</v>
      </c>
      <c r="F358" s="230" t="s">
        <v>735</v>
      </c>
      <c r="G358" s="229" t="s">
        <v>1717</v>
      </c>
      <c r="H358" s="231">
        <v>899</v>
      </c>
      <c r="I358" s="229" t="s">
        <v>46</v>
      </c>
      <c r="J358" s="142" t="str">
        <f>INDEX('Policy Characteristics'!D:D,MATCH(PolicyLevers!$C358,'Policy Characteristics'!$C:$C,0))</f>
        <v>Industry CCS</v>
      </c>
      <c r="K358" s="142" t="str">
        <f>INDEX('Policy Characteristics'!E:E,MATCH(PolicyLevers!$C358,'Policy Characteristics'!$C:$C,0))</f>
        <v>indst CCS</v>
      </c>
      <c r="L358" s="235">
        <f>INDEX('Policy Characteristics'!F:F,MATCH(PolicyLevers!$C358,'Policy Characteristics'!$C:$C,0))</f>
        <v>0</v>
      </c>
      <c r="M358" s="235">
        <f>INDEX('Policy Characteristics'!G:G,MATCH(PolicyLevers!$C358,'Policy Characteristics'!$C:$C,0))</f>
        <v>1</v>
      </c>
      <c r="N358" s="235">
        <f>INDEX('Policy Characteristics'!H:H,MATCH(PolicyLevers!$C358,'Policy Characteristics'!$C:$C,0))</f>
        <v>0.01</v>
      </c>
      <c r="O358" s="234" t="str">
        <f>INDEX('Policy Characteristics'!I:I,MATCH(PolicyLevers!$C358,'Policy Characteristics'!$C:$C,0))</f>
        <v>% of CO2 captured</v>
      </c>
      <c r="P358" s="229"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234" t="str">
        <f>INDEX('Policy Characteristics'!K:K,MATCH(PolicyLevers!$C358,'Policy Characteristics'!$C:$C,0))</f>
        <v>ccs.html#ccs</v>
      </c>
      <c r="R358" s="234" t="str">
        <f>INDEX('Policy Characteristics'!L:L,MATCH(PolicyLevers!$C358,'Policy Characteristics'!$C:$C,0))</f>
        <v>carbon-capture-and-sequestration.html</v>
      </c>
      <c r="S358" s="229" t="str">
        <f>INDEX('Policy Characteristics'!M:M,MATCH(PolicyLevers!$C358,'Policy Characteristics'!$C:$C,0))</f>
        <v>Calculated from model data; see variable ccs/BFoCPAbS in the InputData folder for source information.</v>
      </c>
      <c r="T358" s="229">
        <f>INDEX('Policy Characteristics'!N:N,MATCH(PolicyLevers!$C358,'Policy Characteristics'!$C:$C,0))</f>
        <v>0</v>
      </c>
    </row>
    <row r="359" spans="1:20" s="66" customFormat="1">
      <c r="A359" s="199" t="str">
        <f>INDEX('Policy Characteristics'!A:A,MATCH($C359,'Policy Characteristics'!$C:$C,0))</f>
        <v>Industry</v>
      </c>
      <c r="B359" s="234" t="str">
        <f>INDEX('Policy Characteristics'!B:B,MATCH($C359,'Policy Characteristics'!$C:$C,0))</f>
        <v>Carbon Capture and Sequestration</v>
      </c>
      <c r="C359" s="234" t="str">
        <f t="shared" si="27"/>
        <v>Industry Sector Fraction of Potential Additional CCS Achieved</v>
      </c>
      <c r="D359" s="230" t="s">
        <v>765</v>
      </c>
      <c r="E359" s="230" t="s">
        <v>1713</v>
      </c>
      <c r="F359" s="229" t="s">
        <v>1133</v>
      </c>
      <c r="G359" s="229" t="s">
        <v>1714</v>
      </c>
      <c r="H359" s="231">
        <v>900</v>
      </c>
      <c r="I359" s="230" t="s">
        <v>47</v>
      </c>
      <c r="J359" s="142" t="str">
        <f>INDEX('Policy Characteristics'!D:D,MATCH(PolicyLevers!$C359,'Policy Characteristics'!$C:$C,0))</f>
        <v>Industry CCS</v>
      </c>
      <c r="K359" s="142" t="str">
        <f>INDEX('Policy Characteristics'!E:E,MATCH(PolicyLevers!$C359,'Policy Characteristics'!$C:$C,0))</f>
        <v>indst CCS</v>
      </c>
      <c r="L359" s="235">
        <f>INDEX('Policy Characteristics'!F:F,MATCH(PolicyLevers!$C359,'Policy Characteristics'!$C:$C,0))</f>
        <v>0</v>
      </c>
      <c r="M359" s="235">
        <f>INDEX('Policy Characteristics'!G:G,MATCH(PolicyLevers!$C359,'Policy Characteristics'!$C:$C,0))</f>
        <v>1</v>
      </c>
      <c r="N359" s="235">
        <f>INDEX('Policy Characteristics'!H:H,MATCH(PolicyLevers!$C359,'Policy Characteristics'!$C:$C,0))</f>
        <v>0.01</v>
      </c>
      <c r="O359" s="234" t="str">
        <f>INDEX('Policy Characteristics'!I:I,MATCH(PolicyLevers!$C359,'Policy Characteristics'!$C:$C,0))</f>
        <v>% of CO2 captured</v>
      </c>
      <c r="P359" s="234"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234" t="str">
        <f>INDEX('Policy Characteristics'!K:K,MATCH(PolicyLevers!$C359,'Policy Characteristics'!$C:$C,0))</f>
        <v>ccs.html#ccs</v>
      </c>
      <c r="R359" s="234" t="str">
        <f>INDEX('Policy Characteristics'!L:L,MATCH(PolicyLevers!$C359,'Policy Characteristics'!$C:$C,0))</f>
        <v>carbon-capture-and-sequestration.html</v>
      </c>
      <c r="S359" s="236" t="str">
        <f>INDEX('Policy Characteristics'!M:M,MATCH(PolicyLevers!$C359,'Policy Characteristics'!$C:$C,0))</f>
        <v>Calculated from model data; see variable ccs/BFoCPAbS in the InputData folder for source information.</v>
      </c>
      <c r="T359" s="229">
        <f>INDEX('Policy Characteristics'!N:N,MATCH(PolicyLevers!$C359,'Policy Characteristics'!$C:$C,0))</f>
        <v>0</v>
      </c>
    </row>
    <row r="360" spans="1:20" s="66" customFormat="1">
      <c r="A360" s="199" t="str">
        <f>INDEX('Policy Characteristics'!A:A,MATCH($C360,'Policy Characteristics'!$C:$C,0))</f>
        <v>Industry</v>
      </c>
      <c r="B360" s="234" t="str">
        <f>INDEX('Policy Characteristics'!B:B,MATCH($C360,'Policy Characteristics'!$C:$C,0))</f>
        <v>Carbon Capture and Sequestration</v>
      </c>
      <c r="C360" s="234" t="str">
        <f t="shared" si="27"/>
        <v>Industry Sector Fraction of Potential Additional CCS Achieved</v>
      </c>
      <c r="D360" s="230" t="s">
        <v>765</v>
      </c>
      <c r="E360" s="230" t="s">
        <v>884</v>
      </c>
      <c r="F360" s="229" t="s">
        <v>1133</v>
      </c>
      <c r="G360" s="229" t="s">
        <v>1717</v>
      </c>
      <c r="H360" s="231">
        <v>901</v>
      </c>
      <c r="I360" s="230" t="s">
        <v>47</v>
      </c>
      <c r="J360" s="142" t="str">
        <f>INDEX('Policy Characteristics'!D:D,MATCH(PolicyLevers!$C360,'Policy Characteristics'!$C:$C,0))</f>
        <v>Industry CCS</v>
      </c>
      <c r="K360" s="142" t="str">
        <f>INDEX('Policy Characteristics'!E:E,MATCH(PolicyLevers!$C360,'Policy Characteristics'!$C:$C,0))</f>
        <v>indst CCS</v>
      </c>
      <c r="L360" s="235">
        <f>INDEX('Policy Characteristics'!F:F,MATCH(PolicyLevers!$C360,'Policy Characteristics'!$C:$C,0))</f>
        <v>0</v>
      </c>
      <c r="M360" s="235">
        <f>INDEX('Policy Characteristics'!G:G,MATCH(PolicyLevers!$C360,'Policy Characteristics'!$C:$C,0))</f>
        <v>1</v>
      </c>
      <c r="N360" s="235">
        <f>INDEX('Policy Characteristics'!H:H,MATCH(PolicyLevers!$C360,'Policy Characteristics'!$C:$C,0))</f>
        <v>0.01</v>
      </c>
      <c r="O360" s="234" t="str">
        <f>INDEX('Policy Characteristics'!I:I,MATCH(PolicyLevers!$C360,'Policy Characteristics'!$C:$C,0))</f>
        <v>% of CO2 captured</v>
      </c>
      <c r="P360" s="234"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234" t="str">
        <f>INDEX('Policy Characteristics'!K:K,MATCH(PolicyLevers!$C360,'Policy Characteristics'!$C:$C,0))</f>
        <v>ccs.html#ccs</v>
      </c>
      <c r="R360" s="234" t="str">
        <f>INDEX('Policy Characteristics'!L:L,MATCH(PolicyLevers!$C360,'Policy Characteristics'!$C:$C,0))</f>
        <v>carbon-capture-and-sequestration.html</v>
      </c>
      <c r="S360" s="236" t="str">
        <f>INDEX('Policy Characteristics'!M:M,MATCH(PolicyLevers!$C360,'Policy Characteristics'!$C:$C,0))</f>
        <v>Calculated from model data; see variable ccs/BFoCPAbS in the InputData folder for source information.</v>
      </c>
      <c r="T360" s="229">
        <f>INDEX('Policy Characteristics'!N:N,MATCH(PolicyLevers!$C360,'Policy Characteristics'!$C:$C,0))</f>
        <v>0</v>
      </c>
    </row>
    <row r="361" spans="1:20" s="66" customFormat="1">
      <c r="A361" s="199" t="str">
        <f>INDEX('Policy Characteristics'!A:A,MATCH($C361,'Policy Characteristics'!$C:$C,0))</f>
        <v>Industry</v>
      </c>
      <c r="B361" s="234" t="str">
        <f>INDEX('Policy Characteristics'!B:B,MATCH($C361,'Policy Characteristics'!$C:$C,0))</f>
        <v>Carbon Capture and Sequestration</v>
      </c>
      <c r="C361" s="234" t="str">
        <f t="shared" si="27"/>
        <v>Industry Sector Fraction of Potential Additional CCS Achieved</v>
      </c>
      <c r="D361" s="230" t="s">
        <v>144</v>
      </c>
      <c r="E361" s="230" t="s">
        <v>1713</v>
      </c>
      <c r="F361" s="230" t="s">
        <v>764</v>
      </c>
      <c r="G361" s="229" t="s">
        <v>1714</v>
      </c>
      <c r="H361" s="231">
        <v>902</v>
      </c>
      <c r="I361" s="230" t="s">
        <v>47</v>
      </c>
      <c r="J361" s="142" t="str">
        <f>INDEX('Policy Characteristics'!D:D,MATCH(PolicyLevers!$C361,'Policy Characteristics'!$C:$C,0))</f>
        <v>Industry CCS</v>
      </c>
      <c r="K361" s="142" t="str">
        <f>INDEX('Policy Characteristics'!E:E,MATCH(PolicyLevers!$C361,'Policy Characteristics'!$C:$C,0))</f>
        <v>indst CCS</v>
      </c>
      <c r="L361" s="235">
        <f>INDEX('Policy Characteristics'!F:F,MATCH(PolicyLevers!$C361,'Policy Characteristics'!$C:$C,0))</f>
        <v>0</v>
      </c>
      <c r="M361" s="235">
        <f>INDEX('Policy Characteristics'!G:G,MATCH(PolicyLevers!$C361,'Policy Characteristics'!$C:$C,0))</f>
        <v>1</v>
      </c>
      <c r="N361" s="235">
        <f>INDEX('Policy Characteristics'!H:H,MATCH(PolicyLevers!$C361,'Policy Characteristics'!$C:$C,0))</f>
        <v>0.01</v>
      </c>
      <c r="O361" s="234" t="str">
        <f>INDEX('Policy Characteristics'!I:I,MATCH(PolicyLevers!$C361,'Policy Characteristics'!$C:$C,0))</f>
        <v>% of CO2 captured</v>
      </c>
      <c r="P361" s="234"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234" t="str">
        <f>INDEX('Policy Characteristics'!K:K,MATCH(PolicyLevers!$C361,'Policy Characteristics'!$C:$C,0))</f>
        <v>ccs.html#ccs</v>
      </c>
      <c r="R361" s="234" t="str">
        <f>INDEX('Policy Characteristics'!L:L,MATCH(PolicyLevers!$C361,'Policy Characteristics'!$C:$C,0))</f>
        <v>carbon-capture-and-sequestration.html</v>
      </c>
      <c r="S361" s="236" t="str">
        <f>INDEX('Policy Characteristics'!M:M,MATCH(PolicyLevers!$C361,'Policy Characteristics'!$C:$C,0))</f>
        <v>Calculated from model data; see variable ccs/BFoCPAbS in the InputData folder for source information.</v>
      </c>
      <c r="T361" s="229">
        <f>INDEX('Policy Characteristics'!N:N,MATCH(PolicyLevers!$C361,'Policy Characteristics'!$C:$C,0))</f>
        <v>0</v>
      </c>
    </row>
    <row r="362" spans="1:20" s="66" customFormat="1">
      <c r="A362" s="199" t="str">
        <f>INDEX('Policy Characteristics'!A:A,MATCH($C362,'Policy Characteristics'!$C:$C,0))</f>
        <v>Industry</v>
      </c>
      <c r="B362" s="234" t="str">
        <f>INDEX('Policy Characteristics'!B:B,MATCH($C362,'Policy Characteristics'!$C:$C,0))</f>
        <v>Carbon Capture and Sequestration</v>
      </c>
      <c r="C362" s="234" t="str">
        <f t="shared" si="27"/>
        <v>Industry Sector Fraction of Potential Additional CCS Achieved</v>
      </c>
      <c r="D362" s="230" t="s">
        <v>144</v>
      </c>
      <c r="E362" s="230" t="s">
        <v>884</v>
      </c>
      <c r="F362" s="230" t="s">
        <v>764</v>
      </c>
      <c r="G362" s="229" t="s">
        <v>1717</v>
      </c>
      <c r="H362" s="231">
        <v>903</v>
      </c>
      <c r="I362" s="230" t="s">
        <v>47</v>
      </c>
      <c r="J362" s="142" t="str">
        <f>INDEX('Policy Characteristics'!D:D,MATCH(PolicyLevers!$C362,'Policy Characteristics'!$C:$C,0))</f>
        <v>Industry CCS</v>
      </c>
      <c r="K362" s="142" t="str">
        <f>INDEX('Policy Characteristics'!E:E,MATCH(PolicyLevers!$C362,'Policy Characteristics'!$C:$C,0))</f>
        <v>indst CCS</v>
      </c>
      <c r="L362" s="235">
        <f>INDEX('Policy Characteristics'!F:F,MATCH(PolicyLevers!$C362,'Policy Characteristics'!$C:$C,0))</f>
        <v>0</v>
      </c>
      <c r="M362" s="235">
        <f>INDEX('Policy Characteristics'!G:G,MATCH(PolicyLevers!$C362,'Policy Characteristics'!$C:$C,0))</f>
        <v>1</v>
      </c>
      <c r="N362" s="235">
        <f>INDEX('Policy Characteristics'!H:H,MATCH(PolicyLevers!$C362,'Policy Characteristics'!$C:$C,0))</f>
        <v>0.01</v>
      </c>
      <c r="O362" s="234" t="str">
        <f>INDEX('Policy Characteristics'!I:I,MATCH(PolicyLevers!$C362,'Policy Characteristics'!$C:$C,0))</f>
        <v>% of CO2 captured</v>
      </c>
      <c r="P362" s="234"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234" t="str">
        <f>INDEX('Policy Characteristics'!K:K,MATCH(PolicyLevers!$C362,'Policy Characteristics'!$C:$C,0))</f>
        <v>ccs.html#ccs</v>
      </c>
      <c r="R362" s="234" t="str">
        <f>INDEX('Policy Characteristics'!L:L,MATCH(PolicyLevers!$C362,'Policy Characteristics'!$C:$C,0))</f>
        <v>carbon-capture-and-sequestration.html</v>
      </c>
      <c r="S362" s="236" t="str">
        <f>INDEX('Policy Characteristics'!M:M,MATCH(PolicyLevers!$C362,'Policy Characteristics'!$C:$C,0))</f>
        <v>Calculated from model data; see variable ccs/BFoCPAbS in the InputData folder for source information.</v>
      </c>
      <c r="T362" s="229">
        <f>INDEX('Policy Characteristics'!N:N,MATCH(PolicyLevers!$C362,'Policy Characteristics'!$C:$C,0))</f>
        <v>0</v>
      </c>
    </row>
    <row r="363" spans="1:20" s="66" customFormat="1">
      <c r="A363" s="199" t="str">
        <f>INDEX('Policy Characteristics'!A:A,MATCH($C363,'Policy Characteristics'!$C:$C,0))</f>
        <v>Industry</v>
      </c>
      <c r="B363" s="234" t="str">
        <f>INDEX('Policy Characteristics'!B:B,MATCH($C363,'Policy Characteristics'!$C:$C,0))</f>
        <v>Carbon Capture and Sequestration</v>
      </c>
      <c r="C363" s="234" t="str">
        <f t="shared" si="27"/>
        <v>Industry Sector Fraction of Potential Additional CCS Achieved</v>
      </c>
      <c r="D363" s="230" t="s">
        <v>145</v>
      </c>
      <c r="E363" s="230" t="s">
        <v>1713</v>
      </c>
      <c r="F363" s="230" t="s">
        <v>147</v>
      </c>
      <c r="G363" s="229" t="s">
        <v>1714</v>
      </c>
      <c r="H363" s="231">
        <v>904</v>
      </c>
      <c r="I363" s="230" t="s">
        <v>47</v>
      </c>
      <c r="J363" s="142" t="str">
        <f>INDEX('Policy Characteristics'!D:D,MATCH(PolicyLevers!$C363,'Policy Characteristics'!$C:$C,0))</f>
        <v>Industry CCS</v>
      </c>
      <c r="K363" s="142" t="str">
        <f>INDEX('Policy Characteristics'!E:E,MATCH(PolicyLevers!$C363,'Policy Characteristics'!$C:$C,0))</f>
        <v>indst CCS</v>
      </c>
      <c r="L363" s="235">
        <f>INDEX('Policy Characteristics'!F:F,MATCH(PolicyLevers!$C363,'Policy Characteristics'!$C:$C,0))</f>
        <v>0</v>
      </c>
      <c r="M363" s="235">
        <f>INDEX('Policy Characteristics'!G:G,MATCH(PolicyLevers!$C363,'Policy Characteristics'!$C:$C,0))</f>
        <v>1</v>
      </c>
      <c r="N363" s="235">
        <f>INDEX('Policy Characteristics'!H:H,MATCH(PolicyLevers!$C363,'Policy Characteristics'!$C:$C,0))</f>
        <v>0.01</v>
      </c>
      <c r="O363" s="234" t="str">
        <f>INDEX('Policy Characteristics'!I:I,MATCH(PolicyLevers!$C363,'Policy Characteristics'!$C:$C,0))</f>
        <v>% of CO2 captured</v>
      </c>
      <c r="P363" s="234"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234" t="str">
        <f>INDEX('Policy Characteristics'!K:K,MATCH(PolicyLevers!$C363,'Policy Characteristics'!$C:$C,0))</f>
        <v>ccs.html#ccs</v>
      </c>
      <c r="R363" s="234" t="str">
        <f>INDEX('Policy Characteristics'!L:L,MATCH(PolicyLevers!$C363,'Policy Characteristics'!$C:$C,0))</f>
        <v>carbon-capture-and-sequestration.html</v>
      </c>
      <c r="S363" s="236" t="str">
        <f>INDEX('Policy Characteristics'!M:M,MATCH(PolicyLevers!$C363,'Policy Characteristics'!$C:$C,0))</f>
        <v>Calculated from model data; see variable ccs/BFoCPAbS in the InputData folder for source information.</v>
      </c>
      <c r="T363" s="229">
        <f>INDEX('Policy Characteristics'!N:N,MATCH(PolicyLevers!$C363,'Policy Characteristics'!$C:$C,0))</f>
        <v>0</v>
      </c>
    </row>
    <row r="364" spans="1:20" s="66" customFormat="1">
      <c r="A364" s="199" t="str">
        <f>INDEX('Policy Characteristics'!A:A,MATCH($C364,'Policy Characteristics'!$C:$C,0))</f>
        <v>Industry</v>
      </c>
      <c r="B364" s="234" t="str">
        <f>INDEX('Policy Characteristics'!B:B,MATCH($C364,'Policy Characteristics'!$C:$C,0))</f>
        <v>Carbon Capture and Sequestration</v>
      </c>
      <c r="C364" s="234" t="str">
        <f t="shared" si="27"/>
        <v>Industry Sector Fraction of Potential Additional CCS Achieved</v>
      </c>
      <c r="D364" s="230" t="s">
        <v>145</v>
      </c>
      <c r="E364" s="230" t="s">
        <v>884</v>
      </c>
      <c r="F364" s="230" t="s">
        <v>147</v>
      </c>
      <c r="G364" s="229" t="s">
        <v>1717</v>
      </c>
      <c r="H364" s="231">
        <v>905</v>
      </c>
      <c r="I364" s="230" t="s">
        <v>47</v>
      </c>
      <c r="J364" s="142" t="str">
        <f>INDEX('Policy Characteristics'!D:D,MATCH(PolicyLevers!$C364,'Policy Characteristics'!$C:$C,0))</f>
        <v>Industry CCS</v>
      </c>
      <c r="K364" s="142" t="str">
        <f>INDEX('Policy Characteristics'!E:E,MATCH(PolicyLevers!$C364,'Policy Characteristics'!$C:$C,0))</f>
        <v>indst CCS</v>
      </c>
      <c r="L364" s="235">
        <f>INDEX('Policy Characteristics'!F:F,MATCH(PolicyLevers!$C364,'Policy Characteristics'!$C:$C,0))</f>
        <v>0</v>
      </c>
      <c r="M364" s="235">
        <f>INDEX('Policy Characteristics'!G:G,MATCH(PolicyLevers!$C364,'Policy Characteristics'!$C:$C,0))</f>
        <v>1</v>
      </c>
      <c r="N364" s="235">
        <f>INDEX('Policy Characteristics'!H:H,MATCH(PolicyLevers!$C364,'Policy Characteristics'!$C:$C,0))</f>
        <v>0.01</v>
      </c>
      <c r="O364" s="234" t="str">
        <f>INDEX('Policy Characteristics'!I:I,MATCH(PolicyLevers!$C364,'Policy Characteristics'!$C:$C,0))</f>
        <v>% of CO2 captured</v>
      </c>
      <c r="P364" s="234"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234" t="str">
        <f>INDEX('Policy Characteristics'!K:K,MATCH(PolicyLevers!$C364,'Policy Characteristics'!$C:$C,0))</f>
        <v>ccs.html#ccs</v>
      </c>
      <c r="R364" s="234" t="str">
        <f>INDEX('Policy Characteristics'!L:L,MATCH(PolicyLevers!$C364,'Policy Characteristics'!$C:$C,0))</f>
        <v>carbon-capture-and-sequestration.html</v>
      </c>
      <c r="S364" s="236" t="str">
        <f>INDEX('Policy Characteristics'!M:M,MATCH(PolicyLevers!$C364,'Policy Characteristics'!$C:$C,0))</f>
        <v>Calculated from model data; see variable ccs/BFoCPAbS in the InputData folder for source information.</v>
      </c>
      <c r="T364" s="229">
        <f>INDEX('Policy Characteristics'!N:N,MATCH(PolicyLevers!$C364,'Policy Characteristics'!$C:$C,0))</f>
        <v>0</v>
      </c>
    </row>
    <row r="365" spans="1:20" s="66" customFormat="1">
      <c r="A365" s="199" t="str">
        <f>INDEX('Policy Characteristics'!A:A,MATCH($C365,'Policy Characteristics'!$C:$C,0))</f>
        <v>Industry</v>
      </c>
      <c r="B365" s="234" t="str">
        <f>INDEX('Policy Characteristics'!B:B,MATCH($C365,'Policy Characteristics'!$C:$C,0))</f>
        <v>Carbon Capture and Sequestration</v>
      </c>
      <c r="C365" s="234" t="str">
        <f t="shared" si="27"/>
        <v>Industry Sector Fraction of Potential Additional CCS Achieved</v>
      </c>
      <c r="D365" s="230" t="s">
        <v>146</v>
      </c>
      <c r="E365" s="230" t="s">
        <v>1713</v>
      </c>
      <c r="F365" s="230" t="s">
        <v>148</v>
      </c>
      <c r="G365" s="229" t="s">
        <v>1714</v>
      </c>
      <c r="H365" s="231">
        <v>906</v>
      </c>
      <c r="I365" s="229" t="s">
        <v>46</v>
      </c>
      <c r="J365" s="142" t="str">
        <f>INDEX('Policy Characteristics'!D:D,MATCH(PolicyLevers!$C365,'Policy Characteristics'!$C:$C,0))</f>
        <v>Industry CCS</v>
      </c>
      <c r="K365" s="142" t="str">
        <f>INDEX('Policy Characteristics'!E:E,MATCH(PolicyLevers!$C365,'Policy Characteristics'!$C:$C,0))</f>
        <v>indst CCS</v>
      </c>
      <c r="L365" s="235">
        <f>INDEX('Policy Characteristics'!F:F,MATCH(PolicyLevers!$C365,'Policy Characteristics'!$C:$C,0))</f>
        <v>0</v>
      </c>
      <c r="M365" s="235">
        <f>INDEX('Policy Characteristics'!G:G,MATCH(PolicyLevers!$C365,'Policy Characteristics'!$C:$C,0))</f>
        <v>1</v>
      </c>
      <c r="N365" s="235">
        <f>INDEX('Policy Characteristics'!H:H,MATCH(PolicyLevers!$C365,'Policy Characteristics'!$C:$C,0))</f>
        <v>0.01</v>
      </c>
      <c r="O365" s="234" t="str">
        <f>INDEX('Policy Characteristics'!I:I,MATCH(PolicyLevers!$C365,'Policy Characteristics'!$C:$C,0))</f>
        <v>% of CO2 captured</v>
      </c>
      <c r="P365" s="229"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234" t="str">
        <f>INDEX('Policy Characteristics'!K:K,MATCH(PolicyLevers!$C365,'Policy Characteristics'!$C:$C,0))</f>
        <v>ccs.html#ccs</v>
      </c>
      <c r="R365" s="234" t="str">
        <f>INDEX('Policy Characteristics'!L:L,MATCH(PolicyLevers!$C365,'Policy Characteristics'!$C:$C,0))</f>
        <v>carbon-capture-and-sequestration.html</v>
      </c>
      <c r="S365" s="229" t="str">
        <f>INDEX('Policy Characteristics'!M:M,MATCH(PolicyLevers!$C365,'Policy Characteristics'!$C:$C,0))</f>
        <v>Calculated from model data; see variable ccs/BFoCPAbS in the InputData folder for source information.</v>
      </c>
      <c r="T365" s="229">
        <f>INDEX('Policy Characteristics'!N:N,MATCH(PolicyLevers!$C365,'Policy Characteristics'!$C:$C,0))</f>
        <v>0</v>
      </c>
    </row>
    <row r="366" spans="1:20" s="66" customFormat="1">
      <c r="A366" s="199" t="str">
        <f>INDEX('Policy Characteristics'!A:A,MATCH($C366,'Policy Characteristics'!$C:$C,0))</f>
        <v>Industry</v>
      </c>
      <c r="B366" s="234" t="str">
        <f>INDEX('Policy Characteristics'!B:B,MATCH($C366,'Policy Characteristics'!$C:$C,0))</f>
        <v>Carbon Capture and Sequestration</v>
      </c>
      <c r="C366" s="234" t="str">
        <f t="shared" si="27"/>
        <v>Industry Sector Fraction of Potential Additional CCS Achieved</v>
      </c>
      <c r="D366" s="230" t="s">
        <v>146</v>
      </c>
      <c r="E366" s="230" t="s">
        <v>884</v>
      </c>
      <c r="F366" s="230" t="s">
        <v>148</v>
      </c>
      <c r="G366" s="229" t="s">
        <v>1717</v>
      </c>
      <c r="H366" s="231">
        <v>907</v>
      </c>
      <c r="I366" s="229" t="s">
        <v>46</v>
      </c>
      <c r="J366" s="142" t="str">
        <f>INDEX('Policy Characteristics'!D:D,MATCH(PolicyLevers!$C366,'Policy Characteristics'!$C:$C,0))</f>
        <v>Industry CCS</v>
      </c>
      <c r="K366" s="142" t="str">
        <f>INDEX('Policy Characteristics'!E:E,MATCH(PolicyLevers!$C366,'Policy Characteristics'!$C:$C,0))</f>
        <v>indst CCS</v>
      </c>
      <c r="L366" s="235">
        <f>INDEX('Policy Characteristics'!F:F,MATCH(PolicyLevers!$C366,'Policy Characteristics'!$C:$C,0))</f>
        <v>0</v>
      </c>
      <c r="M366" s="235">
        <f>INDEX('Policy Characteristics'!G:G,MATCH(PolicyLevers!$C366,'Policy Characteristics'!$C:$C,0))</f>
        <v>1</v>
      </c>
      <c r="N366" s="235">
        <f>INDEX('Policy Characteristics'!H:H,MATCH(PolicyLevers!$C366,'Policy Characteristics'!$C:$C,0))</f>
        <v>0.01</v>
      </c>
      <c r="O366" s="234" t="str">
        <f>INDEX('Policy Characteristics'!I:I,MATCH(PolicyLevers!$C366,'Policy Characteristics'!$C:$C,0))</f>
        <v>% of CO2 captured</v>
      </c>
      <c r="P366" s="229"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234" t="str">
        <f>INDEX('Policy Characteristics'!K:K,MATCH(PolicyLevers!$C366,'Policy Characteristics'!$C:$C,0))</f>
        <v>ccs.html#ccs</v>
      </c>
      <c r="R366" s="234" t="str">
        <f>INDEX('Policy Characteristics'!L:L,MATCH(PolicyLevers!$C366,'Policy Characteristics'!$C:$C,0))</f>
        <v>carbon-capture-and-sequestration.html</v>
      </c>
      <c r="S366" s="229" t="str">
        <f>INDEX('Policy Characteristics'!M:M,MATCH(PolicyLevers!$C366,'Policy Characteristics'!$C:$C,0))</f>
        <v>Calculated from model data; see variable ccs/BFoCPAbS in the InputData folder for source information.</v>
      </c>
      <c r="T366" s="229">
        <f>INDEX('Policy Characteristics'!N:N,MATCH(PolicyLevers!$C366,'Policy Characteristics'!$C:$C,0))</f>
        <v>0</v>
      </c>
    </row>
    <row r="367" spans="1:20">
      <c r="A367" s="142" t="str">
        <f>INDEX('Policy Characteristics'!A:A,MATCH($C367,'Policy Characteristics'!$C:$C,0))</f>
        <v>Industry</v>
      </c>
      <c r="B367" t="str">
        <f>INDEX('Policy Characteristics'!B:B,MATCH($C367,'Policy Characteristics'!$C:$C,0))</f>
        <v>Cement Clinker Substitution</v>
      </c>
      <c r="C367" t="s">
        <v>1139</v>
      </c>
      <c r="D367" s="144"/>
      <c r="E367" s="144"/>
      <c r="F367" s="144"/>
      <c r="G367" s="144"/>
      <c r="H367" s="16">
        <v>43</v>
      </c>
      <c r="I367" s="144" t="s">
        <v>46</v>
      </c>
      <c r="J367" s="142" t="str">
        <f>INDEX('Policy Characteristics'!D:D,MATCH(PolicyLevers!$C367,'Policy Characteristics'!$C:$C,0))</f>
        <v>Cement Clinker Substitution</v>
      </c>
      <c r="K367" s="142" t="str">
        <f>INDEX('Policy Characteristics'!E:E,MATCH(PolicyLevers!$C367,'Policy Characteristics'!$C:$C,0))</f>
        <v>indst cement measures</v>
      </c>
      <c r="L367" s="170">
        <f>INDEX('Policy Characteristics'!F:F,MATCH(PolicyLevers!$C367,'Policy Characteristics'!$C:$C,0))</f>
        <v>0</v>
      </c>
      <c r="M367" s="9">
        <f>INDEX('Policy Characteristics'!G:G,MATCH(PolicyLevers!$C367,'Policy Characteristics'!$C:$C,0))</f>
        <v>1</v>
      </c>
      <c r="N367" s="9">
        <f>INDEX('Policy Characteristics'!H:H,MATCH(PolicyLevers!$C367,'Policy Characteristics'!$C:$C,0))</f>
        <v>0.01</v>
      </c>
      <c r="O367" s="144" t="str">
        <f>INDEX('Policy Characteristics'!I:I,MATCH(PolicyLevers!$C367,'Policy Characteristics'!$C:$C,0))</f>
        <v>% of potential achieved</v>
      </c>
      <c r="P367" s="15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44" t="str">
        <f>INDEX('Policy Characteristics'!K:K,MATCH(PolicyLevers!$C367,'Policy Characteristics'!$C:$C,0))</f>
        <v>industry-ag-main.html#clinker</v>
      </c>
      <c r="R367" s="150" t="str">
        <f>INDEX('Policy Characteristics'!L:L,MATCH(PolicyLevers!$C367,'Policy Characteristics'!$C:$C,0))</f>
        <v>cement-clinker-substitution.html</v>
      </c>
      <c r="S367" s="151" t="str">
        <f>INDEX('Policy Characteristics'!M:M,MATCH(PolicyLevers!$C367,'Policy Characteristics'!$C:$C,0))</f>
        <v>Calculated from model data; see variables indst/PERAC and indst/BPEiC in the InputData folder for source information.</v>
      </c>
      <c r="T367" s="144">
        <f>INDEX('Policy Characteristics'!N:N,MATCH(PolicyLevers!$C367,'Policy Characteristics'!$C:$C,0))</f>
        <v>0</v>
      </c>
    </row>
    <row r="368" spans="1:20" s="147" customFormat="1">
      <c r="A368" s="142" t="str">
        <f>INDEX('Policy Characteristics'!A:A,MATCH($C368,'Policy Characteristics'!$C:$C,0))</f>
        <v>Industry</v>
      </c>
      <c r="B368" t="str">
        <f>INDEX('Policy Characteristics'!B:B,MATCH($C368,'Policy Characteristics'!$C:$C,0))</f>
        <v>Cogeneration and Waste Heat Recovery</v>
      </c>
      <c r="C368" t="s">
        <v>298</v>
      </c>
      <c r="D368" s="144"/>
      <c r="E368" s="144"/>
      <c r="F368" s="144"/>
      <c r="G368" s="144"/>
      <c r="H368" s="16">
        <v>44</v>
      </c>
      <c r="I368" s="144" t="s">
        <v>46</v>
      </c>
      <c r="J368" s="142" t="str">
        <f>INDEX('Policy Characteristics'!D:D,MATCH(PolicyLevers!$C368,'Policy Characteristics'!$C:$C,0))</f>
        <v>Cogeneration and Waste Heat Recovery</v>
      </c>
      <c r="K368" s="142" t="str">
        <f>INDEX('Policy Characteristics'!E:E,MATCH(PolicyLevers!$C368,'Policy Characteristics'!$C:$C,0))</f>
        <v>indst CHP</v>
      </c>
      <c r="L368" s="170">
        <f>INDEX('Policy Characteristics'!F:F,MATCH(PolicyLevers!$C368,'Policy Characteristics'!$C:$C,0))</f>
        <v>0</v>
      </c>
      <c r="M368" s="9">
        <f>INDEX('Policy Characteristics'!G:G,MATCH(PolicyLevers!$C368,'Policy Characteristics'!$C:$C,0))</f>
        <v>1</v>
      </c>
      <c r="N368" s="9">
        <f>INDEX('Policy Characteristics'!H:H,MATCH(PolicyLevers!$C368,'Policy Characteristics'!$C:$C,0))</f>
        <v>0.01</v>
      </c>
      <c r="O368" s="144" t="str">
        <f>INDEX('Policy Characteristics'!I:I,MATCH(PolicyLevers!$C368,'Policy Characteristics'!$C:$C,0))</f>
        <v>% of potential achieved</v>
      </c>
      <c r="P368" s="15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44" t="str">
        <f>INDEX('Policy Characteristics'!K:K,MATCH(PolicyLevers!$C368,'Policy Characteristics'!$C:$C,0))</f>
        <v>industry-ag-main.html#cogen</v>
      </c>
      <c r="R368" s="150" t="str">
        <f>INDEX('Policy Characteristics'!L:L,MATCH(PolicyLevers!$C368,'Policy Characteristics'!$C:$C,0))</f>
        <v>cogeneration-and-waste-heat-recovery.html</v>
      </c>
      <c r="S368" s="151" t="str">
        <f>INDEX('Policy Characteristics'!M:M,MATCH(PolicyLevers!$C368,'Policy Characteristics'!$C:$C,0))</f>
        <v>Calculated from model data; see variable indst/PPRiFUfICaWHR in the InputData folder for source information.</v>
      </c>
      <c r="T368" s="165">
        <f>INDEX('Policy Characteristics'!N:N,MATCH(PolicyLevers!$C368,'Policy Characteristics'!$C:$C,0))</f>
        <v>0</v>
      </c>
    </row>
    <row r="369" spans="1:20" s="147" customFormat="1">
      <c r="A369" s="142" t="str">
        <f>INDEX('Policy Characteristics'!A:A,MATCH($C369,'Policy Characteristics'!$C:$C,0))</f>
        <v>Industry</v>
      </c>
      <c r="B369" t="str">
        <f>INDEX('Policy Characteristics'!B:B,MATCH($C369,'Policy Characteristics'!$C:$C,0))</f>
        <v>Early Retirement of Industrial Facilities</v>
      </c>
      <c r="C369" t="s">
        <v>61</v>
      </c>
      <c r="D369" s="144"/>
      <c r="E369" s="144"/>
      <c r="F369" s="144"/>
      <c r="G369" s="144"/>
      <c r="H369" s="16">
        <v>45</v>
      </c>
      <c r="I369" s="144" t="s">
        <v>46</v>
      </c>
      <c r="J369" s="142" t="str">
        <f>INDEX('Policy Characteristics'!D:D,MATCH(PolicyLevers!$C369,'Policy Characteristics'!$C:$C,0))</f>
        <v>Early Retirement of Industrial Facilities</v>
      </c>
      <c r="K369" s="142" t="str">
        <f>INDEX('Policy Characteristics'!E:E,MATCH(PolicyLevers!$C369,'Policy Characteristics'!$C:$C,0))</f>
        <v>indst early retirement</v>
      </c>
      <c r="L369" s="170">
        <f>INDEX('Policy Characteristics'!F:F,MATCH(PolicyLevers!$C369,'Policy Characteristics'!$C:$C,0))</f>
        <v>0</v>
      </c>
      <c r="M369" s="9">
        <f>INDEX('Policy Characteristics'!G:G,MATCH(PolicyLevers!$C369,'Policy Characteristics'!$C:$C,0))</f>
        <v>1</v>
      </c>
      <c r="N369" s="9">
        <f>INDEX('Policy Characteristics'!H:H,MATCH(PolicyLevers!$C369,'Policy Characteristics'!$C:$C,0))</f>
        <v>0.01</v>
      </c>
      <c r="O369" s="144" t="str">
        <f>INDEX('Policy Characteristics'!I:I,MATCH(PolicyLevers!$C369,'Policy Characteristics'!$C:$C,0))</f>
        <v>% of potential achieved</v>
      </c>
      <c r="P369" s="15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44" t="str">
        <f>INDEX('Policy Characteristics'!K:K,MATCH(PolicyLevers!$C369,'Policy Characteristics'!$C:$C,0))</f>
        <v>industry-ag-main.html#early-ret</v>
      </c>
      <c r="R369" s="150" t="str">
        <f>INDEX('Policy Characteristics'!L:L,MATCH(PolicyLevers!$C369,'Policy Characteristics'!$C:$C,0))</f>
        <v>early-retirement-of-industrial-facilities.html</v>
      </c>
      <c r="S369" s="151" t="str">
        <f>INDEX('Policy Characteristics'!M:M,MATCH(PolicyLevers!$C369,'Policy Characteristics'!$C:$C,0))</f>
        <v>Calculated from model data; see variable indst/PPRiFUfERoIF in the InputData folder for source information.</v>
      </c>
      <c r="T369" s="165">
        <f>INDEX('Policy Characteristics'!N:N,MATCH(PolicyLevers!$C369,'Policy Characteristics'!$C:$C,0))</f>
        <v>0</v>
      </c>
    </row>
    <row r="370" spans="1:20" s="147" customFormat="1">
      <c r="A370" s="142" t="str">
        <f>INDEX('Policy Characteristics'!A:A,MATCH($C370,'Policy Characteristics'!$C:$C,0))</f>
        <v>Industry</v>
      </c>
      <c r="B370" t="str">
        <f>INDEX('Policy Characteristics'!B:B,MATCH($C370,'Policy Characteristics'!$C:$C,0))</f>
        <v>Industry Energy Efficiency Standards</v>
      </c>
      <c r="C370" t="s">
        <v>299</v>
      </c>
      <c r="D370" s="144" t="s">
        <v>140</v>
      </c>
      <c r="E370" s="144" t="s">
        <v>718</v>
      </c>
      <c r="F370" s="150" t="s">
        <v>732</v>
      </c>
      <c r="G370" s="144" t="s">
        <v>724</v>
      </c>
      <c r="H370" s="16">
        <v>756</v>
      </c>
      <c r="I370" s="144" t="s">
        <v>46</v>
      </c>
      <c r="J370" s="142" t="str">
        <f>INDEX('Policy Characteristics'!D:D,MATCH(PolicyLevers!$C370,'Policy Characteristics'!$C:$C,0))</f>
        <v>Industry Energy Efficiency Standards</v>
      </c>
      <c r="K370" s="142" t="str">
        <f>INDEX('Policy Characteristics'!E:E,MATCH(PolicyLevers!$C370,'Policy Characteristics'!$C:$C,0))</f>
        <v>indst efficiency standards</v>
      </c>
      <c r="L370" s="9">
        <f>INDEX('Policy Characteristics'!F:F,MATCH(PolicyLevers!$C370,'Policy Characteristics'!$C:$C,0))</f>
        <v>0</v>
      </c>
      <c r="M370" s="9">
        <f>INDEX('Policy Characteristics'!G:G,MATCH(PolicyLevers!$C370,'Policy Characteristics'!$C:$C,0))</f>
        <v>0.6</v>
      </c>
      <c r="N370" s="9">
        <f>INDEX('Policy Characteristics'!H:H,MATCH(PolicyLevers!$C370,'Policy Characteristics'!$C:$C,0))</f>
        <v>0.01</v>
      </c>
      <c r="O370" s="144" t="str">
        <f>INDEX('Policy Characteristics'!I:I,MATCH(PolicyLevers!$C370,'Policy Characteristics'!$C:$C,0))</f>
        <v>% reduction in energy use</v>
      </c>
      <c r="P370" s="15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44" t="str">
        <f>INDEX('Policy Characteristics'!K:K,MATCH(PolicyLevers!$C370,'Policy Characteristics'!$C:$C,0))</f>
        <v>industry-ag-main.html#eff-stds</v>
      </c>
      <c r="R370" s="150" t="str">
        <f>INDEX('Policy Characteristics'!L:L,MATCH(PolicyLevers!$C370,'Policy Characteristics'!$C:$C,0))</f>
        <v>industry-energy-efficiency-standards.html</v>
      </c>
      <c r="S370" s="176" t="str">
        <f>INDEX('Policy Characteristics'!M:M,MATCH(PolicyLevers!$C370,'Policy Characteristics'!$C:$C,0))</f>
        <v>https://www.beeindia.gov.in/sites/default/files/press_releases/Consolidated%20Report.pdf</v>
      </c>
      <c r="T370" s="150" t="str">
        <f>INDEX('Policy Characteristics'!N:N,MATCH(PolicyLevers!$C370,'Policy Characteristics'!$C:$C,0))</f>
        <v>U.S. DOE, 2016, Industrial Energy Efficiency Potential Analysis, https://energy.gov/sites/prod/files/2017/04/f34/energy-savings-by-state-industrial-methodology.pdf</v>
      </c>
    </row>
    <row r="371" spans="1:20" s="147" customFormat="1">
      <c r="A371" s="142" t="str">
        <f>INDEX('Policy Characteristics'!A:A,MATCH($C371,'Policy Characteristics'!$C:$C,0))</f>
        <v>Industry</v>
      </c>
      <c r="B371" s="147" t="str">
        <f>INDEX('Policy Characteristics'!B:B,MATCH($C371,'Policy Characteristics'!$C:$C,0))</f>
        <v>Industry Energy Efficiency Standards</v>
      </c>
      <c r="C371" s="147" t="str">
        <f t="shared" ref="C371:C386" si="28">C$370</f>
        <v>Percentage Improvement in Eqpt Efficiency Standards above BAU</v>
      </c>
      <c r="D371" s="144" t="s">
        <v>140</v>
      </c>
      <c r="E371" s="144" t="s">
        <v>719</v>
      </c>
      <c r="F371" s="150" t="s">
        <v>732</v>
      </c>
      <c r="G371" s="144" t="s">
        <v>727</v>
      </c>
      <c r="H371" s="16">
        <v>757</v>
      </c>
      <c r="I371" s="144" t="s">
        <v>46</v>
      </c>
      <c r="J371" s="142" t="str">
        <f>INDEX('Policy Characteristics'!D:D,MATCH(PolicyLevers!$C371,'Policy Characteristics'!$C:$C,0))</f>
        <v>Industry Energy Efficiency Standards</v>
      </c>
      <c r="K371" s="142" t="str">
        <f>INDEX('Policy Characteristics'!E:E,MATCH(PolicyLevers!$C371,'Policy Characteristics'!$C:$C,0))</f>
        <v>indst efficiency standards</v>
      </c>
      <c r="L371" s="158">
        <f>INDEX('Policy Characteristics'!F:F,MATCH(PolicyLevers!$C371,'Policy Characteristics'!$C:$C,0))</f>
        <v>0</v>
      </c>
      <c r="M371" s="158">
        <f>INDEX('Policy Characteristics'!G:G,MATCH(PolicyLevers!$C371,'Policy Characteristics'!$C:$C,0))</f>
        <v>0.6</v>
      </c>
      <c r="N371" s="158">
        <f>INDEX('Policy Characteristics'!H:H,MATCH(PolicyLevers!$C371,'Policy Characteristics'!$C:$C,0))</f>
        <v>0.01</v>
      </c>
      <c r="O371" s="165" t="str">
        <f>INDEX('Policy Characteristics'!I:I,MATCH(PolicyLevers!$C371,'Policy Characteristics'!$C:$C,0))</f>
        <v>% reduction in energy use</v>
      </c>
      <c r="P371" s="15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165" t="str">
        <f>INDEX('Policy Characteristics'!K:K,MATCH(PolicyLevers!$C371,'Policy Characteristics'!$C:$C,0))</f>
        <v>industry-ag-main.html#eff-stds</v>
      </c>
      <c r="R371" s="165" t="str">
        <f>INDEX('Policy Characteristics'!L:L,MATCH(PolicyLevers!$C371,'Policy Characteristics'!$C:$C,0))</f>
        <v>industry-energy-efficiency-standards.html</v>
      </c>
      <c r="S371" s="176" t="str">
        <f>INDEX('Policy Characteristics'!M:M,MATCH(PolicyLevers!$C371,'Policy Characteristics'!$C:$C,0))</f>
        <v>https://www.beeindia.gov.in/sites/default/files/press_releases/Consolidated%20Report.pdf</v>
      </c>
      <c r="T371" s="165" t="str">
        <f>INDEX('Policy Characteristics'!N:N,MATCH(PolicyLevers!$C371,'Policy Characteristics'!$C:$C,0))</f>
        <v>U.S. DOE, 2016, Industrial Energy Efficiency Potential Analysis, https://energy.gov/sites/prod/files/2017/04/f34/energy-savings-by-state-industrial-methodology.pdf</v>
      </c>
    </row>
    <row r="372" spans="1:20" s="147" customFormat="1">
      <c r="A372" s="142" t="str">
        <f>INDEX('Policy Characteristics'!A:A,MATCH($C372,'Policy Characteristics'!$C:$C,0))</f>
        <v>Industry</v>
      </c>
      <c r="B372" s="147" t="str">
        <f>INDEX('Policy Characteristics'!B:B,MATCH($C372,'Policy Characteristics'!$C:$C,0))</f>
        <v>Industry Energy Efficiency Standards</v>
      </c>
      <c r="C372" s="147" t="str">
        <f t="shared" si="28"/>
        <v>Percentage Improvement in Eqpt Efficiency Standards above BAU</v>
      </c>
      <c r="D372" s="144" t="s">
        <v>140</v>
      </c>
      <c r="E372" s="144" t="s">
        <v>720</v>
      </c>
      <c r="F372" s="150" t="s">
        <v>732</v>
      </c>
      <c r="G372" s="144" t="s">
        <v>728</v>
      </c>
      <c r="H372" s="16">
        <v>758</v>
      </c>
      <c r="I372" s="144" t="s">
        <v>47</v>
      </c>
      <c r="J372" s="142" t="str">
        <f>INDEX('Policy Characteristics'!D:D,MATCH(PolicyLevers!$C372,'Policy Characteristics'!$C:$C,0))</f>
        <v>Industry Energy Efficiency Standards</v>
      </c>
      <c r="K372" s="142" t="str">
        <f>INDEX('Policy Characteristics'!E:E,MATCH(PolicyLevers!$C372,'Policy Characteristics'!$C:$C,0))</f>
        <v>indst efficiency standards</v>
      </c>
      <c r="L372" s="158">
        <f>INDEX('Policy Characteristics'!F:F,MATCH(PolicyLevers!$C372,'Policy Characteristics'!$C:$C,0))</f>
        <v>0</v>
      </c>
      <c r="M372" s="158">
        <f>INDEX('Policy Characteristics'!G:G,MATCH(PolicyLevers!$C372,'Policy Characteristics'!$C:$C,0))</f>
        <v>0.6</v>
      </c>
      <c r="N372" s="158">
        <f>INDEX('Policy Characteristics'!H:H,MATCH(PolicyLevers!$C372,'Policy Characteristics'!$C:$C,0))</f>
        <v>0.01</v>
      </c>
      <c r="O372" s="165" t="str">
        <f>INDEX('Policy Characteristics'!I:I,MATCH(PolicyLevers!$C372,'Policy Characteristics'!$C:$C,0))</f>
        <v>% reduction in energy use</v>
      </c>
      <c r="P372" s="15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165" t="str">
        <f>INDEX('Policy Characteristics'!K:K,MATCH(PolicyLevers!$C372,'Policy Characteristics'!$C:$C,0))</f>
        <v>industry-ag-main.html#eff-stds</v>
      </c>
      <c r="R372" s="165" t="str">
        <f>INDEX('Policy Characteristics'!L:L,MATCH(PolicyLevers!$C372,'Policy Characteristics'!$C:$C,0))</f>
        <v>industry-energy-efficiency-standards.html</v>
      </c>
      <c r="S372" s="200" t="str">
        <f>INDEX('Policy Characteristics'!M:M,MATCH(PolicyLevers!$C372,'Policy Characteristics'!$C:$C,0))</f>
        <v>https://www.beeindia.gov.in/sites/default/files/press_releases/Consolidated%20Report.pdf</v>
      </c>
      <c r="T372" s="165" t="str">
        <f>INDEX('Policy Characteristics'!N:N,MATCH(PolicyLevers!$C372,'Policy Characteristics'!$C:$C,0))</f>
        <v>U.S. DOE, 2016, Industrial Energy Efficiency Potential Analysis, https://energy.gov/sites/prod/files/2017/04/f34/energy-savings-by-state-industrial-methodology.pdf</v>
      </c>
    </row>
    <row r="373" spans="1:20" s="147" customFormat="1">
      <c r="A373" s="142" t="str">
        <f>INDEX('Policy Characteristics'!A:A,MATCH($C373,'Policy Characteristics'!$C:$C,0))</f>
        <v>Industry</v>
      </c>
      <c r="B373" s="147" t="str">
        <f>INDEX('Policy Characteristics'!B:B,MATCH($C373,'Policy Characteristics'!$C:$C,0))</f>
        <v>Industry Energy Efficiency Standards</v>
      </c>
      <c r="C373" s="147" t="str">
        <f t="shared" si="28"/>
        <v>Percentage Improvement in Eqpt Efficiency Standards above BAU</v>
      </c>
      <c r="D373" s="144" t="s">
        <v>140</v>
      </c>
      <c r="E373" s="144" t="s">
        <v>721</v>
      </c>
      <c r="F373" s="150" t="s">
        <v>732</v>
      </c>
      <c r="G373" s="144" t="s">
        <v>725</v>
      </c>
      <c r="H373" s="16">
        <v>759</v>
      </c>
      <c r="I373" s="144" t="s">
        <v>46</v>
      </c>
      <c r="J373" s="142" t="str">
        <f>INDEX('Policy Characteristics'!D:D,MATCH(PolicyLevers!$C373,'Policy Characteristics'!$C:$C,0))</f>
        <v>Industry Energy Efficiency Standards</v>
      </c>
      <c r="K373" s="142" t="str">
        <f>INDEX('Policy Characteristics'!E:E,MATCH(PolicyLevers!$C373,'Policy Characteristics'!$C:$C,0))</f>
        <v>indst efficiency standards</v>
      </c>
      <c r="L373" s="158">
        <f>INDEX('Policy Characteristics'!F:F,MATCH(PolicyLevers!$C373,'Policy Characteristics'!$C:$C,0))</f>
        <v>0</v>
      </c>
      <c r="M373" s="158">
        <f>INDEX('Policy Characteristics'!G:G,MATCH(PolicyLevers!$C373,'Policy Characteristics'!$C:$C,0))</f>
        <v>0.6</v>
      </c>
      <c r="N373" s="158">
        <f>INDEX('Policy Characteristics'!H:H,MATCH(PolicyLevers!$C373,'Policy Characteristics'!$C:$C,0))</f>
        <v>0.01</v>
      </c>
      <c r="O373" s="165" t="str">
        <f>INDEX('Policy Characteristics'!I:I,MATCH(PolicyLevers!$C373,'Policy Characteristics'!$C:$C,0))</f>
        <v>% reduction in energy use</v>
      </c>
      <c r="P373" s="15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165" t="str">
        <f>INDEX('Policy Characteristics'!K:K,MATCH(PolicyLevers!$C373,'Policy Characteristics'!$C:$C,0))</f>
        <v>industry-ag-main.html#eff-stds</v>
      </c>
      <c r="R373" s="165" t="str">
        <f>INDEX('Policy Characteristics'!L:L,MATCH(PolicyLevers!$C373,'Policy Characteristics'!$C:$C,0))</f>
        <v>industry-energy-efficiency-standards.html</v>
      </c>
      <c r="S373" s="200" t="str">
        <f>INDEX('Policy Characteristics'!M:M,MATCH(PolicyLevers!$C373,'Policy Characteristics'!$C:$C,0))</f>
        <v>https://www.beeindia.gov.in/sites/default/files/press_releases/Consolidated%20Report.pdf</v>
      </c>
      <c r="T373" s="165" t="str">
        <f>INDEX('Policy Characteristics'!N:N,MATCH(PolicyLevers!$C373,'Policy Characteristics'!$C:$C,0))</f>
        <v>U.S. DOE, 2016, Industrial Energy Efficiency Potential Analysis, https://energy.gov/sites/prod/files/2017/04/f34/energy-savings-by-state-industrial-methodology.pdf</v>
      </c>
    </row>
    <row r="374" spans="1:20" s="147" customFormat="1">
      <c r="A374" s="142" t="str">
        <f>INDEX('Policy Characteristics'!A:A,MATCH($C374,'Policy Characteristics'!$C:$C,0))</f>
        <v>Industry</v>
      </c>
      <c r="B374" s="147" t="str">
        <f>INDEX('Policy Characteristics'!B:B,MATCH($C374,'Policy Characteristics'!$C:$C,0))</f>
        <v>Industry Energy Efficiency Standards</v>
      </c>
      <c r="C374" s="147" t="str">
        <f t="shared" si="28"/>
        <v>Percentage Improvement in Eqpt Efficiency Standards above BAU</v>
      </c>
      <c r="D374" s="144" t="s">
        <v>140</v>
      </c>
      <c r="E374" s="144" t="s">
        <v>722</v>
      </c>
      <c r="F374" s="150" t="s">
        <v>732</v>
      </c>
      <c r="G374" s="144" t="s">
        <v>726</v>
      </c>
      <c r="H374" s="16">
        <v>760</v>
      </c>
      <c r="I374" s="144" t="s">
        <v>46</v>
      </c>
      <c r="J374" s="142" t="str">
        <f>INDEX('Policy Characteristics'!D:D,MATCH(PolicyLevers!$C374,'Policy Characteristics'!$C:$C,0))</f>
        <v>Industry Energy Efficiency Standards</v>
      </c>
      <c r="K374" s="142" t="str">
        <f>INDEX('Policy Characteristics'!E:E,MATCH(PolicyLevers!$C374,'Policy Characteristics'!$C:$C,0))</f>
        <v>indst efficiency standards</v>
      </c>
      <c r="L374" s="158">
        <f>INDEX('Policy Characteristics'!F:F,MATCH(PolicyLevers!$C374,'Policy Characteristics'!$C:$C,0))</f>
        <v>0</v>
      </c>
      <c r="M374" s="158">
        <f>INDEX('Policy Characteristics'!G:G,MATCH(PolicyLevers!$C374,'Policy Characteristics'!$C:$C,0))</f>
        <v>0.6</v>
      </c>
      <c r="N374" s="158">
        <f>INDEX('Policy Characteristics'!H:H,MATCH(PolicyLevers!$C374,'Policy Characteristics'!$C:$C,0))</f>
        <v>0.01</v>
      </c>
      <c r="O374" s="165" t="str">
        <f>INDEX('Policy Characteristics'!I:I,MATCH(PolicyLevers!$C374,'Policy Characteristics'!$C:$C,0))</f>
        <v>% reduction in energy use</v>
      </c>
      <c r="P374" s="15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165" t="str">
        <f>INDEX('Policy Characteristics'!K:K,MATCH(PolicyLevers!$C374,'Policy Characteristics'!$C:$C,0))</f>
        <v>industry-ag-main.html#eff-stds</v>
      </c>
      <c r="R374" s="165" t="str">
        <f>INDEX('Policy Characteristics'!L:L,MATCH(PolicyLevers!$C374,'Policy Characteristics'!$C:$C,0))</f>
        <v>industry-energy-efficiency-standards.html</v>
      </c>
      <c r="S374" s="200" t="str">
        <f>INDEX('Policy Characteristics'!M:M,MATCH(PolicyLevers!$C374,'Policy Characteristics'!$C:$C,0))</f>
        <v>https://www.beeindia.gov.in/sites/default/files/press_releases/Consolidated%20Report.pdf</v>
      </c>
      <c r="T374" s="165" t="str">
        <f>INDEX('Policy Characteristics'!N:N,MATCH(PolicyLevers!$C374,'Policy Characteristics'!$C:$C,0))</f>
        <v>U.S. DOE, 2016, Industrial Energy Efficiency Potential Analysis, https://energy.gov/sites/prod/files/2017/04/f34/energy-savings-by-state-industrial-methodology.pdf</v>
      </c>
    </row>
    <row r="375" spans="1:20" s="147" customFormat="1">
      <c r="A375" s="142" t="str">
        <f>INDEX('Policy Characteristics'!A:A,MATCH($C375,'Policy Characteristics'!$C:$C,0))</f>
        <v>Industry</v>
      </c>
      <c r="B375" s="147" t="str">
        <f>INDEX('Policy Characteristics'!B:B,MATCH($C375,'Policy Characteristics'!$C:$C,0))</f>
        <v>Industry Energy Efficiency Standards</v>
      </c>
      <c r="C375" s="147" t="str">
        <f t="shared" si="28"/>
        <v>Percentage Improvement in Eqpt Efficiency Standards above BAU</v>
      </c>
      <c r="D375" s="144" t="s">
        <v>140</v>
      </c>
      <c r="E375" s="144" t="s">
        <v>723</v>
      </c>
      <c r="F375" s="150" t="s">
        <v>732</v>
      </c>
      <c r="G375" s="144" t="s">
        <v>729</v>
      </c>
      <c r="H375" s="16">
        <v>761</v>
      </c>
      <c r="I375" s="144" t="s">
        <v>47</v>
      </c>
      <c r="J375" s="142" t="str">
        <f>INDEX('Policy Characteristics'!D:D,MATCH(PolicyLevers!$C375,'Policy Characteristics'!$C:$C,0))</f>
        <v>Industry Energy Efficiency Standards</v>
      </c>
      <c r="K375" s="142" t="str">
        <f>INDEX('Policy Characteristics'!E:E,MATCH(PolicyLevers!$C375,'Policy Characteristics'!$C:$C,0))</f>
        <v>indst efficiency standards</v>
      </c>
      <c r="L375" s="158">
        <f>INDEX('Policy Characteristics'!F:F,MATCH(PolicyLevers!$C375,'Policy Characteristics'!$C:$C,0))</f>
        <v>0</v>
      </c>
      <c r="M375" s="158">
        <f>INDEX('Policy Characteristics'!G:G,MATCH(PolicyLevers!$C375,'Policy Characteristics'!$C:$C,0))</f>
        <v>0.6</v>
      </c>
      <c r="N375" s="158">
        <f>INDEX('Policy Characteristics'!H:H,MATCH(PolicyLevers!$C375,'Policy Characteristics'!$C:$C,0))</f>
        <v>0.01</v>
      </c>
      <c r="O375" s="165" t="str">
        <f>INDEX('Policy Characteristics'!I:I,MATCH(PolicyLevers!$C375,'Policy Characteristics'!$C:$C,0))</f>
        <v>% reduction in energy use</v>
      </c>
      <c r="P375" s="15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165" t="str">
        <f>INDEX('Policy Characteristics'!K:K,MATCH(PolicyLevers!$C375,'Policy Characteristics'!$C:$C,0))</f>
        <v>industry-ag-main.html#eff-stds</v>
      </c>
      <c r="R375" s="165" t="str">
        <f>INDEX('Policy Characteristics'!L:L,MATCH(PolicyLevers!$C375,'Policy Characteristics'!$C:$C,0))</f>
        <v>industry-energy-efficiency-standards.html</v>
      </c>
      <c r="S375" s="200" t="str">
        <f>INDEX('Policy Characteristics'!M:M,MATCH(PolicyLevers!$C375,'Policy Characteristics'!$C:$C,0))</f>
        <v>https://www.beeindia.gov.in/sites/default/files/press_releases/Consolidated%20Report.pdf</v>
      </c>
      <c r="T375" s="165" t="str">
        <f>INDEX('Policy Characteristics'!N:N,MATCH(PolicyLevers!$C375,'Policy Characteristics'!$C:$C,0))</f>
        <v>U.S. DOE, 2016, Industrial Energy Efficiency Potential Analysis, https://energy.gov/sites/prod/files/2017/04/f34/energy-savings-by-state-industrial-methodology.pdf</v>
      </c>
    </row>
    <row r="376" spans="1:20">
      <c r="A376" s="142" t="str">
        <f>INDEX('Policy Characteristics'!A:A,MATCH($C376,'Policy Characteristics'!$C:$C,0))</f>
        <v>Industry</v>
      </c>
      <c r="B376" s="147" t="str">
        <f>INDEX('Policy Characteristics'!B:B,MATCH($C376,'Policy Characteristics'!$C:$C,0))</f>
        <v>Industry Energy Efficiency Standards</v>
      </c>
      <c r="C376" s="147" t="str">
        <f>C$370</f>
        <v>Percentage Improvement in Eqpt Efficiency Standards above BAU</v>
      </c>
      <c r="D376" s="144" t="s">
        <v>140</v>
      </c>
      <c r="E376" s="144" t="s">
        <v>1065</v>
      </c>
      <c r="F376" s="150" t="s">
        <v>732</v>
      </c>
      <c r="G376" s="144" t="s">
        <v>1068</v>
      </c>
      <c r="H376" s="16">
        <v>762</v>
      </c>
      <c r="I376" s="144" t="s">
        <v>47</v>
      </c>
      <c r="J376" s="142" t="str">
        <f>INDEX('Policy Characteristics'!D:D,MATCH(PolicyLevers!$C376,'Policy Characteristics'!$C:$C,0))</f>
        <v>Industry Energy Efficiency Standards</v>
      </c>
      <c r="K376" s="142" t="str">
        <f>INDEX('Policy Characteristics'!E:E,MATCH(PolicyLevers!$C376,'Policy Characteristics'!$C:$C,0))</f>
        <v>indst efficiency standards</v>
      </c>
      <c r="L376" s="158">
        <f>INDEX('Policy Characteristics'!F:F,MATCH(PolicyLevers!$C376,'Policy Characteristics'!$C:$C,0))</f>
        <v>0</v>
      </c>
      <c r="M376" s="158">
        <f>INDEX('Policy Characteristics'!G:G,MATCH(PolicyLevers!$C376,'Policy Characteristics'!$C:$C,0))</f>
        <v>0.6</v>
      </c>
      <c r="N376" s="158">
        <f>INDEX('Policy Characteristics'!H:H,MATCH(PolicyLevers!$C376,'Policy Characteristics'!$C:$C,0))</f>
        <v>0.01</v>
      </c>
      <c r="O376" s="165" t="str">
        <f>INDEX('Policy Characteristics'!I:I,MATCH(PolicyLevers!$C376,'Policy Characteristics'!$C:$C,0))</f>
        <v>% reduction in energy use</v>
      </c>
      <c r="P376" s="15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165" t="str">
        <f>INDEX('Policy Characteristics'!K:K,MATCH(PolicyLevers!$C376,'Policy Characteristics'!$C:$C,0))</f>
        <v>industry-ag-main.html#eff-stds</v>
      </c>
      <c r="R376" s="165" t="str">
        <f>INDEX('Policy Characteristics'!L:L,MATCH(PolicyLevers!$C376,'Policy Characteristics'!$C:$C,0))</f>
        <v>industry-energy-efficiency-standards.html</v>
      </c>
      <c r="S376" s="200" t="str">
        <f>INDEX('Policy Characteristics'!M:M,MATCH(PolicyLevers!$C376,'Policy Characteristics'!$C:$C,0))</f>
        <v>https://www.beeindia.gov.in/sites/default/files/press_releases/Consolidated%20Report.pdf</v>
      </c>
      <c r="T376" s="165" t="str">
        <f>INDEX('Policy Characteristics'!N:N,MATCH(PolicyLevers!$C376,'Policy Characteristics'!$C:$C,0))</f>
        <v>U.S. DOE, 2016, Industrial Energy Efficiency Potential Analysis, https://energy.gov/sites/prod/files/2017/04/f34/energy-savings-by-state-industrial-methodology.pdf</v>
      </c>
    </row>
    <row r="377" spans="1:20" s="147" customFormat="1">
      <c r="A377" s="142" t="str">
        <f>INDEX('Policy Characteristics'!A:A,MATCH($C377,'Policy Characteristics'!$C:$C,0))</f>
        <v>Industry</v>
      </c>
      <c r="B377" s="147" t="str">
        <f>INDEX('Policy Characteristics'!B:B,MATCH($C377,'Policy Characteristics'!$C:$C,0))</f>
        <v>Industry Energy Efficiency Standards</v>
      </c>
      <c r="C377" s="147" t="str">
        <f t="shared" si="28"/>
        <v>Percentage Improvement in Eqpt Efficiency Standards above BAU</v>
      </c>
      <c r="D377" s="144" t="s">
        <v>140</v>
      </c>
      <c r="E377" s="144" t="s">
        <v>1066</v>
      </c>
      <c r="F377" s="150" t="s">
        <v>732</v>
      </c>
      <c r="G377" s="144" t="s">
        <v>1070</v>
      </c>
      <c r="H377" s="16">
        <v>763</v>
      </c>
      <c r="I377" s="144" t="s">
        <v>46</v>
      </c>
      <c r="J377" s="142" t="str">
        <f>INDEX('Policy Characteristics'!D:D,MATCH(PolicyLevers!$C377,'Policy Characteristics'!$C:$C,0))</f>
        <v>Industry Energy Efficiency Standards</v>
      </c>
      <c r="K377" s="142" t="str">
        <f>INDEX('Policy Characteristics'!E:E,MATCH(PolicyLevers!$C377,'Policy Characteristics'!$C:$C,0))</f>
        <v>indst efficiency standards</v>
      </c>
      <c r="L377" s="158">
        <f>INDEX('Policy Characteristics'!F:F,MATCH(PolicyLevers!$C377,'Policy Characteristics'!$C:$C,0))</f>
        <v>0</v>
      </c>
      <c r="M377" s="158">
        <f>INDEX('Policy Characteristics'!G:G,MATCH(PolicyLevers!$C377,'Policy Characteristics'!$C:$C,0))</f>
        <v>0.6</v>
      </c>
      <c r="N377" s="158">
        <f>INDEX('Policy Characteristics'!H:H,MATCH(PolicyLevers!$C377,'Policy Characteristics'!$C:$C,0))</f>
        <v>0.01</v>
      </c>
      <c r="O377" s="165" t="str">
        <f>INDEX('Policy Characteristics'!I:I,MATCH(PolicyLevers!$C377,'Policy Characteristics'!$C:$C,0))</f>
        <v>% reduction in energy use</v>
      </c>
      <c r="P377" s="15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165" t="str">
        <f>INDEX('Policy Characteristics'!K:K,MATCH(PolicyLevers!$C377,'Policy Characteristics'!$C:$C,0))</f>
        <v>industry-ag-main.html#eff-stds</v>
      </c>
      <c r="R377" s="165" t="str">
        <f>INDEX('Policy Characteristics'!L:L,MATCH(PolicyLevers!$C377,'Policy Characteristics'!$C:$C,0))</f>
        <v>industry-energy-efficiency-standards.html</v>
      </c>
      <c r="S377" s="200" t="str">
        <f>INDEX('Policy Characteristics'!M:M,MATCH(PolicyLevers!$C377,'Policy Characteristics'!$C:$C,0))</f>
        <v>https://www.beeindia.gov.in/sites/default/files/press_releases/Consolidated%20Report.pdf</v>
      </c>
      <c r="T377" s="165" t="str">
        <f>INDEX('Policy Characteristics'!N:N,MATCH(PolicyLevers!$C377,'Policy Characteristics'!$C:$C,0))</f>
        <v>U.S. DOE, 2016, Industrial Energy Efficiency Potential Analysis, https://energy.gov/sites/prod/files/2017/04/f34/energy-savings-by-state-industrial-methodology.pdf</v>
      </c>
    </row>
    <row r="378" spans="1:20" s="147" customFormat="1">
      <c r="A378" s="142" t="str">
        <f>INDEX('Policy Characteristics'!A:A,MATCH($C378,'Policy Characteristics'!$C:$C,0))</f>
        <v>Industry</v>
      </c>
      <c r="B378" s="147" t="str">
        <f>INDEX('Policy Characteristics'!B:B,MATCH($C378,'Policy Characteristics'!$C:$C,0))</f>
        <v>Industry Energy Efficiency Standards</v>
      </c>
      <c r="C378" s="147" t="str">
        <f t="shared" si="28"/>
        <v>Percentage Improvement in Eqpt Efficiency Standards above BAU</v>
      </c>
      <c r="D378" s="144" t="s">
        <v>140</v>
      </c>
      <c r="E378" s="144" t="s">
        <v>1067</v>
      </c>
      <c r="F378" s="150" t="s">
        <v>732</v>
      </c>
      <c r="G378" s="144" t="s">
        <v>1071</v>
      </c>
      <c r="H378" s="16">
        <v>764</v>
      </c>
      <c r="I378" s="144" t="s">
        <v>46</v>
      </c>
      <c r="J378" s="142" t="str">
        <f>INDEX('Policy Characteristics'!D:D,MATCH(PolicyLevers!$C378,'Policy Characteristics'!$C:$C,0))</f>
        <v>Industry Energy Efficiency Standards</v>
      </c>
      <c r="K378" s="142" t="str">
        <f>INDEX('Policy Characteristics'!E:E,MATCH(PolicyLevers!$C378,'Policy Characteristics'!$C:$C,0))</f>
        <v>indst efficiency standards</v>
      </c>
      <c r="L378" s="158">
        <f>INDEX('Policy Characteristics'!F:F,MATCH(PolicyLevers!$C378,'Policy Characteristics'!$C:$C,0))</f>
        <v>0</v>
      </c>
      <c r="M378" s="158">
        <f>INDEX('Policy Characteristics'!G:G,MATCH(PolicyLevers!$C378,'Policy Characteristics'!$C:$C,0))</f>
        <v>0.6</v>
      </c>
      <c r="N378" s="158">
        <f>INDEX('Policy Characteristics'!H:H,MATCH(PolicyLevers!$C378,'Policy Characteristics'!$C:$C,0))</f>
        <v>0.01</v>
      </c>
      <c r="O378" s="165" t="str">
        <f>INDEX('Policy Characteristics'!I:I,MATCH(PolicyLevers!$C378,'Policy Characteristics'!$C:$C,0))</f>
        <v>% reduction in energy use</v>
      </c>
      <c r="P378" s="15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165" t="str">
        <f>INDEX('Policy Characteristics'!K:K,MATCH(PolicyLevers!$C378,'Policy Characteristics'!$C:$C,0))</f>
        <v>industry-ag-main.html#eff-stds</v>
      </c>
      <c r="R378" s="165" t="str">
        <f>INDEX('Policy Characteristics'!L:L,MATCH(PolicyLevers!$C378,'Policy Characteristics'!$C:$C,0))</f>
        <v>industry-energy-efficiency-standards.html</v>
      </c>
      <c r="S378" s="200" t="str">
        <f>INDEX('Policy Characteristics'!M:M,MATCH(PolicyLevers!$C378,'Policy Characteristics'!$C:$C,0))</f>
        <v>https://www.beeindia.gov.in/sites/default/files/press_releases/Consolidated%20Report.pdf</v>
      </c>
      <c r="T378" s="165" t="str">
        <f>INDEX('Policy Characteristics'!N:N,MATCH(PolicyLevers!$C378,'Policy Characteristics'!$C:$C,0))</f>
        <v>U.S. DOE, 2016, Industrial Energy Efficiency Potential Analysis, https://energy.gov/sites/prod/files/2017/04/f34/energy-savings-by-state-industrial-methodology.pdf</v>
      </c>
    </row>
    <row r="379" spans="1:20" s="147" customFormat="1">
      <c r="A379" s="142" t="str">
        <f>INDEX('Policy Characteristics'!A:A,MATCH($C379,'Policy Characteristics'!$C:$C,0))</f>
        <v>Industry</v>
      </c>
      <c r="B379" s="147" t="str">
        <f>INDEX('Policy Characteristics'!B:B,MATCH($C379,'Policy Characteristics'!$C:$C,0))</f>
        <v>Industry Energy Efficiency Standards</v>
      </c>
      <c r="C379" s="147" t="str">
        <f t="shared" si="28"/>
        <v>Percentage Improvement in Eqpt Efficiency Standards above BAU</v>
      </c>
      <c r="D379" s="144" t="s">
        <v>140</v>
      </c>
      <c r="E379" s="144" t="s">
        <v>1064</v>
      </c>
      <c r="F379" s="150" t="s">
        <v>732</v>
      </c>
      <c r="G379" s="144" t="s">
        <v>1069</v>
      </c>
      <c r="H379" s="16">
        <v>765</v>
      </c>
      <c r="I379" s="144" t="s">
        <v>47</v>
      </c>
      <c r="J379" s="142" t="str">
        <f>INDEX('Policy Characteristics'!D:D,MATCH(PolicyLevers!$C379,'Policy Characteristics'!$C:$C,0))</f>
        <v>Industry Energy Efficiency Standards</v>
      </c>
      <c r="K379" s="142" t="str">
        <f>INDEX('Policy Characteristics'!E:E,MATCH(PolicyLevers!$C379,'Policy Characteristics'!$C:$C,0))</f>
        <v>indst efficiency standards</v>
      </c>
      <c r="L379" s="158">
        <f>INDEX('Policy Characteristics'!F:F,MATCH(PolicyLevers!$C379,'Policy Characteristics'!$C:$C,0))</f>
        <v>0</v>
      </c>
      <c r="M379" s="158">
        <f>INDEX('Policy Characteristics'!G:G,MATCH(PolicyLevers!$C379,'Policy Characteristics'!$C:$C,0))</f>
        <v>0.6</v>
      </c>
      <c r="N379" s="158">
        <f>INDEX('Policy Characteristics'!H:H,MATCH(PolicyLevers!$C379,'Policy Characteristics'!$C:$C,0))</f>
        <v>0.01</v>
      </c>
      <c r="O379" s="165" t="str">
        <f>INDEX('Policy Characteristics'!I:I,MATCH(PolicyLevers!$C379,'Policy Characteristics'!$C:$C,0))</f>
        <v>% reduction in energy use</v>
      </c>
      <c r="P379" s="15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165" t="str">
        <f>INDEX('Policy Characteristics'!K:K,MATCH(PolicyLevers!$C379,'Policy Characteristics'!$C:$C,0))</f>
        <v>industry-ag-main.html#eff-stds</v>
      </c>
      <c r="R379" s="165" t="str">
        <f>INDEX('Policy Characteristics'!L:L,MATCH(PolicyLevers!$C379,'Policy Characteristics'!$C:$C,0))</f>
        <v>industry-energy-efficiency-standards.html</v>
      </c>
      <c r="S379" s="200" t="str">
        <f>INDEX('Policy Characteristics'!M:M,MATCH(PolicyLevers!$C379,'Policy Characteristics'!$C:$C,0))</f>
        <v>https://www.beeindia.gov.in/sites/default/files/press_releases/Consolidated%20Report.pdf</v>
      </c>
      <c r="T379" s="165" t="str">
        <f>INDEX('Policy Characteristics'!N:N,MATCH(PolicyLevers!$C379,'Policy Characteristics'!$C:$C,0))</f>
        <v>U.S. DOE, 2016, Industrial Energy Efficiency Potential Analysis, https://energy.gov/sites/prod/files/2017/04/f34/energy-savings-by-state-industrial-methodology.pdf</v>
      </c>
    </row>
    <row r="380" spans="1:20" s="147" customFormat="1">
      <c r="A380" s="142" t="str">
        <f>INDEX('Policy Characteristics'!A:A,MATCH($C380,'Policy Characteristics'!$C:$C,0))</f>
        <v>Industry</v>
      </c>
      <c r="B380" s="147" t="str">
        <f>INDEX('Policy Characteristics'!B:B,MATCH($C380,'Policy Characteristics'!$C:$C,0))</f>
        <v>Industry Energy Efficiency Standards</v>
      </c>
      <c r="C380" s="147" t="str">
        <f t="shared" si="28"/>
        <v>Percentage Improvement in Eqpt Efficiency Standards above BAU</v>
      </c>
      <c r="D380" s="150" t="s">
        <v>141</v>
      </c>
      <c r="E380" s="144" t="s">
        <v>718</v>
      </c>
      <c r="F380" s="150" t="s">
        <v>733</v>
      </c>
      <c r="G380" s="144" t="s">
        <v>724</v>
      </c>
      <c r="H380" s="16">
        <v>766</v>
      </c>
      <c r="I380" s="144" t="s">
        <v>46</v>
      </c>
      <c r="J380" s="142" t="str">
        <f>INDEX('Policy Characteristics'!D:D,MATCH(PolicyLevers!$C380,'Policy Characteristics'!$C:$C,0))</f>
        <v>Industry Energy Efficiency Standards</v>
      </c>
      <c r="K380" s="142" t="str">
        <f>INDEX('Policy Characteristics'!E:E,MATCH(PolicyLevers!$C380,'Policy Characteristics'!$C:$C,0))</f>
        <v>indst efficiency standards</v>
      </c>
      <c r="L380" s="158">
        <f>INDEX('Policy Characteristics'!F:F,MATCH(PolicyLevers!$C380,'Policy Characteristics'!$C:$C,0))</f>
        <v>0</v>
      </c>
      <c r="M380" s="185">
        <f>INDEX('Policy Characteristics'!G:G,MATCH(PolicyLevers!$C380,'Policy Characteristics'!$C:$C,0))</f>
        <v>0.6</v>
      </c>
      <c r="N380" s="158">
        <f>INDEX('Policy Characteristics'!H:H,MATCH(PolicyLevers!$C380,'Policy Characteristics'!$C:$C,0))</f>
        <v>0.01</v>
      </c>
      <c r="O380" s="165" t="str">
        <f>INDEX('Policy Characteristics'!I:I,MATCH(PolicyLevers!$C380,'Policy Characteristics'!$C:$C,0))</f>
        <v>% reduction in energy use</v>
      </c>
      <c r="P380" s="15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165" t="str">
        <f>INDEX('Policy Characteristics'!K:K,MATCH(PolicyLevers!$C380,'Policy Characteristics'!$C:$C,0))</f>
        <v>industry-ag-main.html#eff-stds</v>
      </c>
      <c r="R380" s="165" t="str">
        <f>INDEX('Policy Characteristics'!L:L,MATCH(PolicyLevers!$C380,'Policy Characteristics'!$C:$C,0))</f>
        <v>industry-energy-efficiency-standards.html</v>
      </c>
      <c r="S380" s="160" t="str">
        <f>INDEX('Policy Characteristics'!M:M,MATCH(PolicyLevers!$C380,'Policy Characteristics'!$C:$C,0))</f>
        <v>https://www.beeindia.gov.in/sites/default/files/press_releases/Consolidated%20Report.pdf</v>
      </c>
      <c r="T380" s="160" t="str">
        <f>INDEX('Policy Characteristics'!N:N,MATCH(PolicyLevers!$C380,'Policy Characteristics'!$C:$C,0))</f>
        <v>U.S. DOE, 2016, Industrial Energy Efficiency Potential Analysis, https://energy.gov/sites/prod/files/2017/04/f34/energy-savings-by-state-industrial-methodology.pdf</v>
      </c>
    </row>
    <row r="381" spans="1:20" s="147" customFormat="1">
      <c r="A381" s="142" t="str">
        <f>INDEX('Policy Characteristics'!A:A,MATCH($C381,'Policy Characteristics'!$C:$C,0))</f>
        <v>Industry</v>
      </c>
      <c r="B381" s="147" t="str">
        <f>INDEX('Policy Characteristics'!B:B,MATCH($C381,'Policy Characteristics'!$C:$C,0))</f>
        <v>Industry Energy Efficiency Standards</v>
      </c>
      <c r="C381" s="147" t="str">
        <f t="shared" si="28"/>
        <v>Percentage Improvement in Eqpt Efficiency Standards above BAU</v>
      </c>
      <c r="D381" s="150" t="s">
        <v>141</v>
      </c>
      <c r="E381" s="144" t="s">
        <v>719</v>
      </c>
      <c r="F381" s="150" t="s">
        <v>733</v>
      </c>
      <c r="G381" s="144" t="s">
        <v>727</v>
      </c>
      <c r="H381" s="16">
        <v>767</v>
      </c>
      <c r="I381" s="144" t="s">
        <v>47</v>
      </c>
      <c r="J381" s="142" t="str">
        <f>INDEX('Policy Characteristics'!D:D,MATCH(PolicyLevers!$C381,'Policy Characteristics'!$C:$C,0))</f>
        <v>Industry Energy Efficiency Standards</v>
      </c>
      <c r="K381" s="142" t="str">
        <f>INDEX('Policy Characteristics'!E:E,MATCH(PolicyLevers!$C381,'Policy Characteristics'!$C:$C,0))</f>
        <v>indst efficiency standards</v>
      </c>
      <c r="L381" s="158">
        <f>INDEX('Policy Characteristics'!F:F,MATCH(PolicyLevers!$C381,'Policy Characteristics'!$C:$C,0))</f>
        <v>0</v>
      </c>
      <c r="M381" s="185">
        <f>INDEX('Policy Characteristics'!G:G,MATCH(PolicyLevers!$C381,'Policy Characteristics'!$C:$C,0))</f>
        <v>0.6</v>
      </c>
      <c r="N381" s="158">
        <f>INDEX('Policy Characteristics'!H:H,MATCH(PolicyLevers!$C381,'Policy Characteristics'!$C:$C,0))</f>
        <v>0.01</v>
      </c>
      <c r="O381" s="165" t="str">
        <f>INDEX('Policy Characteristics'!I:I,MATCH(PolicyLevers!$C381,'Policy Characteristics'!$C:$C,0))</f>
        <v>% reduction in energy use</v>
      </c>
      <c r="P381" s="15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165" t="str">
        <f>INDEX('Policy Characteristics'!K:K,MATCH(PolicyLevers!$C381,'Policy Characteristics'!$C:$C,0))</f>
        <v>industry-ag-main.html#eff-stds</v>
      </c>
      <c r="R381" s="165" t="str">
        <f>INDEX('Policy Characteristics'!L:L,MATCH(PolicyLevers!$C381,'Policy Characteristics'!$C:$C,0))</f>
        <v>industry-energy-efficiency-standards.html</v>
      </c>
      <c r="S381" s="160" t="str">
        <f>INDEX('Policy Characteristics'!M:M,MATCH(PolicyLevers!$C381,'Policy Characteristics'!$C:$C,0))</f>
        <v>https://www.beeindia.gov.in/sites/default/files/press_releases/Consolidated%20Report.pdf</v>
      </c>
      <c r="T381" s="160" t="str">
        <f>INDEX('Policy Characteristics'!N:N,MATCH(PolicyLevers!$C381,'Policy Characteristics'!$C:$C,0))</f>
        <v>U.S. DOE, 2016, Industrial Energy Efficiency Potential Analysis, https://energy.gov/sites/prod/files/2017/04/f34/energy-savings-by-state-industrial-methodology.pdf</v>
      </c>
    </row>
    <row r="382" spans="1:20" s="147" customFormat="1">
      <c r="A382" s="142" t="str">
        <f>INDEX('Policy Characteristics'!A:A,MATCH($C382,'Policy Characteristics'!$C:$C,0))</f>
        <v>Industry</v>
      </c>
      <c r="B382" s="147" t="str">
        <f>INDEX('Policy Characteristics'!B:B,MATCH($C382,'Policy Characteristics'!$C:$C,0))</f>
        <v>Industry Energy Efficiency Standards</v>
      </c>
      <c r="C382" s="147" t="str">
        <f t="shared" si="28"/>
        <v>Percentage Improvement in Eqpt Efficiency Standards above BAU</v>
      </c>
      <c r="D382" s="150" t="s">
        <v>141</v>
      </c>
      <c r="E382" s="144" t="s">
        <v>720</v>
      </c>
      <c r="F382" s="150" t="s">
        <v>733</v>
      </c>
      <c r="G382" s="144" t="s">
        <v>728</v>
      </c>
      <c r="H382" s="16">
        <v>768</v>
      </c>
      <c r="I382" s="144" t="s">
        <v>46</v>
      </c>
      <c r="J382" s="142" t="str">
        <f>INDEX('Policy Characteristics'!D:D,MATCH(PolicyLevers!$C382,'Policy Characteristics'!$C:$C,0))</f>
        <v>Industry Energy Efficiency Standards</v>
      </c>
      <c r="K382" s="142" t="str">
        <f>INDEX('Policy Characteristics'!E:E,MATCH(PolicyLevers!$C382,'Policy Characteristics'!$C:$C,0))</f>
        <v>indst efficiency standards</v>
      </c>
      <c r="L382" s="158">
        <f>INDEX('Policy Characteristics'!F:F,MATCH(PolicyLevers!$C382,'Policy Characteristics'!$C:$C,0))</f>
        <v>0</v>
      </c>
      <c r="M382" s="185">
        <f>INDEX('Policy Characteristics'!G:G,MATCH(PolicyLevers!$C382,'Policy Characteristics'!$C:$C,0))</f>
        <v>0.6</v>
      </c>
      <c r="N382" s="158">
        <f>INDEX('Policy Characteristics'!H:H,MATCH(PolicyLevers!$C382,'Policy Characteristics'!$C:$C,0))</f>
        <v>0.01</v>
      </c>
      <c r="O382" s="165" t="str">
        <f>INDEX('Policy Characteristics'!I:I,MATCH(PolicyLevers!$C382,'Policy Characteristics'!$C:$C,0))</f>
        <v>% reduction in energy use</v>
      </c>
      <c r="P382" s="15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165" t="str">
        <f>INDEX('Policy Characteristics'!K:K,MATCH(PolicyLevers!$C382,'Policy Characteristics'!$C:$C,0))</f>
        <v>industry-ag-main.html#eff-stds</v>
      </c>
      <c r="R382" s="165" t="str">
        <f>INDEX('Policy Characteristics'!L:L,MATCH(PolicyLevers!$C382,'Policy Characteristics'!$C:$C,0))</f>
        <v>industry-energy-efficiency-standards.html</v>
      </c>
      <c r="S382" s="160" t="str">
        <f>INDEX('Policy Characteristics'!M:M,MATCH(PolicyLevers!$C382,'Policy Characteristics'!$C:$C,0))</f>
        <v>https://www.beeindia.gov.in/sites/default/files/press_releases/Consolidated%20Report.pdf</v>
      </c>
      <c r="T382" s="160" t="str">
        <f>INDEX('Policy Characteristics'!N:N,MATCH(PolicyLevers!$C382,'Policy Characteristics'!$C:$C,0))</f>
        <v>U.S. DOE, 2016, Industrial Energy Efficiency Potential Analysis, https://energy.gov/sites/prod/files/2017/04/f34/energy-savings-by-state-industrial-methodology.pdf</v>
      </c>
    </row>
    <row r="383" spans="1:20" s="147" customFormat="1">
      <c r="A383" s="142" t="str">
        <f>INDEX('Policy Characteristics'!A:A,MATCH($C383,'Policy Characteristics'!$C:$C,0))</f>
        <v>Industry</v>
      </c>
      <c r="B383" s="147" t="str">
        <f>INDEX('Policy Characteristics'!B:B,MATCH($C383,'Policy Characteristics'!$C:$C,0))</f>
        <v>Industry Energy Efficiency Standards</v>
      </c>
      <c r="C383" s="147" t="str">
        <f t="shared" si="28"/>
        <v>Percentage Improvement in Eqpt Efficiency Standards above BAU</v>
      </c>
      <c r="D383" s="150" t="s">
        <v>141</v>
      </c>
      <c r="E383" s="144" t="s">
        <v>721</v>
      </c>
      <c r="F383" s="150" t="s">
        <v>733</v>
      </c>
      <c r="G383" s="144" t="s">
        <v>725</v>
      </c>
      <c r="H383" s="16">
        <v>769</v>
      </c>
      <c r="I383" s="144" t="s">
        <v>46</v>
      </c>
      <c r="J383" s="142" t="str">
        <f>INDEX('Policy Characteristics'!D:D,MATCH(PolicyLevers!$C383,'Policy Characteristics'!$C:$C,0))</f>
        <v>Industry Energy Efficiency Standards</v>
      </c>
      <c r="K383" s="142" t="str">
        <f>INDEX('Policy Characteristics'!E:E,MATCH(PolicyLevers!$C383,'Policy Characteristics'!$C:$C,0))</f>
        <v>indst efficiency standards</v>
      </c>
      <c r="L383" s="158">
        <f>INDEX('Policy Characteristics'!F:F,MATCH(PolicyLevers!$C383,'Policy Characteristics'!$C:$C,0))</f>
        <v>0</v>
      </c>
      <c r="M383" s="185">
        <f>INDEX('Policy Characteristics'!G:G,MATCH(PolicyLevers!$C383,'Policy Characteristics'!$C:$C,0))</f>
        <v>0.6</v>
      </c>
      <c r="N383" s="158">
        <f>INDEX('Policy Characteristics'!H:H,MATCH(PolicyLevers!$C383,'Policy Characteristics'!$C:$C,0))</f>
        <v>0.01</v>
      </c>
      <c r="O383" s="165" t="str">
        <f>INDEX('Policy Characteristics'!I:I,MATCH(PolicyLevers!$C383,'Policy Characteristics'!$C:$C,0))</f>
        <v>% reduction in energy use</v>
      </c>
      <c r="P383" s="15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165" t="str">
        <f>INDEX('Policy Characteristics'!K:K,MATCH(PolicyLevers!$C383,'Policy Characteristics'!$C:$C,0))</f>
        <v>industry-ag-main.html#eff-stds</v>
      </c>
      <c r="R383" s="165" t="str">
        <f>INDEX('Policy Characteristics'!L:L,MATCH(PolicyLevers!$C383,'Policy Characteristics'!$C:$C,0))</f>
        <v>industry-energy-efficiency-standards.html</v>
      </c>
      <c r="S383" s="160" t="str">
        <f>INDEX('Policy Characteristics'!M:M,MATCH(PolicyLevers!$C383,'Policy Characteristics'!$C:$C,0))</f>
        <v>https://www.beeindia.gov.in/sites/default/files/press_releases/Consolidated%20Report.pdf</v>
      </c>
      <c r="T383" s="160" t="str">
        <f>INDEX('Policy Characteristics'!N:N,MATCH(PolicyLevers!$C383,'Policy Characteristics'!$C:$C,0))</f>
        <v>U.S. DOE, 2016, Industrial Energy Efficiency Potential Analysis, https://energy.gov/sites/prod/files/2017/04/f34/energy-savings-by-state-industrial-methodology.pdf</v>
      </c>
    </row>
    <row r="384" spans="1:20" s="147" customFormat="1">
      <c r="A384" s="142" t="str">
        <f>INDEX('Policy Characteristics'!A:A,MATCH($C384,'Policy Characteristics'!$C:$C,0))</f>
        <v>Industry</v>
      </c>
      <c r="B384" s="147" t="str">
        <f>INDEX('Policy Characteristics'!B:B,MATCH($C384,'Policy Characteristics'!$C:$C,0))</f>
        <v>Industry Energy Efficiency Standards</v>
      </c>
      <c r="C384" s="147" t="str">
        <f t="shared" si="28"/>
        <v>Percentage Improvement in Eqpt Efficiency Standards above BAU</v>
      </c>
      <c r="D384" s="150" t="s">
        <v>141</v>
      </c>
      <c r="E384" s="144" t="s">
        <v>722</v>
      </c>
      <c r="F384" s="150" t="s">
        <v>733</v>
      </c>
      <c r="G384" s="144" t="s">
        <v>726</v>
      </c>
      <c r="H384" s="16">
        <v>770</v>
      </c>
      <c r="I384" s="144" t="s">
        <v>47</v>
      </c>
      <c r="J384" s="142" t="str">
        <f>INDEX('Policy Characteristics'!D:D,MATCH(PolicyLevers!$C384,'Policy Characteristics'!$C:$C,0))</f>
        <v>Industry Energy Efficiency Standards</v>
      </c>
      <c r="K384" s="142" t="str">
        <f>INDEX('Policy Characteristics'!E:E,MATCH(PolicyLevers!$C384,'Policy Characteristics'!$C:$C,0))</f>
        <v>indst efficiency standards</v>
      </c>
      <c r="L384" s="158">
        <f>INDEX('Policy Characteristics'!F:F,MATCH(PolicyLevers!$C384,'Policy Characteristics'!$C:$C,0))</f>
        <v>0</v>
      </c>
      <c r="M384" s="185">
        <f>INDEX('Policy Characteristics'!G:G,MATCH(PolicyLevers!$C384,'Policy Characteristics'!$C:$C,0))</f>
        <v>0.6</v>
      </c>
      <c r="N384" s="158">
        <f>INDEX('Policy Characteristics'!H:H,MATCH(PolicyLevers!$C384,'Policy Characteristics'!$C:$C,0))</f>
        <v>0.01</v>
      </c>
      <c r="O384" s="165" t="str">
        <f>INDEX('Policy Characteristics'!I:I,MATCH(PolicyLevers!$C384,'Policy Characteristics'!$C:$C,0))</f>
        <v>% reduction in energy use</v>
      </c>
      <c r="P384" s="15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165" t="str">
        <f>INDEX('Policy Characteristics'!K:K,MATCH(PolicyLevers!$C384,'Policy Characteristics'!$C:$C,0))</f>
        <v>industry-ag-main.html#eff-stds</v>
      </c>
      <c r="R384" s="165" t="str">
        <f>INDEX('Policy Characteristics'!L:L,MATCH(PolicyLevers!$C384,'Policy Characteristics'!$C:$C,0))</f>
        <v>industry-energy-efficiency-standards.html</v>
      </c>
      <c r="S384" s="160" t="str">
        <f>INDEX('Policy Characteristics'!M:M,MATCH(PolicyLevers!$C384,'Policy Characteristics'!$C:$C,0))</f>
        <v>https://www.beeindia.gov.in/sites/default/files/press_releases/Consolidated%20Report.pdf</v>
      </c>
      <c r="T384" s="160" t="str">
        <f>INDEX('Policy Characteristics'!N:N,MATCH(PolicyLevers!$C384,'Policy Characteristics'!$C:$C,0))</f>
        <v>U.S. DOE, 2016, Industrial Energy Efficiency Potential Analysis, https://energy.gov/sites/prod/files/2017/04/f34/energy-savings-by-state-industrial-methodology.pdf</v>
      </c>
    </row>
    <row r="385" spans="1:20" s="147" customFormat="1">
      <c r="A385" s="142" t="str">
        <f>INDEX('Policy Characteristics'!A:A,MATCH($C385,'Policy Characteristics'!$C:$C,0))</f>
        <v>Industry</v>
      </c>
      <c r="B385" s="147" t="str">
        <f>INDEX('Policy Characteristics'!B:B,MATCH($C385,'Policy Characteristics'!$C:$C,0))</f>
        <v>Industry Energy Efficiency Standards</v>
      </c>
      <c r="C385" s="147" t="str">
        <f t="shared" si="28"/>
        <v>Percentage Improvement in Eqpt Efficiency Standards above BAU</v>
      </c>
      <c r="D385" s="150" t="s">
        <v>141</v>
      </c>
      <c r="E385" s="144" t="s">
        <v>723</v>
      </c>
      <c r="F385" s="150" t="s">
        <v>733</v>
      </c>
      <c r="G385" s="144" t="s">
        <v>729</v>
      </c>
      <c r="H385" s="16">
        <v>771</v>
      </c>
      <c r="I385" s="144" t="s">
        <v>47</v>
      </c>
      <c r="J385" s="142" t="str">
        <f>INDEX('Policy Characteristics'!D:D,MATCH(PolicyLevers!$C385,'Policy Characteristics'!$C:$C,0))</f>
        <v>Industry Energy Efficiency Standards</v>
      </c>
      <c r="K385" s="142" t="str">
        <f>INDEX('Policy Characteristics'!E:E,MATCH(PolicyLevers!$C385,'Policy Characteristics'!$C:$C,0))</f>
        <v>indst efficiency standards</v>
      </c>
      <c r="L385" s="158">
        <f>INDEX('Policy Characteristics'!F:F,MATCH(PolicyLevers!$C385,'Policy Characteristics'!$C:$C,0))</f>
        <v>0</v>
      </c>
      <c r="M385" s="185">
        <f>INDEX('Policy Characteristics'!G:G,MATCH(PolicyLevers!$C385,'Policy Characteristics'!$C:$C,0))</f>
        <v>0.6</v>
      </c>
      <c r="N385" s="158">
        <f>INDEX('Policy Characteristics'!H:H,MATCH(PolicyLevers!$C385,'Policy Characteristics'!$C:$C,0))</f>
        <v>0.01</v>
      </c>
      <c r="O385" s="165" t="str">
        <f>INDEX('Policy Characteristics'!I:I,MATCH(PolicyLevers!$C385,'Policy Characteristics'!$C:$C,0))</f>
        <v>% reduction in energy use</v>
      </c>
      <c r="P385" s="15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165" t="str">
        <f>INDEX('Policy Characteristics'!K:K,MATCH(PolicyLevers!$C385,'Policy Characteristics'!$C:$C,0))</f>
        <v>industry-ag-main.html#eff-stds</v>
      </c>
      <c r="R385" s="165" t="str">
        <f>INDEX('Policy Characteristics'!L:L,MATCH(PolicyLevers!$C385,'Policy Characteristics'!$C:$C,0))</f>
        <v>industry-energy-efficiency-standards.html</v>
      </c>
      <c r="S385" s="160" t="str">
        <f>INDEX('Policy Characteristics'!M:M,MATCH(PolicyLevers!$C385,'Policy Characteristics'!$C:$C,0))</f>
        <v>https://www.beeindia.gov.in/sites/default/files/press_releases/Consolidated%20Report.pdf</v>
      </c>
      <c r="T385" s="160" t="str">
        <f>INDEX('Policy Characteristics'!N:N,MATCH(PolicyLevers!$C385,'Policy Characteristics'!$C:$C,0))</f>
        <v>U.S. DOE, 2016, Industrial Energy Efficiency Potential Analysis, https://energy.gov/sites/prod/files/2017/04/f34/energy-savings-by-state-industrial-methodology.pdf</v>
      </c>
    </row>
    <row r="386" spans="1:20" s="147" customFormat="1">
      <c r="A386" s="142" t="str">
        <f>INDEX('Policy Characteristics'!A:A,MATCH($C386,'Policy Characteristics'!$C:$C,0))</f>
        <v>Industry</v>
      </c>
      <c r="B386" s="147" t="str">
        <f>INDEX('Policy Characteristics'!B:B,MATCH($C386,'Policy Characteristics'!$C:$C,0))</f>
        <v>Industry Energy Efficiency Standards</v>
      </c>
      <c r="C386" s="147" t="str">
        <f t="shared" si="28"/>
        <v>Percentage Improvement in Eqpt Efficiency Standards above BAU</v>
      </c>
      <c r="D386" s="150" t="s">
        <v>141</v>
      </c>
      <c r="E386" s="144" t="s">
        <v>1065</v>
      </c>
      <c r="F386" s="150" t="s">
        <v>733</v>
      </c>
      <c r="G386" s="144" t="s">
        <v>1068</v>
      </c>
      <c r="H386" s="16">
        <v>772</v>
      </c>
      <c r="I386" s="144" t="s">
        <v>46</v>
      </c>
      <c r="J386" s="142" t="str">
        <f>INDEX('Policy Characteristics'!D:D,MATCH(PolicyLevers!$C386,'Policy Characteristics'!$C:$C,0))</f>
        <v>Industry Energy Efficiency Standards</v>
      </c>
      <c r="K386" s="142" t="str">
        <f>INDEX('Policy Characteristics'!E:E,MATCH(PolicyLevers!$C386,'Policy Characteristics'!$C:$C,0))</f>
        <v>indst efficiency standards</v>
      </c>
      <c r="L386" s="158">
        <f>INDEX('Policy Characteristics'!F:F,MATCH(PolicyLevers!$C386,'Policy Characteristics'!$C:$C,0))</f>
        <v>0</v>
      </c>
      <c r="M386" s="185">
        <f>INDEX('Policy Characteristics'!G:G,MATCH(PolicyLevers!$C386,'Policy Characteristics'!$C:$C,0))</f>
        <v>0.6</v>
      </c>
      <c r="N386" s="158">
        <f>INDEX('Policy Characteristics'!H:H,MATCH(PolicyLevers!$C386,'Policy Characteristics'!$C:$C,0))</f>
        <v>0.01</v>
      </c>
      <c r="O386" s="165" t="str">
        <f>INDEX('Policy Characteristics'!I:I,MATCH(PolicyLevers!$C386,'Policy Characteristics'!$C:$C,0))</f>
        <v>% reduction in energy use</v>
      </c>
      <c r="P386" s="15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165" t="str">
        <f>INDEX('Policy Characteristics'!K:K,MATCH(PolicyLevers!$C386,'Policy Characteristics'!$C:$C,0))</f>
        <v>industry-ag-main.html#eff-stds</v>
      </c>
      <c r="R386" s="165" t="str">
        <f>INDEX('Policy Characteristics'!L:L,MATCH(PolicyLevers!$C386,'Policy Characteristics'!$C:$C,0))</f>
        <v>industry-energy-efficiency-standards.html</v>
      </c>
      <c r="S386" s="160" t="str">
        <f>INDEX('Policy Characteristics'!M:M,MATCH(PolicyLevers!$C386,'Policy Characteristics'!$C:$C,0))</f>
        <v>https://www.beeindia.gov.in/sites/default/files/press_releases/Consolidated%20Report.pdf</v>
      </c>
      <c r="T386" s="160" t="str">
        <f>INDEX('Policy Characteristics'!N:N,MATCH(PolicyLevers!$C386,'Policy Characteristics'!$C:$C,0))</f>
        <v>U.S. DOE, 2016, Industrial Energy Efficiency Potential Analysis, https://energy.gov/sites/prod/files/2017/04/f34/energy-savings-by-state-industrial-methodology.pdf</v>
      </c>
    </row>
    <row r="387" spans="1:20" s="147" customFormat="1">
      <c r="A387" s="142" t="str">
        <f>INDEX('Policy Characteristics'!A:A,MATCH($C387,'Policy Characteristics'!$C:$C,0))</f>
        <v>Industry</v>
      </c>
      <c r="B387" s="147" t="str">
        <f>INDEX('Policy Characteristics'!B:B,MATCH($C387,'Policy Characteristics'!$C:$C,0))</f>
        <v>Industry Energy Efficiency Standards</v>
      </c>
      <c r="C387" s="147" t="str">
        <f t="shared" ref="C387" si="29">C$370</f>
        <v>Percentage Improvement in Eqpt Efficiency Standards above BAU</v>
      </c>
      <c r="D387" s="150" t="s">
        <v>141</v>
      </c>
      <c r="E387" s="144" t="s">
        <v>1066</v>
      </c>
      <c r="F387" s="150" t="s">
        <v>733</v>
      </c>
      <c r="G387" s="144" t="s">
        <v>1070</v>
      </c>
      <c r="H387" s="16">
        <v>773</v>
      </c>
      <c r="I387" s="144" t="s">
        <v>47</v>
      </c>
      <c r="J387" s="142" t="str">
        <f>INDEX('Policy Characteristics'!D:D,MATCH(PolicyLevers!$C387,'Policy Characteristics'!$C:$C,0))</f>
        <v>Industry Energy Efficiency Standards</v>
      </c>
      <c r="K387" s="142" t="str">
        <f>INDEX('Policy Characteristics'!E:E,MATCH(PolicyLevers!$C387,'Policy Characteristics'!$C:$C,0))</f>
        <v>indst efficiency standards</v>
      </c>
      <c r="L387" s="158">
        <f>INDEX('Policy Characteristics'!F:F,MATCH(PolicyLevers!$C387,'Policy Characteristics'!$C:$C,0))</f>
        <v>0</v>
      </c>
      <c r="M387" s="185">
        <f>INDEX('Policy Characteristics'!G:G,MATCH(PolicyLevers!$C387,'Policy Characteristics'!$C:$C,0))</f>
        <v>0.6</v>
      </c>
      <c r="N387" s="158">
        <f>INDEX('Policy Characteristics'!H:H,MATCH(PolicyLevers!$C387,'Policy Characteristics'!$C:$C,0))</f>
        <v>0.01</v>
      </c>
      <c r="O387" s="165" t="str">
        <f>INDEX('Policy Characteristics'!I:I,MATCH(PolicyLevers!$C387,'Policy Characteristics'!$C:$C,0))</f>
        <v>% reduction in energy use</v>
      </c>
      <c r="P387" s="15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165" t="str">
        <f>INDEX('Policy Characteristics'!K:K,MATCH(PolicyLevers!$C387,'Policy Characteristics'!$C:$C,0))</f>
        <v>industry-ag-main.html#eff-stds</v>
      </c>
      <c r="R387" s="165" t="str">
        <f>INDEX('Policy Characteristics'!L:L,MATCH(PolicyLevers!$C387,'Policy Characteristics'!$C:$C,0))</f>
        <v>industry-energy-efficiency-standards.html</v>
      </c>
      <c r="S387" s="160" t="str">
        <f>INDEX('Policy Characteristics'!M:M,MATCH(PolicyLevers!$C387,'Policy Characteristics'!$C:$C,0))</f>
        <v>https://www.beeindia.gov.in/sites/default/files/press_releases/Consolidated%20Report.pdf</v>
      </c>
      <c r="T387" s="160" t="str">
        <f>INDEX('Policy Characteristics'!N:N,MATCH(PolicyLevers!$C387,'Policy Characteristics'!$C:$C,0))</f>
        <v>U.S. DOE, 2016, Industrial Energy Efficiency Potential Analysis, https://energy.gov/sites/prod/files/2017/04/f34/energy-savings-by-state-industrial-methodology.pdf</v>
      </c>
    </row>
    <row r="388" spans="1:20" s="147" customFormat="1">
      <c r="A388" s="142" t="str">
        <f>INDEX('Policy Characteristics'!A:A,MATCH($C388,'Policy Characteristics'!$C:$C,0))</f>
        <v>Industry</v>
      </c>
      <c r="B388" s="147" t="str">
        <f>INDEX('Policy Characteristics'!B:B,MATCH($C388,'Policy Characteristics'!$C:$C,0))</f>
        <v>Industry Energy Efficiency Standards</v>
      </c>
      <c r="C388" s="147" t="str">
        <f t="shared" ref="C388:C449" si="30">C$370</f>
        <v>Percentage Improvement in Eqpt Efficiency Standards above BAU</v>
      </c>
      <c r="D388" s="150" t="s">
        <v>141</v>
      </c>
      <c r="E388" s="144" t="s">
        <v>1067</v>
      </c>
      <c r="F388" s="150" t="s">
        <v>733</v>
      </c>
      <c r="G388" s="144" t="s">
        <v>1071</v>
      </c>
      <c r="H388" s="16">
        <v>774</v>
      </c>
      <c r="I388" s="144" t="s">
        <v>47</v>
      </c>
      <c r="J388" s="142" t="str">
        <f>INDEX('Policy Characteristics'!D:D,MATCH(PolicyLevers!$C388,'Policy Characteristics'!$C:$C,0))</f>
        <v>Industry Energy Efficiency Standards</v>
      </c>
      <c r="K388" s="142" t="str">
        <f>INDEX('Policy Characteristics'!E:E,MATCH(PolicyLevers!$C388,'Policy Characteristics'!$C:$C,0))</f>
        <v>indst efficiency standards</v>
      </c>
      <c r="L388" s="158">
        <f>INDEX('Policy Characteristics'!F:F,MATCH(PolicyLevers!$C388,'Policy Characteristics'!$C:$C,0))</f>
        <v>0</v>
      </c>
      <c r="M388" s="185">
        <f>INDEX('Policy Characteristics'!G:G,MATCH(PolicyLevers!$C388,'Policy Characteristics'!$C:$C,0))</f>
        <v>0.6</v>
      </c>
      <c r="N388" s="158">
        <f>INDEX('Policy Characteristics'!H:H,MATCH(PolicyLevers!$C388,'Policy Characteristics'!$C:$C,0))</f>
        <v>0.01</v>
      </c>
      <c r="O388" s="165" t="str">
        <f>INDEX('Policy Characteristics'!I:I,MATCH(PolicyLevers!$C388,'Policy Characteristics'!$C:$C,0))</f>
        <v>% reduction in energy use</v>
      </c>
      <c r="P388" s="15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165" t="str">
        <f>INDEX('Policy Characteristics'!K:K,MATCH(PolicyLevers!$C388,'Policy Characteristics'!$C:$C,0))</f>
        <v>industry-ag-main.html#eff-stds</v>
      </c>
      <c r="R388" s="165" t="str">
        <f>INDEX('Policy Characteristics'!L:L,MATCH(PolicyLevers!$C388,'Policy Characteristics'!$C:$C,0))</f>
        <v>industry-energy-efficiency-standards.html</v>
      </c>
      <c r="S388" s="160" t="str">
        <f>INDEX('Policy Characteristics'!M:M,MATCH(PolicyLevers!$C388,'Policy Characteristics'!$C:$C,0))</f>
        <v>https://www.beeindia.gov.in/sites/default/files/press_releases/Consolidated%20Report.pdf</v>
      </c>
      <c r="T388" s="160" t="str">
        <f>INDEX('Policy Characteristics'!N:N,MATCH(PolicyLevers!$C388,'Policy Characteristics'!$C:$C,0))</f>
        <v>U.S. DOE, 2016, Industrial Energy Efficiency Potential Analysis, https://energy.gov/sites/prod/files/2017/04/f34/energy-savings-by-state-industrial-methodology.pdf</v>
      </c>
    </row>
    <row r="389" spans="1:20" s="147" customFormat="1">
      <c r="A389" s="142" t="str">
        <f>INDEX('Policy Characteristics'!A:A,MATCH($C389,'Policy Characteristics'!$C:$C,0))</f>
        <v>Industry</v>
      </c>
      <c r="B389" s="147" t="str">
        <f>INDEX('Policy Characteristics'!B:B,MATCH($C389,'Policy Characteristics'!$C:$C,0))</f>
        <v>Industry Energy Efficiency Standards</v>
      </c>
      <c r="C389" s="147" t="str">
        <f t="shared" si="30"/>
        <v>Percentage Improvement in Eqpt Efficiency Standards above BAU</v>
      </c>
      <c r="D389" s="150" t="s">
        <v>141</v>
      </c>
      <c r="E389" s="144" t="s">
        <v>1064</v>
      </c>
      <c r="F389" s="150" t="s">
        <v>733</v>
      </c>
      <c r="G389" s="144" t="s">
        <v>1069</v>
      </c>
      <c r="H389" s="16">
        <v>775</v>
      </c>
      <c r="I389" s="144" t="s">
        <v>47</v>
      </c>
      <c r="J389" s="142" t="str">
        <f>INDEX('Policy Characteristics'!D:D,MATCH(PolicyLevers!$C389,'Policy Characteristics'!$C:$C,0))</f>
        <v>Industry Energy Efficiency Standards</v>
      </c>
      <c r="K389" s="142" t="str">
        <f>INDEX('Policy Characteristics'!E:E,MATCH(PolicyLevers!$C389,'Policy Characteristics'!$C:$C,0))</f>
        <v>indst efficiency standards</v>
      </c>
      <c r="L389" s="158">
        <f>INDEX('Policy Characteristics'!F:F,MATCH(PolicyLevers!$C389,'Policy Characteristics'!$C:$C,0))</f>
        <v>0</v>
      </c>
      <c r="M389" s="185">
        <f>INDEX('Policy Characteristics'!G:G,MATCH(PolicyLevers!$C389,'Policy Characteristics'!$C:$C,0))</f>
        <v>0.6</v>
      </c>
      <c r="N389" s="158">
        <f>INDEX('Policy Characteristics'!H:H,MATCH(PolicyLevers!$C389,'Policy Characteristics'!$C:$C,0))</f>
        <v>0.01</v>
      </c>
      <c r="O389" s="165" t="str">
        <f>INDEX('Policy Characteristics'!I:I,MATCH(PolicyLevers!$C389,'Policy Characteristics'!$C:$C,0))</f>
        <v>% reduction in energy use</v>
      </c>
      <c r="P389" s="15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165" t="str">
        <f>INDEX('Policy Characteristics'!K:K,MATCH(PolicyLevers!$C389,'Policy Characteristics'!$C:$C,0))</f>
        <v>industry-ag-main.html#eff-stds</v>
      </c>
      <c r="R389" s="165" t="str">
        <f>INDEX('Policy Characteristics'!L:L,MATCH(PolicyLevers!$C389,'Policy Characteristics'!$C:$C,0))</f>
        <v>industry-energy-efficiency-standards.html</v>
      </c>
      <c r="S389" s="160" t="str">
        <f>INDEX('Policy Characteristics'!M:M,MATCH(PolicyLevers!$C389,'Policy Characteristics'!$C:$C,0))</f>
        <v>https://www.beeindia.gov.in/sites/default/files/press_releases/Consolidated%20Report.pdf</v>
      </c>
      <c r="T389" s="160" t="str">
        <f>INDEX('Policy Characteristics'!N:N,MATCH(PolicyLevers!$C389,'Policy Characteristics'!$C:$C,0))</f>
        <v>U.S. DOE, 2016, Industrial Energy Efficiency Potential Analysis, https://energy.gov/sites/prod/files/2017/04/f34/energy-savings-by-state-industrial-methodology.pdf</v>
      </c>
    </row>
    <row r="390" spans="1:20" s="147" customFormat="1">
      <c r="A390" s="142" t="str">
        <f>INDEX('Policy Characteristics'!A:A,MATCH($C390,'Policy Characteristics'!$C:$C,0))</f>
        <v>Industry</v>
      </c>
      <c r="B390" s="147" t="str">
        <f>INDEX('Policy Characteristics'!B:B,MATCH($C390,'Policy Characteristics'!$C:$C,0))</f>
        <v>Industry Energy Efficiency Standards</v>
      </c>
      <c r="C390" s="147" t="str">
        <f t="shared" si="30"/>
        <v>Percentage Improvement in Eqpt Efficiency Standards above BAU</v>
      </c>
      <c r="D390" s="150" t="s">
        <v>142</v>
      </c>
      <c r="E390" s="144" t="s">
        <v>718</v>
      </c>
      <c r="F390" s="150" t="s">
        <v>734</v>
      </c>
      <c r="G390" s="144" t="s">
        <v>724</v>
      </c>
      <c r="H390" s="16">
        <v>776</v>
      </c>
      <c r="I390" s="144" t="s">
        <v>46</v>
      </c>
      <c r="J390" s="142" t="str">
        <f>INDEX('Policy Characteristics'!D:D,MATCH(PolicyLevers!$C390,'Policy Characteristics'!$C:$C,0))</f>
        <v>Industry Energy Efficiency Standards</v>
      </c>
      <c r="K390" s="142" t="str">
        <f>INDEX('Policy Characteristics'!E:E,MATCH(PolicyLevers!$C390,'Policy Characteristics'!$C:$C,0))</f>
        <v>indst efficiency standards</v>
      </c>
      <c r="L390" s="158">
        <f>INDEX('Policy Characteristics'!F:F,MATCH(PolicyLevers!$C390,'Policy Characteristics'!$C:$C,0))</f>
        <v>0</v>
      </c>
      <c r="M390" s="158">
        <f>INDEX('Policy Characteristics'!G:G,MATCH(PolicyLevers!$C390,'Policy Characteristics'!$C:$C,0))</f>
        <v>0.6</v>
      </c>
      <c r="N390" s="158">
        <f>INDEX('Policy Characteristics'!H:H,MATCH(PolicyLevers!$C390,'Policy Characteristics'!$C:$C,0))</f>
        <v>0.01</v>
      </c>
      <c r="O390" s="165" t="str">
        <f>INDEX('Policy Characteristics'!I:I,MATCH(PolicyLevers!$C390,'Policy Characteristics'!$C:$C,0))</f>
        <v>% reduction in energy use</v>
      </c>
      <c r="P390" s="15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165" t="str">
        <f>INDEX('Policy Characteristics'!K:K,MATCH(PolicyLevers!$C390,'Policy Characteristics'!$C:$C,0))</f>
        <v>industry-ag-main.html#eff-stds</v>
      </c>
      <c r="R390" s="165" t="str">
        <f>INDEX('Policy Characteristics'!L:L,MATCH(PolicyLevers!$C390,'Policy Characteristics'!$C:$C,0))</f>
        <v>industry-energy-efficiency-standards.html</v>
      </c>
      <c r="S390" s="160" t="str">
        <f>INDEX('Policy Characteristics'!M:M,MATCH(PolicyLevers!$C390,'Policy Characteristics'!$C:$C,0))</f>
        <v>https://www.beeindia.gov.in/sites/default/files/press_releases/Consolidated%20Report.pdf</v>
      </c>
      <c r="T390" s="165" t="str">
        <f>INDEX('Policy Characteristics'!N:N,MATCH(PolicyLevers!$C390,'Policy Characteristics'!$C:$C,0))</f>
        <v>U.S. DOE, 2016, Industrial Energy Efficiency Potential Analysis, https://energy.gov/sites/prod/files/2017/04/f34/energy-savings-by-state-industrial-methodology.pdf</v>
      </c>
    </row>
    <row r="391" spans="1:20" s="147" customFormat="1">
      <c r="A391" s="142" t="str">
        <f>INDEX('Policy Characteristics'!A:A,MATCH($C391,'Policy Characteristics'!$C:$C,0))</f>
        <v>Industry</v>
      </c>
      <c r="B391" s="147" t="str">
        <f>INDEX('Policy Characteristics'!B:B,MATCH($C391,'Policy Characteristics'!$C:$C,0))</f>
        <v>Industry Energy Efficiency Standards</v>
      </c>
      <c r="C391" s="147" t="str">
        <f t="shared" si="30"/>
        <v>Percentage Improvement in Eqpt Efficiency Standards above BAU</v>
      </c>
      <c r="D391" s="150" t="s">
        <v>142</v>
      </c>
      <c r="E391" s="144" t="s">
        <v>719</v>
      </c>
      <c r="F391" s="150" t="s">
        <v>734</v>
      </c>
      <c r="G391" s="144" t="s">
        <v>727</v>
      </c>
      <c r="H391" s="16">
        <v>777</v>
      </c>
      <c r="I391" s="144" t="s">
        <v>46</v>
      </c>
      <c r="J391" s="142" t="str">
        <f>INDEX('Policy Characteristics'!D:D,MATCH(PolicyLevers!$C391,'Policy Characteristics'!$C:$C,0))</f>
        <v>Industry Energy Efficiency Standards</v>
      </c>
      <c r="K391" s="142" t="str">
        <f>INDEX('Policy Characteristics'!E:E,MATCH(PolicyLevers!$C391,'Policy Characteristics'!$C:$C,0))</f>
        <v>indst efficiency standards</v>
      </c>
      <c r="L391" s="158">
        <f>INDEX('Policy Characteristics'!F:F,MATCH(PolicyLevers!$C391,'Policy Characteristics'!$C:$C,0))</f>
        <v>0</v>
      </c>
      <c r="M391" s="158">
        <f>INDEX('Policy Characteristics'!G:G,MATCH(PolicyLevers!$C391,'Policy Characteristics'!$C:$C,0))</f>
        <v>0.6</v>
      </c>
      <c r="N391" s="158">
        <f>INDEX('Policy Characteristics'!H:H,MATCH(PolicyLevers!$C391,'Policy Characteristics'!$C:$C,0))</f>
        <v>0.01</v>
      </c>
      <c r="O391" s="165" t="str">
        <f>INDEX('Policy Characteristics'!I:I,MATCH(PolicyLevers!$C391,'Policy Characteristics'!$C:$C,0))</f>
        <v>% reduction in energy use</v>
      </c>
      <c r="P391" s="15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165" t="str">
        <f>INDEX('Policy Characteristics'!K:K,MATCH(PolicyLevers!$C391,'Policy Characteristics'!$C:$C,0))</f>
        <v>industry-ag-main.html#eff-stds</v>
      </c>
      <c r="R391" s="165" t="str">
        <f>INDEX('Policy Characteristics'!L:L,MATCH(PolicyLevers!$C391,'Policy Characteristics'!$C:$C,0))</f>
        <v>industry-energy-efficiency-standards.html</v>
      </c>
      <c r="S391" s="160" t="str">
        <f>INDEX('Policy Characteristics'!M:M,MATCH(PolicyLevers!$C391,'Policy Characteristics'!$C:$C,0))</f>
        <v>https://www.beeindia.gov.in/sites/default/files/press_releases/Consolidated%20Report.pdf</v>
      </c>
      <c r="T391" s="165" t="str">
        <f>INDEX('Policy Characteristics'!N:N,MATCH(PolicyLevers!$C391,'Policy Characteristics'!$C:$C,0))</f>
        <v>U.S. DOE, 2016, Industrial Energy Efficiency Potential Analysis, https://energy.gov/sites/prod/files/2017/04/f34/energy-savings-by-state-industrial-methodology.pdf</v>
      </c>
    </row>
    <row r="392" spans="1:20" s="147" customFormat="1">
      <c r="A392" s="142" t="str">
        <f>INDEX('Policy Characteristics'!A:A,MATCH($C392,'Policy Characteristics'!$C:$C,0))</f>
        <v>Industry</v>
      </c>
      <c r="B392" s="147" t="str">
        <f>INDEX('Policy Characteristics'!B:B,MATCH($C392,'Policy Characteristics'!$C:$C,0))</f>
        <v>Industry Energy Efficiency Standards</v>
      </c>
      <c r="C392" s="147" t="str">
        <f t="shared" si="30"/>
        <v>Percentage Improvement in Eqpt Efficiency Standards above BAU</v>
      </c>
      <c r="D392" s="150" t="s">
        <v>142</v>
      </c>
      <c r="E392" s="144" t="s">
        <v>720</v>
      </c>
      <c r="F392" s="150" t="s">
        <v>734</v>
      </c>
      <c r="G392" s="144" t="s">
        <v>728</v>
      </c>
      <c r="H392" s="16">
        <v>778</v>
      </c>
      <c r="I392" s="144" t="s">
        <v>46</v>
      </c>
      <c r="J392" s="142" t="str">
        <f>INDEX('Policy Characteristics'!D:D,MATCH(PolicyLevers!$C392,'Policy Characteristics'!$C:$C,0))</f>
        <v>Industry Energy Efficiency Standards</v>
      </c>
      <c r="K392" s="142" t="str">
        <f>INDEX('Policy Characteristics'!E:E,MATCH(PolicyLevers!$C392,'Policy Characteristics'!$C:$C,0))</f>
        <v>indst efficiency standards</v>
      </c>
      <c r="L392" s="158">
        <f>INDEX('Policy Characteristics'!F:F,MATCH(PolicyLevers!$C392,'Policy Characteristics'!$C:$C,0))</f>
        <v>0</v>
      </c>
      <c r="M392" s="158">
        <f>INDEX('Policy Characteristics'!G:G,MATCH(PolicyLevers!$C392,'Policy Characteristics'!$C:$C,0))</f>
        <v>0.6</v>
      </c>
      <c r="N392" s="158">
        <f>INDEX('Policy Characteristics'!H:H,MATCH(PolicyLevers!$C392,'Policy Characteristics'!$C:$C,0))</f>
        <v>0.01</v>
      </c>
      <c r="O392" s="165" t="str">
        <f>INDEX('Policy Characteristics'!I:I,MATCH(PolicyLevers!$C392,'Policy Characteristics'!$C:$C,0))</f>
        <v>% reduction in energy use</v>
      </c>
      <c r="P392" s="15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165" t="str">
        <f>INDEX('Policy Characteristics'!K:K,MATCH(PolicyLevers!$C392,'Policy Characteristics'!$C:$C,0))</f>
        <v>industry-ag-main.html#eff-stds</v>
      </c>
      <c r="R392" s="165" t="str">
        <f>INDEX('Policy Characteristics'!L:L,MATCH(PolicyLevers!$C392,'Policy Characteristics'!$C:$C,0))</f>
        <v>industry-energy-efficiency-standards.html</v>
      </c>
      <c r="S392" s="160" t="str">
        <f>INDEX('Policy Characteristics'!M:M,MATCH(PolicyLevers!$C392,'Policy Characteristics'!$C:$C,0))</f>
        <v>https://www.beeindia.gov.in/sites/default/files/press_releases/Consolidated%20Report.pdf</v>
      </c>
      <c r="T392" s="165" t="str">
        <f>INDEX('Policy Characteristics'!N:N,MATCH(PolicyLevers!$C392,'Policy Characteristics'!$C:$C,0))</f>
        <v>U.S. DOE, 2016, Industrial Energy Efficiency Potential Analysis, https://energy.gov/sites/prod/files/2017/04/f34/energy-savings-by-state-industrial-methodology.pdf</v>
      </c>
    </row>
    <row r="393" spans="1:20" s="147" customFormat="1">
      <c r="A393" s="142" t="str">
        <f>INDEX('Policy Characteristics'!A:A,MATCH($C393,'Policy Characteristics'!$C:$C,0))</f>
        <v>Industry</v>
      </c>
      <c r="B393" s="147" t="str">
        <f>INDEX('Policy Characteristics'!B:B,MATCH($C393,'Policy Characteristics'!$C:$C,0))</f>
        <v>Industry Energy Efficiency Standards</v>
      </c>
      <c r="C393" s="147" t="str">
        <f t="shared" si="30"/>
        <v>Percentage Improvement in Eqpt Efficiency Standards above BAU</v>
      </c>
      <c r="D393" s="150" t="s">
        <v>142</v>
      </c>
      <c r="E393" s="144" t="s">
        <v>721</v>
      </c>
      <c r="F393" s="150" t="s">
        <v>734</v>
      </c>
      <c r="G393" s="144" t="s">
        <v>725</v>
      </c>
      <c r="H393" s="16">
        <v>779</v>
      </c>
      <c r="I393" s="144" t="s">
        <v>47</v>
      </c>
      <c r="J393" s="142" t="str">
        <f>INDEX('Policy Characteristics'!D:D,MATCH(PolicyLevers!$C393,'Policy Characteristics'!$C:$C,0))</f>
        <v>Industry Energy Efficiency Standards</v>
      </c>
      <c r="K393" s="142" t="str">
        <f>INDEX('Policy Characteristics'!E:E,MATCH(PolicyLevers!$C393,'Policy Characteristics'!$C:$C,0))</f>
        <v>indst efficiency standards</v>
      </c>
      <c r="L393" s="158">
        <f>INDEX('Policy Characteristics'!F:F,MATCH(PolicyLevers!$C393,'Policy Characteristics'!$C:$C,0))</f>
        <v>0</v>
      </c>
      <c r="M393" s="158">
        <f>INDEX('Policy Characteristics'!G:G,MATCH(PolicyLevers!$C393,'Policy Characteristics'!$C:$C,0))</f>
        <v>0.6</v>
      </c>
      <c r="N393" s="158">
        <f>INDEX('Policy Characteristics'!H:H,MATCH(PolicyLevers!$C393,'Policy Characteristics'!$C:$C,0))</f>
        <v>0.01</v>
      </c>
      <c r="O393" s="165" t="str">
        <f>INDEX('Policy Characteristics'!I:I,MATCH(PolicyLevers!$C393,'Policy Characteristics'!$C:$C,0))</f>
        <v>% reduction in energy use</v>
      </c>
      <c r="P393" s="15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165" t="str">
        <f>INDEX('Policy Characteristics'!K:K,MATCH(PolicyLevers!$C393,'Policy Characteristics'!$C:$C,0))</f>
        <v>industry-ag-main.html#eff-stds</v>
      </c>
      <c r="R393" s="165" t="str">
        <f>INDEX('Policy Characteristics'!L:L,MATCH(PolicyLevers!$C393,'Policy Characteristics'!$C:$C,0))</f>
        <v>industry-energy-efficiency-standards.html</v>
      </c>
      <c r="S393" s="160" t="str">
        <f>INDEX('Policy Characteristics'!M:M,MATCH(PolicyLevers!$C393,'Policy Characteristics'!$C:$C,0))</f>
        <v>https://www.beeindia.gov.in/sites/default/files/press_releases/Consolidated%20Report.pdf</v>
      </c>
      <c r="T393" s="165" t="str">
        <f>INDEX('Policy Characteristics'!N:N,MATCH(PolicyLevers!$C393,'Policy Characteristics'!$C:$C,0))</f>
        <v>U.S. DOE, 2016, Industrial Energy Efficiency Potential Analysis, https://energy.gov/sites/prod/files/2017/04/f34/energy-savings-by-state-industrial-methodology.pdf</v>
      </c>
    </row>
    <row r="394" spans="1:20" s="147" customFormat="1">
      <c r="A394" s="142" t="str">
        <f>INDEX('Policy Characteristics'!A:A,MATCH($C394,'Policy Characteristics'!$C:$C,0))</f>
        <v>Industry</v>
      </c>
      <c r="B394" s="147" t="str">
        <f>INDEX('Policy Characteristics'!B:B,MATCH($C394,'Policy Characteristics'!$C:$C,0))</f>
        <v>Industry Energy Efficiency Standards</v>
      </c>
      <c r="C394" s="147" t="str">
        <f t="shared" si="30"/>
        <v>Percentage Improvement in Eqpt Efficiency Standards above BAU</v>
      </c>
      <c r="D394" s="150" t="s">
        <v>142</v>
      </c>
      <c r="E394" s="144" t="s">
        <v>722</v>
      </c>
      <c r="F394" s="150" t="s">
        <v>734</v>
      </c>
      <c r="G394" s="144" t="s">
        <v>726</v>
      </c>
      <c r="H394" s="16">
        <v>780</v>
      </c>
      <c r="I394" s="144" t="s">
        <v>46</v>
      </c>
      <c r="J394" s="142" t="str">
        <f>INDEX('Policy Characteristics'!D:D,MATCH(PolicyLevers!$C394,'Policy Characteristics'!$C:$C,0))</f>
        <v>Industry Energy Efficiency Standards</v>
      </c>
      <c r="K394" s="142" t="str">
        <f>INDEX('Policy Characteristics'!E:E,MATCH(PolicyLevers!$C394,'Policy Characteristics'!$C:$C,0))</f>
        <v>indst efficiency standards</v>
      </c>
      <c r="L394" s="158">
        <f>INDEX('Policy Characteristics'!F:F,MATCH(PolicyLevers!$C394,'Policy Characteristics'!$C:$C,0))</f>
        <v>0</v>
      </c>
      <c r="M394" s="158">
        <f>INDEX('Policy Characteristics'!G:G,MATCH(PolicyLevers!$C394,'Policy Characteristics'!$C:$C,0))</f>
        <v>0.6</v>
      </c>
      <c r="N394" s="158">
        <f>INDEX('Policy Characteristics'!H:H,MATCH(PolicyLevers!$C394,'Policy Characteristics'!$C:$C,0))</f>
        <v>0.01</v>
      </c>
      <c r="O394" s="165" t="str">
        <f>INDEX('Policy Characteristics'!I:I,MATCH(PolicyLevers!$C394,'Policy Characteristics'!$C:$C,0))</f>
        <v>% reduction in energy use</v>
      </c>
      <c r="P394" s="15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165" t="str">
        <f>INDEX('Policy Characteristics'!K:K,MATCH(PolicyLevers!$C394,'Policy Characteristics'!$C:$C,0))</f>
        <v>industry-ag-main.html#eff-stds</v>
      </c>
      <c r="R394" s="165" t="str">
        <f>INDEX('Policy Characteristics'!L:L,MATCH(PolicyLevers!$C394,'Policy Characteristics'!$C:$C,0))</f>
        <v>industry-energy-efficiency-standards.html</v>
      </c>
      <c r="S394" s="160" t="str">
        <f>INDEX('Policy Characteristics'!M:M,MATCH(PolicyLevers!$C394,'Policy Characteristics'!$C:$C,0))</f>
        <v>https://www.beeindia.gov.in/sites/default/files/press_releases/Consolidated%20Report.pdf</v>
      </c>
      <c r="T394" s="165" t="str">
        <f>INDEX('Policy Characteristics'!N:N,MATCH(PolicyLevers!$C394,'Policy Characteristics'!$C:$C,0))</f>
        <v>U.S. DOE, 2016, Industrial Energy Efficiency Potential Analysis, https://energy.gov/sites/prod/files/2017/04/f34/energy-savings-by-state-industrial-methodology.pdf</v>
      </c>
    </row>
    <row r="395" spans="1:20" s="147" customFormat="1">
      <c r="A395" s="142" t="str">
        <f>INDEX('Policy Characteristics'!A:A,MATCH($C395,'Policy Characteristics'!$C:$C,0))</f>
        <v>Industry</v>
      </c>
      <c r="B395" s="147" t="str">
        <f>INDEX('Policy Characteristics'!B:B,MATCH($C395,'Policy Characteristics'!$C:$C,0))</f>
        <v>Industry Energy Efficiency Standards</v>
      </c>
      <c r="C395" s="147" t="str">
        <f t="shared" si="30"/>
        <v>Percentage Improvement in Eqpt Efficiency Standards above BAU</v>
      </c>
      <c r="D395" s="150" t="s">
        <v>142</v>
      </c>
      <c r="E395" s="144" t="s">
        <v>723</v>
      </c>
      <c r="F395" s="150" t="s">
        <v>734</v>
      </c>
      <c r="G395" s="144" t="s">
        <v>729</v>
      </c>
      <c r="H395" s="16">
        <v>781</v>
      </c>
      <c r="I395" s="144" t="s">
        <v>47</v>
      </c>
      <c r="J395" s="142" t="str">
        <f>INDEX('Policy Characteristics'!D:D,MATCH(PolicyLevers!$C395,'Policy Characteristics'!$C:$C,0))</f>
        <v>Industry Energy Efficiency Standards</v>
      </c>
      <c r="K395" s="142" t="str">
        <f>INDEX('Policy Characteristics'!E:E,MATCH(PolicyLevers!$C395,'Policy Characteristics'!$C:$C,0))</f>
        <v>indst efficiency standards</v>
      </c>
      <c r="L395" s="158">
        <f>INDEX('Policy Characteristics'!F:F,MATCH(PolicyLevers!$C395,'Policy Characteristics'!$C:$C,0))</f>
        <v>0</v>
      </c>
      <c r="M395" s="158">
        <f>INDEX('Policy Characteristics'!G:G,MATCH(PolicyLevers!$C395,'Policy Characteristics'!$C:$C,0))</f>
        <v>0.6</v>
      </c>
      <c r="N395" s="158">
        <f>INDEX('Policy Characteristics'!H:H,MATCH(PolicyLevers!$C395,'Policy Characteristics'!$C:$C,0))</f>
        <v>0.01</v>
      </c>
      <c r="O395" s="165" t="str">
        <f>INDEX('Policy Characteristics'!I:I,MATCH(PolicyLevers!$C395,'Policy Characteristics'!$C:$C,0))</f>
        <v>% reduction in energy use</v>
      </c>
      <c r="P395" s="15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165" t="str">
        <f>INDEX('Policy Characteristics'!K:K,MATCH(PolicyLevers!$C395,'Policy Characteristics'!$C:$C,0))</f>
        <v>industry-ag-main.html#eff-stds</v>
      </c>
      <c r="R395" s="165" t="str">
        <f>INDEX('Policy Characteristics'!L:L,MATCH(PolicyLevers!$C395,'Policy Characteristics'!$C:$C,0))</f>
        <v>industry-energy-efficiency-standards.html</v>
      </c>
      <c r="S395" s="160" t="str">
        <f>INDEX('Policy Characteristics'!M:M,MATCH(PolicyLevers!$C395,'Policy Characteristics'!$C:$C,0))</f>
        <v>https://www.beeindia.gov.in/sites/default/files/press_releases/Consolidated%20Report.pdf</v>
      </c>
      <c r="T395" s="165" t="str">
        <f>INDEX('Policy Characteristics'!N:N,MATCH(PolicyLevers!$C395,'Policy Characteristics'!$C:$C,0))</f>
        <v>U.S. DOE, 2016, Industrial Energy Efficiency Potential Analysis, https://energy.gov/sites/prod/files/2017/04/f34/energy-savings-by-state-industrial-methodology.pdf</v>
      </c>
    </row>
    <row r="396" spans="1:20" s="147" customFormat="1">
      <c r="A396" s="142" t="str">
        <f>INDEX('Policy Characteristics'!A:A,MATCH($C396,'Policy Characteristics'!$C:$C,0))</f>
        <v>Industry</v>
      </c>
      <c r="B396" s="147" t="str">
        <f>INDEX('Policy Characteristics'!B:B,MATCH($C396,'Policy Characteristics'!$C:$C,0))</f>
        <v>Industry Energy Efficiency Standards</v>
      </c>
      <c r="C396" s="147" t="str">
        <f t="shared" si="30"/>
        <v>Percentage Improvement in Eqpt Efficiency Standards above BAU</v>
      </c>
      <c r="D396" s="150" t="s">
        <v>142</v>
      </c>
      <c r="E396" s="144" t="s">
        <v>1065</v>
      </c>
      <c r="F396" s="150" t="s">
        <v>734</v>
      </c>
      <c r="G396" s="144" t="s">
        <v>1068</v>
      </c>
      <c r="H396" s="16">
        <v>782</v>
      </c>
      <c r="I396" s="144" t="s">
        <v>47</v>
      </c>
      <c r="J396" s="142" t="str">
        <f>INDEX('Policy Characteristics'!D:D,MATCH(PolicyLevers!$C396,'Policy Characteristics'!$C:$C,0))</f>
        <v>Industry Energy Efficiency Standards</v>
      </c>
      <c r="K396" s="142" t="str">
        <f>INDEX('Policy Characteristics'!E:E,MATCH(PolicyLevers!$C396,'Policy Characteristics'!$C:$C,0))</f>
        <v>indst efficiency standards</v>
      </c>
      <c r="L396" s="158">
        <f>INDEX('Policy Characteristics'!F:F,MATCH(PolicyLevers!$C396,'Policy Characteristics'!$C:$C,0))</f>
        <v>0</v>
      </c>
      <c r="M396" s="158">
        <f>INDEX('Policy Characteristics'!G:G,MATCH(PolicyLevers!$C396,'Policy Characteristics'!$C:$C,0))</f>
        <v>0.6</v>
      </c>
      <c r="N396" s="158">
        <f>INDEX('Policy Characteristics'!H:H,MATCH(PolicyLevers!$C396,'Policy Characteristics'!$C:$C,0))</f>
        <v>0.01</v>
      </c>
      <c r="O396" s="165" t="str">
        <f>INDEX('Policy Characteristics'!I:I,MATCH(PolicyLevers!$C396,'Policy Characteristics'!$C:$C,0))</f>
        <v>% reduction in energy use</v>
      </c>
      <c r="P396" s="15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165" t="str">
        <f>INDEX('Policy Characteristics'!K:K,MATCH(PolicyLevers!$C396,'Policy Characteristics'!$C:$C,0))</f>
        <v>industry-ag-main.html#eff-stds</v>
      </c>
      <c r="R396" s="165" t="str">
        <f>INDEX('Policy Characteristics'!L:L,MATCH(PolicyLevers!$C396,'Policy Characteristics'!$C:$C,0))</f>
        <v>industry-energy-efficiency-standards.html</v>
      </c>
      <c r="S396" s="160" t="str">
        <f>INDEX('Policy Characteristics'!M:M,MATCH(PolicyLevers!$C396,'Policy Characteristics'!$C:$C,0))</f>
        <v>https://www.beeindia.gov.in/sites/default/files/press_releases/Consolidated%20Report.pdf</v>
      </c>
      <c r="T396" s="165" t="str">
        <f>INDEX('Policy Characteristics'!N:N,MATCH(PolicyLevers!$C396,'Policy Characteristics'!$C:$C,0))</f>
        <v>U.S. DOE, 2016, Industrial Energy Efficiency Potential Analysis, https://energy.gov/sites/prod/files/2017/04/f34/energy-savings-by-state-industrial-methodology.pdf</v>
      </c>
    </row>
    <row r="397" spans="1:20" s="147" customFormat="1">
      <c r="A397" s="142" t="str">
        <f>INDEX('Policy Characteristics'!A:A,MATCH($C397,'Policy Characteristics'!$C:$C,0))</f>
        <v>Industry</v>
      </c>
      <c r="B397" s="147" t="str">
        <f>INDEX('Policy Characteristics'!B:B,MATCH($C397,'Policy Characteristics'!$C:$C,0))</f>
        <v>Industry Energy Efficiency Standards</v>
      </c>
      <c r="C397" s="147" t="str">
        <f t="shared" si="30"/>
        <v>Percentage Improvement in Eqpt Efficiency Standards above BAU</v>
      </c>
      <c r="D397" s="150" t="s">
        <v>142</v>
      </c>
      <c r="E397" s="144" t="s">
        <v>1066</v>
      </c>
      <c r="F397" s="150" t="s">
        <v>734</v>
      </c>
      <c r="G397" s="144" t="s">
        <v>1070</v>
      </c>
      <c r="H397" s="16">
        <v>783</v>
      </c>
      <c r="I397" s="144" t="s">
        <v>46</v>
      </c>
      <c r="J397" s="142" t="str">
        <f>INDEX('Policy Characteristics'!D:D,MATCH(PolicyLevers!$C397,'Policy Characteristics'!$C:$C,0))</f>
        <v>Industry Energy Efficiency Standards</v>
      </c>
      <c r="K397" s="142" t="str">
        <f>INDEX('Policy Characteristics'!E:E,MATCH(PolicyLevers!$C397,'Policy Characteristics'!$C:$C,0))</f>
        <v>indst efficiency standards</v>
      </c>
      <c r="L397" s="158">
        <f>INDEX('Policy Characteristics'!F:F,MATCH(PolicyLevers!$C397,'Policy Characteristics'!$C:$C,0))</f>
        <v>0</v>
      </c>
      <c r="M397" s="158">
        <f>INDEX('Policy Characteristics'!G:G,MATCH(PolicyLevers!$C397,'Policy Characteristics'!$C:$C,0))</f>
        <v>0.6</v>
      </c>
      <c r="N397" s="158">
        <f>INDEX('Policy Characteristics'!H:H,MATCH(PolicyLevers!$C397,'Policy Characteristics'!$C:$C,0))</f>
        <v>0.01</v>
      </c>
      <c r="O397" s="165" t="str">
        <f>INDEX('Policy Characteristics'!I:I,MATCH(PolicyLevers!$C397,'Policy Characteristics'!$C:$C,0))</f>
        <v>% reduction in energy use</v>
      </c>
      <c r="P397" s="15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165" t="str">
        <f>INDEX('Policy Characteristics'!K:K,MATCH(PolicyLevers!$C397,'Policy Characteristics'!$C:$C,0))</f>
        <v>industry-ag-main.html#eff-stds</v>
      </c>
      <c r="R397" s="165" t="str">
        <f>INDEX('Policy Characteristics'!L:L,MATCH(PolicyLevers!$C397,'Policy Characteristics'!$C:$C,0))</f>
        <v>industry-energy-efficiency-standards.html</v>
      </c>
      <c r="S397" s="160" t="str">
        <f>INDEX('Policy Characteristics'!M:M,MATCH(PolicyLevers!$C397,'Policy Characteristics'!$C:$C,0))</f>
        <v>https://www.beeindia.gov.in/sites/default/files/press_releases/Consolidated%20Report.pdf</v>
      </c>
      <c r="T397" s="165" t="str">
        <f>INDEX('Policy Characteristics'!N:N,MATCH(PolicyLevers!$C397,'Policy Characteristics'!$C:$C,0))</f>
        <v>U.S. DOE, 2016, Industrial Energy Efficiency Potential Analysis, https://energy.gov/sites/prod/files/2017/04/f34/energy-savings-by-state-industrial-methodology.pdf</v>
      </c>
    </row>
    <row r="398" spans="1:20" s="147" customFormat="1">
      <c r="A398" s="142" t="str">
        <f>INDEX('Policy Characteristics'!A:A,MATCH($C398,'Policy Characteristics'!$C:$C,0))</f>
        <v>Industry</v>
      </c>
      <c r="B398" s="147" t="str">
        <f>INDEX('Policy Characteristics'!B:B,MATCH($C398,'Policy Characteristics'!$C:$C,0))</f>
        <v>Industry Energy Efficiency Standards</v>
      </c>
      <c r="C398" s="147" t="str">
        <f t="shared" si="30"/>
        <v>Percentage Improvement in Eqpt Efficiency Standards above BAU</v>
      </c>
      <c r="D398" s="150" t="s">
        <v>142</v>
      </c>
      <c r="E398" s="144" t="s">
        <v>1067</v>
      </c>
      <c r="F398" s="150" t="s">
        <v>734</v>
      </c>
      <c r="G398" s="144" t="s">
        <v>1071</v>
      </c>
      <c r="H398" s="16">
        <v>784</v>
      </c>
      <c r="I398" s="144" t="s">
        <v>46</v>
      </c>
      <c r="J398" s="142" t="str">
        <f>INDEX('Policy Characteristics'!D:D,MATCH(PolicyLevers!$C398,'Policy Characteristics'!$C:$C,0))</f>
        <v>Industry Energy Efficiency Standards</v>
      </c>
      <c r="K398" s="142" t="str">
        <f>INDEX('Policy Characteristics'!E:E,MATCH(PolicyLevers!$C398,'Policy Characteristics'!$C:$C,0))</f>
        <v>indst efficiency standards</v>
      </c>
      <c r="L398" s="158">
        <f>INDEX('Policy Characteristics'!F:F,MATCH(PolicyLevers!$C398,'Policy Characteristics'!$C:$C,0))</f>
        <v>0</v>
      </c>
      <c r="M398" s="158">
        <f>INDEX('Policy Characteristics'!G:G,MATCH(PolicyLevers!$C398,'Policy Characteristics'!$C:$C,0))</f>
        <v>0.6</v>
      </c>
      <c r="N398" s="158">
        <f>INDEX('Policy Characteristics'!H:H,MATCH(PolicyLevers!$C398,'Policy Characteristics'!$C:$C,0))</f>
        <v>0.01</v>
      </c>
      <c r="O398" s="165" t="str">
        <f>INDEX('Policy Characteristics'!I:I,MATCH(PolicyLevers!$C398,'Policy Characteristics'!$C:$C,0))</f>
        <v>% reduction in energy use</v>
      </c>
      <c r="P398" s="15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165" t="str">
        <f>INDEX('Policy Characteristics'!K:K,MATCH(PolicyLevers!$C398,'Policy Characteristics'!$C:$C,0))</f>
        <v>industry-ag-main.html#eff-stds</v>
      </c>
      <c r="R398" s="165" t="str">
        <f>INDEX('Policy Characteristics'!L:L,MATCH(PolicyLevers!$C398,'Policy Characteristics'!$C:$C,0))</f>
        <v>industry-energy-efficiency-standards.html</v>
      </c>
      <c r="S398" s="160" t="str">
        <f>INDEX('Policy Characteristics'!M:M,MATCH(PolicyLevers!$C398,'Policy Characteristics'!$C:$C,0))</f>
        <v>https://www.beeindia.gov.in/sites/default/files/press_releases/Consolidated%20Report.pdf</v>
      </c>
      <c r="T398" s="165" t="str">
        <f>INDEX('Policy Characteristics'!N:N,MATCH(PolicyLevers!$C398,'Policy Characteristics'!$C:$C,0))</f>
        <v>U.S. DOE, 2016, Industrial Energy Efficiency Potential Analysis, https://energy.gov/sites/prod/files/2017/04/f34/energy-savings-by-state-industrial-methodology.pdf</v>
      </c>
    </row>
    <row r="399" spans="1:20" s="147" customFormat="1">
      <c r="A399" s="142" t="str">
        <f>INDEX('Policy Characteristics'!A:A,MATCH($C399,'Policy Characteristics'!$C:$C,0))</f>
        <v>Industry</v>
      </c>
      <c r="B399" s="147" t="str">
        <f>INDEX('Policy Characteristics'!B:B,MATCH($C399,'Policy Characteristics'!$C:$C,0))</f>
        <v>Industry Energy Efficiency Standards</v>
      </c>
      <c r="C399" s="147" t="str">
        <f t="shared" si="30"/>
        <v>Percentage Improvement in Eqpt Efficiency Standards above BAU</v>
      </c>
      <c r="D399" s="150" t="s">
        <v>142</v>
      </c>
      <c r="E399" s="144" t="s">
        <v>1064</v>
      </c>
      <c r="F399" s="150" t="s">
        <v>734</v>
      </c>
      <c r="G399" s="144" t="s">
        <v>1069</v>
      </c>
      <c r="H399" s="16">
        <v>785</v>
      </c>
      <c r="I399" s="144" t="s">
        <v>47</v>
      </c>
      <c r="J399" s="142" t="str">
        <f>INDEX('Policy Characteristics'!D:D,MATCH(PolicyLevers!$C399,'Policy Characteristics'!$C:$C,0))</f>
        <v>Industry Energy Efficiency Standards</v>
      </c>
      <c r="K399" s="142" t="str">
        <f>INDEX('Policy Characteristics'!E:E,MATCH(PolicyLevers!$C399,'Policy Characteristics'!$C:$C,0))</f>
        <v>indst efficiency standards</v>
      </c>
      <c r="L399" s="158">
        <f>INDEX('Policy Characteristics'!F:F,MATCH(PolicyLevers!$C399,'Policy Characteristics'!$C:$C,0))</f>
        <v>0</v>
      </c>
      <c r="M399" s="158">
        <f>INDEX('Policy Characteristics'!G:G,MATCH(PolicyLevers!$C399,'Policy Characteristics'!$C:$C,0))</f>
        <v>0.6</v>
      </c>
      <c r="N399" s="158">
        <f>INDEX('Policy Characteristics'!H:H,MATCH(PolicyLevers!$C399,'Policy Characteristics'!$C:$C,0))</f>
        <v>0.01</v>
      </c>
      <c r="O399" s="165" t="str">
        <f>INDEX('Policy Characteristics'!I:I,MATCH(PolicyLevers!$C399,'Policy Characteristics'!$C:$C,0))</f>
        <v>% reduction in energy use</v>
      </c>
      <c r="P399" s="15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165" t="str">
        <f>INDEX('Policy Characteristics'!K:K,MATCH(PolicyLevers!$C399,'Policy Characteristics'!$C:$C,0))</f>
        <v>industry-ag-main.html#eff-stds</v>
      </c>
      <c r="R399" s="165" t="str">
        <f>INDEX('Policy Characteristics'!L:L,MATCH(PolicyLevers!$C399,'Policy Characteristics'!$C:$C,0))</f>
        <v>industry-energy-efficiency-standards.html</v>
      </c>
      <c r="S399" s="160" t="str">
        <f>INDEX('Policy Characteristics'!M:M,MATCH(PolicyLevers!$C399,'Policy Characteristics'!$C:$C,0))</f>
        <v>https://www.beeindia.gov.in/sites/default/files/press_releases/Consolidated%20Report.pdf</v>
      </c>
      <c r="T399" s="165" t="str">
        <f>INDEX('Policy Characteristics'!N:N,MATCH(PolicyLevers!$C399,'Policy Characteristics'!$C:$C,0))</f>
        <v>U.S. DOE, 2016, Industrial Energy Efficiency Potential Analysis, https://energy.gov/sites/prod/files/2017/04/f34/energy-savings-by-state-industrial-methodology.pdf</v>
      </c>
    </row>
    <row r="400" spans="1:20" s="147" customFormat="1">
      <c r="A400" s="142" t="str">
        <f>INDEX('Policy Characteristics'!A:A,MATCH($C400,'Policy Characteristics'!$C:$C,0))</f>
        <v>Industry</v>
      </c>
      <c r="B400" s="147" t="str">
        <f>INDEX('Policy Characteristics'!B:B,MATCH($C400,'Policy Characteristics'!$C:$C,0))</f>
        <v>Industry Energy Efficiency Standards</v>
      </c>
      <c r="C400" s="147" t="str">
        <f t="shared" si="30"/>
        <v>Percentage Improvement in Eqpt Efficiency Standards above BAU</v>
      </c>
      <c r="D400" s="150" t="s">
        <v>143</v>
      </c>
      <c r="E400" s="144" t="s">
        <v>718</v>
      </c>
      <c r="F400" s="150" t="s">
        <v>735</v>
      </c>
      <c r="G400" s="144" t="s">
        <v>724</v>
      </c>
      <c r="H400" s="16">
        <v>786</v>
      </c>
      <c r="I400" s="144" t="s">
        <v>46</v>
      </c>
      <c r="J400" s="142" t="str">
        <f>INDEX('Policy Characteristics'!D:D,MATCH(PolicyLevers!$C400,'Policy Characteristics'!$C:$C,0))</f>
        <v>Industry Energy Efficiency Standards</v>
      </c>
      <c r="K400" s="142" t="str">
        <f>INDEX('Policy Characteristics'!E:E,MATCH(PolicyLevers!$C400,'Policy Characteristics'!$C:$C,0))</f>
        <v>indst efficiency standards</v>
      </c>
      <c r="L400" s="158">
        <f>INDEX('Policy Characteristics'!F:F,MATCH(PolicyLevers!$C400,'Policy Characteristics'!$C:$C,0))</f>
        <v>0</v>
      </c>
      <c r="M400" s="158">
        <f>INDEX('Policy Characteristics'!G:G,MATCH(PolicyLevers!$C400,'Policy Characteristics'!$C:$C,0))</f>
        <v>0.6</v>
      </c>
      <c r="N400" s="158">
        <f>INDEX('Policy Characteristics'!H:H,MATCH(PolicyLevers!$C400,'Policy Characteristics'!$C:$C,0))</f>
        <v>0.01</v>
      </c>
      <c r="O400" s="165" t="str">
        <f>INDEX('Policy Characteristics'!I:I,MATCH(PolicyLevers!$C400,'Policy Characteristics'!$C:$C,0))</f>
        <v>% reduction in energy use</v>
      </c>
      <c r="P400" s="15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165" t="str">
        <f>INDEX('Policy Characteristics'!K:K,MATCH(PolicyLevers!$C400,'Policy Characteristics'!$C:$C,0))</f>
        <v>industry-ag-main.html#eff-stds</v>
      </c>
      <c r="R400" s="165" t="str">
        <f>INDEX('Policy Characteristics'!L:L,MATCH(PolicyLevers!$C400,'Policy Characteristics'!$C:$C,0))</f>
        <v>industry-energy-efficiency-standards.html</v>
      </c>
      <c r="S400" s="160" t="str">
        <f>INDEX('Policy Characteristics'!M:M,MATCH(PolicyLevers!$C400,'Policy Characteristics'!$C:$C,0))</f>
        <v>https://www.beeindia.gov.in/sites/default/files/press_releases/Consolidated%20Report.pdf</v>
      </c>
      <c r="T400" s="165" t="str">
        <f>INDEX('Policy Characteristics'!N:N,MATCH(PolicyLevers!$C400,'Policy Characteristics'!$C:$C,0))</f>
        <v>U.S. DOE, 2016, Industrial Energy Efficiency Potential Analysis, https://energy.gov/sites/prod/files/2017/04/f34/energy-savings-by-state-industrial-methodology.pdf</v>
      </c>
    </row>
    <row r="401" spans="1:20" s="147" customFormat="1">
      <c r="A401" s="142" t="str">
        <f>INDEX('Policy Characteristics'!A:A,MATCH($C401,'Policy Characteristics'!$C:$C,0))</f>
        <v>Industry</v>
      </c>
      <c r="B401" s="147" t="str">
        <f>INDEX('Policy Characteristics'!B:B,MATCH($C401,'Policy Characteristics'!$C:$C,0))</f>
        <v>Industry Energy Efficiency Standards</v>
      </c>
      <c r="C401" s="147" t="str">
        <f t="shared" si="30"/>
        <v>Percentage Improvement in Eqpt Efficiency Standards above BAU</v>
      </c>
      <c r="D401" s="150" t="s">
        <v>143</v>
      </c>
      <c r="E401" s="144" t="s">
        <v>719</v>
      </c>
      <c r="F401" s="150" t="s">
        <v>735</v>
      </c>
      <c r="G401" s="144" t="s">
        <v>727</v>
      </c>
      <c r="H401" s="16">
        <v>787</v>
      </c>
      <c r="I401" s="144" t="s">
        <v>46</v>
      </c>
      <c r="J401" s="142" t="str">
        <f>INDEX('Policy Characteristics'!D:D,MATCH(PolicyLevers!$C401,'Policy Characteristics'!$C:$C,0))</f>
        <v>Industry Energy Efficiency Standards</v>
      </c>
      <c r="K401" s="142" t="str">
        <f>INDEX('Policy Characteristics'!E:E,MATCH(PolicyLevers!$C401,'Policy Characteristics'!$C:$C,0))</f>
        <v>indst efficiency standards</v>
      </c>
      <c r="L401" s="158">
        <f>INDEX('Policy Characteristics'!F:F,MATCH(PolicyLevers!$C401,'Policy Characteristics'!$C:$C,0))</f>
        <v>0</v>
      </c>
      <c r="M401" s="158">
        <f>INDEX('Policy Characteristics'!G:G,MATCH(PolicyLevers!$C401,'Policy Characteristics'!$C:$C,0))</f>
        <v>0.6</v>
      </c>
      <c r="N401" s="158">
        <f>INDEX('Policy Characteristics'!H:H,MATCH(PolicyLevers!$C401,'Policy Characteristics'!$C:$C,0))</f>
        <v>0.01</v>
      </c>
      <c r="O401" s="165" t="str">
        <f>INDEX('Policy Characteristics'!I:I,MATCH(PolicyLevers!$C401,'Policy Characteristics'!$C:$C,0))</f>
        <v>% reduction in energy use</v>
      </c>
      <c r="P401" s="15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165" t="str">
        <f>INDEX('Policy Characteristics'!K:K,MATCH(PolicyLevers!$C401,'Policy Characteristics'!$C:$C,0))</f>
        <v>industry-ag-main.html#eff-stds</v>
      </c>
      <c r="R401" s="165" t="str">
        <f>INDEX('Policy Characteristics'!L:L,MATCH(PolicyLevers!$C401,'Policy Characteristics'!$C:$C,0))</f>
        <v>industry-energy-efficiency-standards.html</v>
      </c>
      <c r="S401" s="160" t="str">
        <f>INDEX('Policy Characteristics'!M:M,MATCH(PolicyLevers!$C401,'Policy Characteristics'!$C:$C,0))</f>
        <v>https://www.beeindia.gov.in/sites/default/files/press_releases/Consolidated%20Report.pdf</v>
      </c>
      <c r="T401" s="165" t="str">
        <f>INDEX('Policy Characteristics'!N:N,MATCH(PolicyLevers!$C401,'Policy Characteristics'!$C:$C,0))</f>
        <v>U.S. DOE, 2016, Industrial Energy Efficiency Potential Analysis, https://energy.gov/sites/prod/files/2017/04/f34/energy-savings-by-state-industrial-methodology.pdf</v>
      </c>
    </row>
    <row r="402" spans="1:20" s="147" customFormat="1">
      <c r="A402" s="142" t="str">
        <f>INDEX('Policy Characteristics'!A:A,MATCH($C402,'Policy Characteristics'!$C:$C,0))</f>
        <v>Industry</v>
      </c>
      <c r="B402" s="147" t="str">
        <f>INDEX('Policy Characteristics'!B:B,MATCH($C402,'Policy Characteristics'!$C:$C,0))</f>
        <v>Industry Energy Efficiency Standards</v>
      </c>
      <c r="C402" s="147" t="str">
        <f t="shared" si="30"/>
        <v>Percentage Improvement in Eqpt Efficiency Standards above BAU</v>
      </c>
      <c r="D402" s="150" t="s">
        <v>143</v>
      </c>
      <c r="E402" s="144" t="s">
        <v>720</v>
      </c>
      <c r="F402" s="150" t="s">
        <v>735</v>
      </c>
      <c r="G402" s="144" t="s">
        <v>728</v>
      </c>
      <c r="H402" s="16">
        <v>788</v>
      </c>
      <c r="I402" s="144" t="s">
        <v>46</v>
      </c>
      <c r="J402" s="142" t="str">
        <f>INDEX('Policy Characteristics'!D:D,MATCH(PolicyLevers!$C402,'Policy Characteristics'!$C:$C,0))</f>
        <v>Industry Energy Efficiency Standards</v>
      </c>
      <c r="K402" s="142" t="str">
        <f>INDEX('Policy Characteristics'!E:E,MATCH(PolicyLevers!$C402,'Policy Characteristics'!$C:$C,0))</f>
        <v>indst efficiency standards</v>
      </c>
      <c r="L402" s="158">
        <f>INDEX('Policy Characteristics'!F:F,MATCH(PolicyLevers!$C402,'Policy Characteristics'!$C:$C,0))</f>
        <v>0</v>
      </c>
      <c r="M402" s="158">
        <f>INDEX('Policy Characteristics'!G:G,MATCH(PolicyLevers!$C402,'Policy Characteristics'!$C:$C,0))</f>
        <v>0.6</v>
      </c>
      <c r="N402" s="158">
        <f>INDEX('Policy Characteristics'!H:H,MATCH(PolicyLevers!$C402,'Policy Characteristics'!$C:$C,0))</f>
        <v>0.01</v>
      </c>
      <c r="O402" s="165" t="str">
        <f>INDEX('Policy Characteristics'!I:I,MATCH(PolicyLevers!$C402,'Policy Characteristics'!$C:$C,0))</f>
        <v>% reduction in energy use</v>
      </c>
      <c r="P402" s="15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165" t="str">
        <f>INDEX('Policy Characteristics'!K:K,MATCH(PolicyLevers!$C402,'Policy Characteristics'!$C:$C,0))</f>
        <v>industry-ag-main.html#eff-stds</v>
      </c>
      <c r="R402" s="165" t="str">
        <f>INDEX('Policy Characteristics'!L:L,MATCH(PolicyLevers!$C402,'Policy Characteristics'!$C:$C,0))</f>
        <v>industry-energy-efficiency-standards.html</v>
      </c>
      <c r="S402" s="160" t="str">
        <f>INDEX('Policy Characteristics'!M:M,MATCH(PolicyLevers!$C402,'Policy Characteristics'!$C:$C,0))</f>
        <v>https://www.beeindia.gov.in/sites/default/files/press_releases/Consolidated%20Report.pdf</v>
      </c>
      <c r="T402" s="165" t="str">
        <f>INDEX('Policy Characteristics'!N:N,MATCH(PolicyLevers!$C402,'Policy Characteristics'!$C:$C,0))</f>
        <v>U.S. DOE, 2016, Industrial Energy Efficiency Potential Analysis, https://energy.gov/sites/prod/files/2017/04/f34/energy-savings-by-state-industrial-methodology.pdf</v>
      </c>
    </row>
    <row r="403" spans="1:20" s="147" customFormat="1">
      <c r="A403" s="142" t="str">
        <f>INDEX('Policy Characteristics'!A:A,MATCH($C403,'Policy Characteristics'!$C:$C,0))</f>
        <v>Industry</v>
      </c>
      <c r="B403" s="147" t="str">
        <f>INDEX('Policy Characteristics'!B:B,MATCH($C403,'Policy Characteristics'!$C:$C,0))</f>
        <v>Industry Energy Efficiency Standards</v>
      </c>
      <c r="C403" s="147" t="str">
        <f t="shared" si="30"/>
        <v>Percentage Improvement in Eqpt Efficiency Standards above BAU</v>
      </c>
      <c r="D403" s="150" t="s">
        <v>143</v>
      </c>
      <c r="E403" s="144" t="s">
        <v>721</v>
      </c>
      <c r="F403" s="150" t="s">
        <v>735</v>
      </c>
      <c r="G403" s="144" t="s">
        <v>725</v>
      </c>
      <c r="H403" s="16">
        <v>789</v>
      </c>
      <c r="I403" s="144" t="s">
        <v>47</v>
      </c>
      <c r="J403" s="142" t="str">
        <f>INDEX('Policy Characteristics'!D:D,MATCH(PolicyLevers!$C403,'Policy Characteristics'!$C:$C,0))</f>
        <v>Industry Energy Efficiency Standards</v>
      </c>
      <c r="K403" s="142" t="str">
        <f>INDEX('Policy Characteristics'!E:E,MATCH(PolicyLevers!$C403,'Policy Characteristics'!$C:$C,0))</f>
        <v>indst efficiency standards</v>
      </c>
      <c r="L403" s="158">
        <f>INDEX('Policy Characteristics'!F:F,MATCH(PolicyLevers!$C403,'Policy Characteristics'!$C:$C,0))</f>
        <v>0</v>
      </c>
      <c r="M403" s="158">
        <f>INDEX('Policy Characteristics'!G:G,MATCH(PolicyLevers!$C403,'Policy Characteristics'!$C:$C,0))</f>
        <v>0.6</v>
      </c>
      <c r="N403" s="158">
        <f>INDEX('Policy Characteristics'!H:H,MATCH(PolicyLevers!$C403,'Policy Characteristics'!$C:$C,0))</f>
        <v>0.01</v>
      </c>
      <c r="O403" s="165" t="str">
        <f>INDEX('Policy Characteristics'!I:I,MATCH(PolicyLevers!$C403,'Policy Characteristics'!$C:$C,0))</f>
        <v>% reduction in energy use</v>
      </c>
      <c r="P403" s="15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165" t="str">
        <f>INDEX('Policy Characteristics'!K:K,MATCH(PolicyLevers!$C403,'Policy Characteristics'!$C:$C,0))</f>
        <v>industry-ag-main.html#eff-stds</v>
      </c>
      <c r="R403" s="165" t="str">
        <f>INDEX('Policy Characteristics'!L:L,MATCH(PolicyLevers!$C403,'Policy Characteristics'!$C:$C,0))</f>
        <v>industry-energy-efficiency-standards.html</v>
      </c>
      <c r="S403" s="160" t="str">
        <f>INDEX('Policy Characteristics'!M:M,MATCH(PolicyLevers!$C403,'Policy Characteristics'!$C:$C,0))</f>
        <v>https://www.beeindia.gov.in/sites/default/files/press_releases/Consolidated%20Report.pdf</v>
      </c>
      <c r="T403" s="165" t="str">
        <f>INDEX('Policy Characteristics'!N:N,MATCH(PolicyLevers!$C403,'Policy Characteristics'!$C:$C,0))</f>
        <v>U.S. DOE, 2016, Industrial Energy Efficiency Potential Analysis, https://energy.gov/sites/prod/files/2017/04/f34/energy-savings-by-state-industrial-methodology.pdf</v>
      </c>
    </row>
    <row r="404" spans="1:20" s="147" customFormat="1">
      <c r="A404" s="142" t="str">
        <f>INDEX('Policy Characteristics'!A:A,MATCH($C404,'Policy Characteristics'!$C:$C,0))</f>
        <v>Industry</v>
      </c>
      <c r="B404" s="147" t="str">
        <f>INDEX('Policy Characteristics'!B:B,MATCH($C404,'Policy Characteristics'!$C:$C,0))</f>
        <v>Industry Energy Efficiency Standards</v>
      </c>
      <c r="C404" s="147" t="str">
        <f t="shared" si="30"/>
        <v>Percentage Improvement in Eqpt Efficiency Standards above BAU</v>
      </c>
      <c r="D404" s="150" t="s">
        <v>143</v>
      </c>
      <c r="E404" s="144" t="s">
        <v>722</v>
      </c>
      <c r="F404" s="150" t="s">
        <v>735</v>
      </c>
      <c r="G404" s="144" t="s">
        <v>726</v>
      </c>
      <c r="H404" s="16">
        <v>790</v>
      </c>
      <c r="I404" s="144" t="s">
        <v>46</v>
      </c>
      <c r="J404" s="142" t="str">
        <f>INDEX('Policy Characteristics'!D:D,MATCH(PolicyLevers!$C404,'Policy Characteristics'!$C:$C,0))</f>
        <v>Industry Energy Efficiency Standards</v>
      </c>
      <c r="K404" s="142" t="str">
        <f>INDEX('Policy Characteristics'!E:E,MATCH(PolicyLevers!$C404,'Policy Characteristics'!$C:$C,0))</f>
        <v>indst efficiency standards</v>
      </c>
      <c r="L404" s="158">
        <f>INDEX('Policy Characteristics'!F:F,MATCH(PolicyLevers!$C404,'Policy Characteristics'!$C:$C,0))</f>
        <v>0</v>
      </c>
      <c r="M404" s="158">
        <f>INDEX('Policy Characteristics'!G:G,MATCH(PolicyLevers!$C404,'Policy Characteristics'!$C:$C,0))</f>
        <v>0.6</v>
      </c>
      <c r="N404" s="158">
        <f>INDEX('Policy Characteristics'!H:H,MATCH(PolicyLevers!$C404,'Policy Characteristics'!$C:$C,0))</f>
        <v>0.01</v>
      </c>
      <c r="O404" s="165" t="str">
        <f>INDEX('Policy Characteristics'!I:I,MATCH(PolicyLevers!$C404,'Policy Characteristics'!$C:$C,0))</f>
        <v>% reduction in energy use</v>
      </c>
      <c r="P404" s="15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165" t="str">
        <f>INDEX('Policy Characteristics'!K:K,MATCH(PolicyLevers!$C404,'Policy Characteristics'!$C:$C,0))</f>
        <v>industry-ag-main.html#eff-stds</v>
      </c>
      <c r="R404" s="165" t="str">
        <f>INDEX('Policy Characteristics'!L:L,MATCH(PolicyLevers!$C404,'Policy Characteristics'!$C:$C,0))</f>
        <v>industry-energy-efficiency-standards.html</v>
      </c>
      <c r="S404" s="160" t="str">
        <f>INDEX('Policy Characteristics'!M:M,MATCH(PolicyLevers!$C404,'Policy Characteristics'!$C:$C,0))</f>
        <v>https://www.beeindia.gov.in/sites/default/files/press_releases/Consolidated%20Report.pdf</v>
      </c>
      <c r="T404" s="165" t="str">
        <f>INDEX('Policy Characteristics'!N:N,MATCH(PolicyLevers!$C404,'Policy Characteristics'!$C:$C,0))</f>
        <v>U.S. DOE, 2016, Industrial Energy Efficiency Potential Analysis, https://energy.gov/sites/prod/files/2017/04/f34/energy-savings-by-state-industrial-methodology.pdf</v>
      </c>
    </row>
    <row r="405" spans="1:20" s="147" customFormat="1">
      <c r="A405" s="142" t="str">
        <f>INDEX('Policy Characteristics'!A:A,MATCH($C405,'Policy Characteristics'!$C:$C,0))</f>
        <v>Industry</v>
      </c>
      <c r="B405" s="147" t="str">
        <f>INDEX('Policy Characteristics'!B:B,MATCH($C405,'Policy Characteristics'!$C:$C,0))</f>
        <v>Industry Energy Efficiency Standards</v>
      </c>
      <c r="C405" s="147" t="str">
        <f t="shared" si="30"/>
        <v>Percentage Improvement in Eqpt Efficiency Standards above BAU</v>
      </c>
      <c r="D405" s="150" t="s">
        <v>143</v>
      </c>
      <c r="E405" s="144" t="s">
        <v>723</v>
      </c>
      <c r="F405" s="150" t="s">
        <v>735</v>
      </c>
      <c r="G405" s="144" t="s">
        <v>729</v>
      </c>
      <c r="H405" s="16">
        <v>791</v>
      </c>
      <c r="I405" s="144" t="s">
        <v>47</v>
      </c>
      <c r="J405" s="142" t="str">
        <f>INDEX('Policy Characteristics'!D:D,MATCH(PolicyLevers!$C405,'Policy Characteristics'!$C:$C,0))</f>
        <v>Industry Energy Efficiency Standards</v>
      </c>
      <c r="K405" s="142" t="str">
        <f>INDEX('Policy Characteristics'!E:E,MATCH(PolicyLevers!$C405,'Policy Characteristics'!$C:$C,0))</f>
        <v>indst efficiency standards</v>
      </c>
      <c r="L405" s="158">
        <f>INDEX('Policy Characteristics'!F:F,MATCH(PolicyLevers!$C405,'Policy Characteristics'!$C:$C,0))</f>
        <v>0</v>
      </c>
      <c r="M405" s="158">
        <f>INDEX('Policy Characteristics'!G:G,MATCH(PolicyLevers!$C405,'Policy Characteristics'!$C:$C,0))</f>
        <v>0.6</v>
      </c>
      <c r="N405" s="158">
        <f>INDEX('Policy Characteristics'!H:H,MATCH(PolicyLevers!$C405,'Policy Characteristics'!$C:$C,0))</f>
        <v>0.01</v>
      </c>
      <c r="O405" s="165" t="str">
        <f>INDEX('Policy Characteristics'!I:I,MATCH(PolicyLevers!$C405,'Policy Characteristics'!$C:$C,0))</f>
        <v>% reduction in energy use</v>
      </c>
      <c r="P405" s="15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165" t="str">
        <f>INDEX('Policy Characteristics'!K:K,MATCH(PolicyLevers!$C405,'Policy Characteristics'!$C:$C,0))</f>
        <v>industry-ag-main.html#eff-stds</v>
      </c>
      <c r="R405" s="165" t="str">
        <f>INDEX('Policy Characteristics'!L:L,MATCH(PolicyLevers!$C405,'Policy Characteristics'!$C:$C,0))</f>
        <v>industry-energy-efficiency-standards.html</v>
      </c>
      <c r="S405" s="160" t="str">
        <f>INDEX('Policy Characteristics'!M:M,MATCH(PolicyLevers!$C405,'Policy Characteristics'!$C:$C,0))</f>
        <v>https://www.beeindia.gov.in/sites/default/files/press_releases/Consolidated%20Report.pdf</v>
      </c>
      <c r="T405" s="165" t="str">
        <f>INDEX('Policy Characteristics'!N:N,MATCH(PolicyLevers!$C405,'Policy Characteristics'!$C:$C,0))</f>
        <v>U.S. DOE, 2016, Industrial Energy Efficiency Potential Analysis, https://energy.gov/sites/prod/files/2017/04/f34/energy-savings-by-state-industrial-methodology.pdf</v>
      </c>
    </row>
    <row r="406" spans="1:20" s="147" customFormat="1">
      <c r="A406" s="142" t="str">
        <f>INDEX('Policy Characteristics'!A:A,MATCH($C406,'Policy Characteristics'!$C:$C,0))</f>
        <v>Industry</v>
      </c>
      <c r="B406" s="147" t="str">
        <f>INDEX('Policy Characteristics'!B:B,MATCH($C406,'Policy Characteristics'!$C:$C,0))</f>
        <v>Industry Energy Efficiency Standards</v>
      </c>
      <c r="C406" s="147" t="str">
        <f t="shared" si="30"/>
        <v>Percentage Improvement in Eqpt Efficiency Standards above BAU</v>
      </c>
      <c r="D406" s="150" t="s">
        <v>143</v>
      </c>
      <c r="E406" s="144" t="s">
        <v>1065</v>
      </c>
      <c r="F406" s="150" t="s">
        <v>735</v>
      </c>
      <c r="G406" s="144" t="s">
        <v>1068</v>
      </c>
      <c r="H406" s="16">
        <v>792</v>
      </c>
      <c r="I406" s="144" t="s">
        <v>47</v>
      </c>
      <c r="J406" s="142" t="str">
        <f>INDEX('Policy Characteristics'!D:D,MATCH(PolicyLevers!$C406,'Policy Characteristics'!$C:$C,0))</f>
        <v>Industry Energy Efficiency Standards</v>
      </c>
      <c r="K406" s="142" t="str">
        <f>INDEX('Policy Characteristics'!E:E,MATCH(PolicyLevers!$C406,'Policy Characteristics'!$C:$C,0))</f>
        <v>indst efficiency standards</v>
      </c>
      <c r="L406" s="158">
        <f>INDEX('Policy Characteristics'!F:F,MATCH(PolicyLevers!$C406,'Policy Characteristics'!$C:$C,0))</f>
        <v>0</v>
      </c>
      <c r="M406" s="158">
        <f>INDEX('Policy Characteristics'!G:G,MATCH(PolicyLevers!$C406,'Policy Characteristics'!$C:$C,0))</f>
        <v>0.6</v>
      </c>
      <c r="N406" s="158">
        <f>INDEX('Policy Characteristics'!H:H,MATCH(PolicyLevers!$C406,'Policy Characteristics'!$C:$C,0))</f>
        <v>0.01</v>
      </c>
      <c r="O406" s="165" t="str">
        <f>INDEX('Policy Characteristics'!I:I,MATCH(PolicyLevers!$C406,'Policy Characteristics'!$C:$C,0))</f>
        <v>% reduction in energy use</v>
      </c>
      <c r="P406" s="15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165" t="str">
        <f>INDEX('Policy Characteristics'!K:K,MATCH(PolicyLevers!$C406,'Policy Characteristics'!$C:$C,0))</f>
        <v>industry-ag-main.html#eff-stds</v>
      </c>
      <c r="R406" s="165" t="str">
        <f>INDEX('Policy Characteristics'!L:L,MATCH(PolicyLevers!$C406,'Policy Characteristics'!$C:$C,0))</f>
        <v>industry-energy-efficiency-standards.html</v>
      </c>
      <c r="S406" s="160" t="str">
        <f>INDEX('Policy Characteristics'!M:M,MATCH(PolicyLevers!$C406,'Policy Characteristics'!$C:$C,0))</f>
        <v>https://www.beeindia.gov.in/sites/default/files/press_releases/Consolidated%20Report.pdf</v>
      </c>
      <c r="T406" s="165" t="str">
        <f>INDEX('Policy Characteristics'!N:N,MATCH(PolicyLevers!$C406,'Policy Characteristics'!$C:$C,0))</f>
        <v>U.S. DOE, 2016, Industrial Energy Efficiency Potential Analysis, https://energy.gov/sites/prod/files/2017/04/f34/energy-savings-by-state-industrial-methodology.pdf</v>
      </c>
    </row>
    <row r="407" spans="1:20" s="147" customFormat="1">
      <c r="A407" s="142" t="str">
        <f>INDEX('Policy Characteristics'!A:A,MATCH($C407,'Policy Characteristics'!$C:$C,0))</f>
        <v>Industry</v>
      </c>
      <c r="B407" s="147" t="str">
        <f>INDEX('Policy Characteristics'!B:B,MATCH($C407,'Policy Characteristics'!$C:$C,0))</f>
        <v>Industry Energy Efficiency Standards</v>
      </c>
      <c r="C407" s="147" t="str">
        <f t="shared" si="30"/>
        <v>Percentage Improvement in Eqpt Efficiency Standards above BAU</v>
      </c>
      <c r="D407" s="150" t="s">
        <v>143</v>
      </c>
      <c r="E407" s="144" t="s">
        <v>1066</v>
      </c>
      <c r="F407" s="150" t="s">
        <v>735</v>
      </c>
      <c r="G407" s="144" t="s">
        <v>1070</v>
      </c>
      <c r="H407" s="16">
        <v>793</v>
      </c>
      <c r="I407" s="144" t="s">
        <v>46</v>
      </c>
      <c r="J407" s="142" t="str">
        <f>INDEX('Policy Characteristics'!D:D,MATCH(PolicyLevers!$C407,'Policy Characteristics'!$C:$C,0))</f>
        <v>Industry Energy Efficiency Standards</v>
      </c>
      <c r="K407" s="142" t="str">
        <f>INDEX('Policy Characteristics'!E:E,MATCH(PolicyLevers!$C407,'Policy Characteristics'!$C:$C,0))</f>
        <v>indst efficiency standards</v>
      </c>
      <c r="L407" s="158">
        <f>INDEX('Policy Characteristics'!F:F,MATCH(PolicyLevers!$C407,'Policy Characteristics'!$C:$C,0))</f>
        <v>0</v>
      </c>
      <c r="M407" s="158">
        <f>INDEX('Policy Characteristics'!G:G,MATCH(PolicyLevers!$C407,'Policy Characteristics'!$C:$C,0))</f>
        <v>0.6</v>
      </c>
      <c r="N407" s="158">
        <f>INDEX('Policy Characteristics'!H:H,MATCH(PolicyLevers!$C407,'Policy Characteristics'!$C:$C,0))</f>
        <v>0.01</v>
      </c>
      <c r="O407" s="165" t="str">
        <f>INDEX('Policy Characteristics'!I:I,MATCH(PolicyLevers!$C407,'Policy Characteristics'!$C:$C,0))</f>
        <v>% reduction in energy use</v>
      </c>
      <c r="P407" s="15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165" t="str">
        <f>INDEX('Policy Characteristics'!K:K,MATCH(PolicyLevers!$C407,'Policy Characteristics'!$C:$C,0))</f>
        <v>industry-ag-main.html#eff-stds</v>
      </c>
      <c r="R407" s="165" t="str">
        <f>INDEX('Policy Characteristics'!L:L,MATCH(PolicyLevers!$C407,'Policy Characteristics'!$C:$C,0))</f>
        <v>industry-energy-efficiency-standards.html</v>
      </c>
      <c r="S407" s="160" t="str">
        <f>INDEX('Policy Characteristics'!M:M,MATCH(PolicyLevers!$C407,'Policy Characteristics'!$C:$C,0))</f>
        <v>https://www.beeindia.gov.in/sites/default/files/press_releases/Consolidated%20Report.pdf</v>
      </c>
      <c r="T407" s="165" t="str">
        <f>INDEX('Policy Characteristics'!N:N,MATCH(PolicyLevers!$C407,'Policy Characteristics'!$C:$C,0))</f>
        <v>U.S. DOE, 2016, Industrial Energy Efficiency Potential Analysis, https://energy.gov/sites/prod/files/2017/04/f34/energy-savings-by-state-industrial-methodology.pdf</v>
      </c>
    </row>
    <row r="408" spans="1:20" s="147" customFormat="1">
      <c r="A408" s="142" t="str">
        <f>INDEX('Policy Characteristics'!A:A,MATCH($C408,'Policy Characteristics'!$C:$C,0))</f>
        <v>Industry</v>
      </c>
      <c r="B408" s="147" t="str">
        <f>INDEX('Policy Characteristics'!B:B,MATCH($C408,'Policy Characteristics'!$C:$C,0))</f>
        <v>Industry Energy Efficiency Standards</v>
      </c>
      <c r="C408" s="147" t="str">
        <f t="shared" si="30"/>
        <v>Percentage Improvement in Eqpt Efficiency Standards above BAU</v>
      </c>
      <c r="D408" s="150" t="s">
        <v>143</v>
      </c>
      <c r="E408" s="144" t="s">
        <v>1067</v>
      </c>
      <c r="F408" s="150" t="s">
        <v>735</v>
      </c>
      <c r="G408" s="144" t="s">
        <v>1071</v>
      </c>
      <c r="H408" s="16">
        <v>794</v>
      </c>
      <c r="I408" s="144" t="s">
        <v>46</v>
      </c>
      <c r="J408" s="142" t="str">
        <f>INDEX('Policy Characteristics'!D:D,MATCH(PolicyLevers!$C408,'Policy Characteristics'!$C:$C,0))</f>
        <v>Industry Energy Efficiency Standards</v>
      </c>
      <c r="K408" s="142" t="str">
        <f>INDEX('Policy Characteristics'!E:E,MATCH(PolicyLevers!$C408,'Policy Characteristics'!$C:$C,0))</f>
        <v>indst efficiency standards</v>
      </c>
      <c r="L408" s="158">
        <f>INDEX('Policy Characteristics'!F:F,MATCH(PolicyLevers!$C408,'Policy Characteristics'!$C:$C,0))</f>
        <v>0</v>
      </c>
      <c r="M408" s="158">
        <f>INDEX('Policy Characteristics'!G:G,MATCH(PolicyLevers!$C408,'Policy Characteristics'!$C:$C,0))</f>
        <v>0.6</v>
      </c>
      <c r="N408" s="158">
        <f>INDEX('Policy Characteristics'!H:H,MATCH(PolicyLevers!$C408,'Policy Characteristics'!$C:$C,0))</f>
        <v>0.01</v>
      </c>
      <c r="O408" s="165" t="str">
        <f>INDEX('Policy Characteristics'!I:I,MATCH(PolicyLevers!$C408,'Policy Characteristics'!$C:$C,0))</f>
        <v>% reduction in energy use</v>
      </c>
      <c r="P408" s="15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165" t="str">
        <f>INDEX('Policy Characteristics'!K:K,MATCH(PolicyLevers!$C408,'Policy Characteristics'!$C:$C,0))</f>
        <v>industry-ag-main.html#eff-stds</v>
      </c>
      <c r="R408" s="165" t="str">
        <f>INDEX('Policy Characteristics'!L:L,MATCH(PolicyLevers!$C408,'Policy Characteristics'!$C:$C,0))</f>
        <v>industry-energy-efficiency-standards.html</v>
      </c>
      <c r="S408" s="160" t="str">
        <f>INDEX('Policy Characteristics'!M:M,MATCH(PolicyLevers!$C408,'Policy Characteristics'!$C:$C,0))</f>
        <v>https://www.beeindia.gov.in/sites/default/files/press_releases/Consolidated%20Report.pdf</v>
      </c>
      <c r="T408" s="165" t="str">
        <f>INDEX('Policy Characteristics'!N:N,MATCH(PolicyLevers!$C408,'Policy Characteristics'!$C:$C,0))</f>
        <v>U.S. DOE, 2016, Industrial Energy Efficiency Potential Analysis, https://energy.gov/sites/prod/files/2017/04/f34/energy-savings-by-state-industrial-methodology.pdf</v>
      </c>
    </row>
    <row r="409" spans="1:20" s="147" customFormat="1">
      <c r="A409" s="142" t="str">
        <f>INDEX('Policy Characteristics'!A:A,MATCH($C409,'Policy Characteristics'!$C:$C,0))</f>
        <v>Industry</v>
      </c>
      <c r="B409" s="147" t="str">
        <f>INDEX('Policy Characteristics'!B:B,MATCH($C409,'Policy Characteristics'!$C:$C,0))</f>
        <v>Industry Energy Efficiency Standards</v>
      </c>
      <c r="C409" s="147" t="str">
        <f t="shared" si="30"/>
        <v>Percentage Improvement in Eqpt Efficiency Standards above BAU</v>
      </c>
      <c r="D409" s="150" t="s">
        <v>143</v>
      </c>
      <c r="E409" s="144" t="s">
        <v>1064</v>
      </c>
      <c r="F409" s="150" t="s">
        <v>735</v>
      </c>
      <c r="G409" s="144" t="s">
        <v>1069</v>
      </c>
      <c r="H409" s="16">
        <v>795</v>
      </c>
      <c r="I409" s="144" t="s">
        <v>47</v>
      </c>
      <c r="J409" s="142" t="str">
        <f>INDEX('Policy Characteristics'!D:D,MATCH(PolicyLevers!$C409,'Policy Characteristics'!$C:$C,0))</f>
        <v>Industry Energy Efficiency Standards</v>
      </c>
      <c r="K409" s="142" t="str">
        <f>INDEX('Policy Characteristics'!E:E,MATCH(PolicyLevers!$C409,'Policy Characteristics'!$C:$C,0))</f>
        <v>indst efficiency standards</v>
      </c>
      <c r="L409" s="158">
        <f>INDEX('Policy Characteristics'!F:F,MATCH(PolicyLevers!$C409,'Policy Characteristics'!$C:$C,0))</f>
        <v>0</v>
      </c>
      <c r="M409" s="158">
        <f>INDEX('Policy Characteristics'!G:G,MATCH(PolicyLevers!$C409,'Policy Characteristics'!$C:$C,0))</f>
        <v>0.6</v>
      </c>
      <c r="N409" s="158">
        <f>INDEX('Policy Characteristics'!H:H,MATCH(PolicyLevers!$C409,'Policy Characteristics'!$C:$C,0))</f>
        <v>0.01</v>
      </c>
      <c r="O409" s="165" t="str">
        <f>INDEX('Policy Characteristics'!I:I,MATCH(PolicyLevers!$C409,'Policy Characteristics'!$C:$C,0))</f>
        <v>% reduction in energy use</v>
      </c>
      <c r="P409" s="15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165" t="str">
        <f>INDEX('Policy Characteristics'!K:K,MATCH(PolicyLevers!$C409,'Policy Characteristics'!$C:$C,0))</f>
        <v>industry-ag-main.html#eff-stds</v>
      </c>
      <c r="R409" s="165" t="str">
        <f>INDEX('Policy Characteristics'!L:L,MATCH(PolicyLevers!$C409,'Policy Characteristics'!$C:$C,0))</f>
        <v>industry-energy-efficiency-standards.html</v>
      </c>
      <c r="S409" s="160" t="str">
        <f>INDEX('Policy Characteristics'!M:M,MATCH(PolicyLevers!$C409,'Policy Characteristics'!$C:$C,0))</f>
        <v>https://www.beeindia.gov.in/sites/default/files/press_releases/Consolidated%20Report.pdf</v>
      </c>
      <c r="T409" s="165" t="str">
        <f>INDEX('Policy Characteristics'!N:N,MATCH(PolicyLevers!$C409,'Policy Characteristics'!$C:$C,0))</f>
        <v>U.S. DOE, 2016, Industrial Energy Efficiency Potential Analysis, https://energy.gov/sites/prod/files/2017/04/f34/energy-savings-by-state-industrial-methodology.pdf</v>
      </c>
    </row>
    <row r="410" spans="1:20" s="147" customFormat="1">
      <c r="A410" s="142" t="str">
        <f>INDEX('Policy Characteristics'!A:A,MATCH($C410,'Policy Characteristics'!$C:$C,0))</f>
        <v>Industry</v>
      </c>
      <c r="B410" s="147" t="str">
        <f>INDEX('Policy Characteristics'!B:B,MATCH($C410,'Policy Characteristics'!$C:$C,0))</f>
        <v>Industry Energy Efficiency Standards</v>
      </c>
      <c r="C410" s="147" t="str">
        <f t="shared" si="30"/>
        <v>Percentage Improvement in Eqpt Efficiency Standards above BAU</v>
      </c>
      <c r="D410" s="150" t="s">
        <v>765</v>
      </c>
      <c r="E410" s="144" t="s">
        <v>718</v>
      </c>
      <c r="F410" s="144" t="s">
        <v>1133</v>
      </c>
      <c r="G410" s="144" t="s">
        <v>724</v>
      </c>
      <c r="H410" s="16">
        <v>796</v>
      </c>
      <c r="I410" s="144" t="s">
        <v>46</v>
      </c>
      <c r="J410" s="142" t="str">
        <f>INDEX('Policy Characteristics'!D:D,MATCH(PolicyLevers!$C410,'Policy Characteristics'!$C:$C,0))</f>
        <v>Industry Energy Efficiency Standards</v>
      </c>
      <c r="K410" s="142" t="str">
        <f>INDEX('Policy Characteristics'!E:E,MATCH(PolicyLevers!$C410,'Policy Characteristics'!$C:$C,0))</f>
        <v>indst efficiency standards</v>
      </c>
      <c r="L410" s="158">
        <f>INDEX('Policy Characteristics'!F:F,MATCH(PolicyLevers!$C410,'Policy Characteristics'!$C:$C,0))</f>
        <v>0</v>
      </c>
      <c r="M410" s="185">
        <f>INDEX('Policy Characteristics'!G:G,MATCH(PolicyLevers!$C410,'Policy Characteristics'!$C:$C,0))</f>
        <v>0.6</v>
      </c>
      <c r="N410" s="158">
        <f>INDEX('Policy Characteristics'!H:H,MATCH(PolicyLevers!$C410,'Policy Characteristics'!$C:$C,0))</f>
        <v>0.01</v>
      </c>
      <c r="O410" s="165" t="str">
        <f>INDEX('Policy Characteristics'!I:I,MATCH(PolicyLevers!$C410,'Policy Characteristics'!$C:$C,0))</f>
        <v>% reduction in energy use</v>
      </c>
      <c r="P410" s="15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165" t="str">
        <f>INDEX('Policy Characteristics'!K:K,MATCH(PolicyLevers!$C410,'Policy Characteristics'!$C:$C,0))</f>
        <v>industry-ag-main.html#eff-stds</v>
      </c>
      <c r="R410" s="165" t="str">
        <f>INDEX('Policy Characteristics'!L:L,MATCH(PolicyLevers!$C410,'Policy Characteristics'!$C:$C,0))</f>
        <v>industry-energy-efficiency-standards.html</v>
      </c>
      <c r="S410" s="160" t="str">
        <f>INDEX('Policy Characteristics'!M:M,MATCH(PolicyLevers!$C410,'Policy Characteristics'!$C:$C,0))</f>
        <v>https://www.beeindia.gov.in/sites/default/files/press_releases/Consolidated%20Report.pdf</v>
      </c>
      <c r="T410" s="160" t="str">
        <f>INDEX('Policy Characteristics'!N:N,MATCH(PolicyLevers!$C410,'Policy Characteristics'!$C:$C,0))</f>
        <v>U.S. DOE, 2016, Industrial Energy Efficiency Potential Analysis, https://energy.gov/sites/prod/files/2017/04/f34/energy-savings-by-state-industrial-methodology.pdf</v>
      </c>
    </row>
    <row r="411" spans="1:20" s="147" customFormat="1">
      <c r="A411" s="142" t="str">
        <f>INDEX('Policy Characteristics'!A:A,MATCH($C411,'Policy Characteristics'!$C:$C,0))</f>
        <v>Industry</v>
      </c>
      <c r="B411" s="147" t="str">
        <f>INDEX('Policy Characteristics'!B:B,MATCH($C411,'Policy Characteristics'!$C:$C,0))</f>
        <v>Industry Energy Efficiency Standards</v>
      </c>
      <c r="C411" s="147" t="str">
        <f t="shared" si="30"/>
        <v>Percentage Improvement in Eqpt Efficiency Standards above BAU</v>
      </c>
      <c r="D411" s="150" t="s">
        <v>765</v>
      </c>
      <c r="E411" s="144" t="s">
        <v>719</v>
      </c>
      <c r="F411" s="144" t="s">
        <v>1133</v>
      </c>
      <c r="G411" s="144" t="s">
        <v>727</v>
      </c>
      <c r="H411" s="16">
        <v>797</v>
      </c>
      <c r="I411" s="144" t="s">
        <v>47</v>
      </c>
      <c r="J411" s="142" t="str">
        <f>INDEX('Policy Characteristics'!D:D,MATCH(PolicyLevers!$C411,'Policy Characteristics'!$C:$C,0))</f>
        <v>Industry Energy Efficiency Standards</v>
      </c>
      <c r="K411" s="142" t="str">
        <f>INDEX('Policy Characteristics'!E:E,MATCH(PolicyLevers!$C411,'Policy Characteristics'!$C:$C,0))</f>
        <v>indst efficiency standards</v>
      </c>
      <c r="L411" s="158">
        <f>INDEX('Policy Characteristics'!F:F,MATCH(PolicyLevers!$C411,'Policy Characteristics'!$C:$C,0))</f>
        <v>0</v>
      </c>
      <c r="M411" s="185">
        <f>INDEX('Policy Characteristics'!G:G,MATCH(PolicyLevers!$C411,'Policy Characteristics'!$C:$C,0))</f>
        <v>0.6</v>
      </c>
      <c r="N411" s="158">
        <f>INDEX('Policy Characteristics'!H:H,MATCH(PolicyLevers!$C411,'Policy Characteristics'!$C:$C,0))</f>
        <v>0.01</v>
      </c>
      <c r="O411" s="165" t="str">
        <f>INDEX('Policy Characteristics'!I:I,MATCH(PolicyLevers!$C411,'Policy Characteristics'!$C:$C,0))</f>
        <v>% reduction in energy use</v>
      </c>
      <c r="P411" s="15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165" t="str">
        <f>INDEX('Policy Characteristics'!K:K,MATCH(PolicyLevers!$C411,'Policy Characteristics'!$C:$C,0))</f>
        <v>industry-ag-main.html#eff-stds</v>
      </c>
      <c r="R411" s="165" t="str">
        <f>INDEX('Policy Characteristics'!L:L,MATCH(PolicyLevers!$C411,'Policy Characteristics'!$C:$C,0))</f>
        <v>industry-energy-efficiency-standards.html</v>
      </c>
      <c r="S411" s="160" t="str">
        <f>INDEX('Policy Characteristics'!M:M,MATCH(PolicyLevers!$C411,'Policy Characteristics'!$C:$C,0))</f>
        <v>https://www.beeindia.gov.in/sites/default/files/press_releases/Consolidated%20Report.pdf</v>
      </c>
      <c r="T411" s="160" t="str">
        <f>INDEX('Policy Characteristics'!N:N,MATCH(PolicyLevers!$C411,'Policy Characteristics'!$C:$C,0))</f>
        <v>U.S. DOE, 2016, Industrial Energy Efficiency Potential Analysis, https://energy.gov/sites/prod/files/2017/04/f34/energy-savings-by-state-industrial-methodology.pdf</v>
      </c>
    </row>
    <row r="412" spans="1:20" s="147" customFormat="1">
      <c r="A412" s="142" t="str">
        <f>INDEX('Policy Characteristics'!A:A,MATCH($C412,'Policy Characteristics'!$C:$C,0))</f>
        <v>Industry</v>
      </c>
      <c r="B412" s="147" t="str">
        <f>INDEX('Policy Characteristics'!B:B,MATCH($C412,'Policy Characteristics'!$C:$C,0))</f>
        <v>Industry Energy Efficiency Standards</v>
      </c>
      <c r="C412" s="147" t="str">
        <f t="shared" si="30"/>
        <v>Percentage Improvement in Eqpt Efficiency Standards above BAU</v>
      </c>
      <c r="D412" s="150" t="s">
        <v>765</v>
      </c>
      <c r="E412" s="144" t="s">
        <v>720</v>
      </c>
      <c r="F412" s="144" t="s">
        <v>1133</v>
      </c>
      <c r="G412" s="144" t="s">
        <v>728</v>
      </c>
      <c r="H412" s="16">
        <v>798</v>
      </c>
      <c r="I412" s="144" t="s">
        <v>47</v>
      </c>
      <c r="J412" s="142" t="str">
        <f>INDEX('Policy Characteristics'!D:D,MATCH(PolicyLevers!$C412,'Policy Characteristics'!$C:$C,0))</f>
        <v>Industry Energy Efficiency Standards</v>
      </c>
      <c r="K412" s="142" t="str">
        <f>INDEX('Policy Characteristics'!E:E,MATCH(PolicyLevers!$C412,'Policy Characteristics'!$C:$C,0))</f>
        <v>indst efficiency standards</v>
      </c>
      <c r="L412" s="158">
        <f>INDEX('Policy Characteristics'!F:F,MATCH(PolicyLevers!$C412,'Policy Characteristics'!$C:$C,0))</f>
        <v>0</v>
      </c>
      <c r="M412" s="185">
        <f>INDEX('Policy Characteristics'!G:G,MATCH(PolicyLevers!$C412,'Policy Characteristics'!$C:$C,0))</f>
        <v>0.6</v>
      </c>
      <c r="N412" s="158">
        <f>INDEX('Policy Characteristics'!H:H,MATCH(PolicyLevers!$C412,'Policy Characteristics'!$C:$C,0))</f>
        <v>0.01</v>
      </c>
      <c r="O412" s="165" t="str">
        <f>INDEX('Policy Characteristics'!I:I,MATCH(PolicyLevers!$C412,'Policy Characteristics'!$C:$C,0))</f>
        <v>% reduction in energy use</v>
      </c>
      <c r="P412" s="15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165" t="str">
        <f>INDEX('Policy Characteristics'!K:K,MATCH(PolicyLevers!$C412,'Policy Characteristics'!$C:$C,0))</f>
        <v>industry-ag-main.html#eff-stds</v>
      </c>
      <c r="R412" s="165" t="str">
        <f>INDEX('Policy Characteristics'!L:L,MATCH(PolicyLevers!$C412,'Policy Characteristics'!$C:$C,0))</f>
        <v>industry-energy-efficiency-standards.html</v>
      </c>
      <c r="S412" s="160" t="str">
        <f>INDEX('Policy Characteristics'!M:M,MATCH(PolicyLevers!$C412,'Policy Characteristics'!$C:$C,0))</f>
        <v>https://www.beeindia.gov.in/sites/default/files/press_releases/Consolidated%20Report.pdf</v>
      </c>
      <c r="T412" s="160" t="str">
        <f>INDEX('Policy Characteristics'!N:N,MATCH(PolicyLevers!$C412,'Policy Characteristics'!$C:$C,0))</f>
        <v>U.S. DOE, 2016, Industrial Energy Efficiency Potential Analysis, https://energy.gov/sites/prod/files/2017/04/f34/energy-savings-by-state-industrial-methodology.pdf</v>
      </c>
    </row>
    <row r="413" spans="1:20" s="147" customFormat="1">
      <c r="A413" s="142" t="str">
        <f>INDEX('Policy Characteristics'!A:A,MATCH($C413,'Policy Characteristics'!$C:$C,0))</f>
        <v>Industry</v>
      </c>
      <c r="B413" s="147" t="str">
        <f>INDEX('Policy Characteristics'!B:B,MATCH($C413,'Policy Characteristics'!$C:$C,0))</f>
        <v>Industry Energy Efficiency Standards</v>
      </c>
      <c r="C413" s="147" t="str">
        <f t="shared" si="30"/>
        <v>Percentage Improvement in Eqpt Efficiency Standards above BAU</v>
      </c>
      <c r="D413" s="150" t="s">
        <v>765</v>
      </c>
      <c r="E413" s="144" t="s">
        <v>721</v>
      </c>
      <c r="F413" s="144" t="s">
        <v>1133</v>
      </c>
      <c r="G413" s="144" t="s">
        <v>725</v>
      </c>
      <c r="H413" s="16">
        <v>799</v>
      </c>
      <c r="I413" s="144" t="s">
        <v>47</v>
      </c>
      <c r="J413" s="142" t="str">
        <f>INDEX('Policy Characteristics'!D:D,MATCH(PolicyLevers!$C413,'Policy Characteristics'!$C:$C,0))</f>
        <v>Industry Energy Efficiency Standards</v>
      </c>
      <c r="K413" s="142" t="str">
        <f>INDEX('Policy Characteristics'!E:E,MATCH(PolicyLevers!$C413,'Policy Characteristics'!$C:$C,0))</f>
        <v>indst efficiency standards</v>
      </c>
      <c r="L413" s="158">
        <f>INDEX('Policy Characteristics'!F:F,MATCH(PolicyLevers!$C413,'Policy Characteristics'!$C:$C,0))</f>
        <v>0</v>
      </c>
      <c r="M413" s="185">
        <f>INDEX('Policy Characteristics'!G:G,MATCH(PolicyLevers!$C413,'Policy Characteristics'!$C:$C,0))</f>
        <v>0.6</v>
      </c>
      <c r="N413" s="158">
        <f>INDEX('Policy Characteristics'!H:H,MATCH(PolicyLevers!$C413,'Policy Characteristics'!$C:$C,0))</f>
        <v>0.01</v>
      </c>
      <c r="O413" s="165" t="str">
        <f>INDEX('Policy Characteristics'!I:I,MATCH(PolicyLevers!$C413,'Policy Characteristics'!$C:$C,0))</f>
        <v>% reduction in energy use</v>
      </c>
      <c r="P413" s="15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165" t="str">
        <f>INDEX('Policy Characteristics'!K:K,MATCH(PolicyLevers!$C413,'Policy Characteristics'!$C:$C,0))</f>
        <v>industry-ag-main.html#eff-stds</v>
      </c>
      <c r="R413" s="165" t="str">
        <f>INDEX('Policy Characteristics'!L:L,MATCH(PolicyLevers!$C413,'Policy Characteristics'!$C:$C,0))</f>
        <v>industry-energy-efficiency-standards.html</v>
      </c>
      <c r="S413" s="160" t="str">
        <f>INDEX('Policy Characteristics'!M:M,MATCH(PolicyLevers!$C413,'Policy Characteristics'!$C:$C,0))</f>
        <v>https://www.beeindia.gov.in/sites/default/files/press_releases/Consolidated%20Report.pdf</v>
      </c>
      <c r="T413" s="160" t="str">
        <f>INDEX('Policy Characteristics'!N:N,MATCH(PolicyLevers!$C413,'Policy Characteristics'!$C:$C,0))</f>
        <v>U.S. DOE, 2016, Industrial Energy Efficiency Potential Analysis, https://energy.gov/sites/prod/files/2017/04/f34/energy-savings-by-state-industrial-methodology.pdf</v>
      </c>
    </row>
    <row r="414" spans="1:20" s="147" customFormat="1">
      <c r="A414" s="142" t="str">
        <f>INDEX('Policy Characteristics'!A:A,MATCH($C414,'Policy Characteristics'!$C:$C,0))</f>
        <v>Industry</v>
      </c>
      <c r="B414" s="147" t="str">
        <f>INDEX('Policy Characteristics'!B:B,MATCH($C414,'Policy Characteristics'!$C:$C,0))</f>
        <v>Industry Energy Efficiency Standards</v>
      </c>
      <c r="C414" s="147" t="str">
        <f t="shared" si="30"/>
        <v>Percentage Improvement in Eqpt Efficiency Standards above BAU</v>
      </c>
      <c r="D414" s="150" t="s">
        <v>765</v>
      </c>
      <c r="E414" s="144" t="s">
        <v>722</v>
      </c>
      <c r="F414" s="144" t="s">
        <v>1133</v>
      </c>
      <c r="G414" s="144" t="s">
        <v>726</v>
      </c>
      <c r="H414" s="16">
        <v>800</v>
      </c>
      <c r="I414" s="144" t="s">
        <v>47</v>
      </c>
      <c r="J414" s="142" t="str">
        <f>INDEX('Policy Characteristics'!D:D,MATCH(PolicyLevers!$C414,'Policy Characteristics'!$C:$C,0))</f>
        <v>Industry Energy Efficiency Standards</v>
      </c>
      <c r="K414" s="142" t="str">
        <f>INDEX('Policy Characteristics'!E:E,MATCH(PolicyLevers!$C414,'Policy Characteristics'!$C:$C,0))</f>
        <v>indst efficiency standards</v>
      </c>
      <c r="L414" s="158">
        <f>INDEX('Policy Characteristics'!F:F,MATCH(PolicyLevers!$C414,'Policy Characteristics'!$C:$C,0))</f>
        <v>0</v>
      </c>
      <c r="M414" s="185">
        <f>INDEX('Policy Characteristics'!G:G,MATCH(PolicyLevers!$C414,'Policy Characteristics'!$C:$C,0))</f>
        <v>0.6</v>
      </c>
      <c r="N414" s="158">
        <f>INDEX('Policy Characteristics'!H:H,MATCH(PolicyLevers!$C414,'Policy Characteristics'!$C:$C,0))</f>
        <v>0.01</v>
      </c>
      <c r="O414" s="165" t="str">
        <f>INDEX('Policy Characteristics'!I:I,MATCH(PolicyLevers!$C414,'Policy Characteristics'!$C:$C,0))</f>
        <v>% reduction in energy use</v>
      </c>
      <c r="P414" s="15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165" t="str">
        <f>INDEX('Policy Characteristics'!K:K,MATCH(PolicyLevers!$C414,'Policy Characteristics'!$C:$C,0))</f>
        <v>industry-ag-main.html#eff-stds</v>
      </c>
      <c r="R414" s="165" t="str">
        <f>INDEX('Policy Characteristics'!L:L,MATCH(PolicyLevers!$C414,'Policy Characteristics'!$C:$C,0))</f>
        <v>industry-energy-efficiency-standards.html</v>
      </c>
      <c r="S414" s="160" t="str">
        <f>INDEX('Policy Characteristics'!M:M,MATCH(PolicyLevers!$C414,'Policy Characteristics'!$C:$C,0))</f>
        <v>https://www.beeindia.gov.in/sites/default/files/press_releases/Consolidated%20Report.pdf</v>
      </c>
      <c r="T414" s="160" t="str">
        <f>INDEX('Policy Characteristics'!N:N,MATCH(PolicyLevers!$C414,'Policy Characteristics'!$C:$C,0))</f>
        <v>U.S. DOE, 2016, Industrial Energy Efficiency Potential Analysis, https://energy.gov/sites/prod/files/2017/04/f34/energy-savings-by-state-industrial-methodology.pdf</v>
      </c>
    </row>
    <row r="415" spans="1:20" s="147" customFormat="1">
      <c r="A415" s="142" t="str">
        <f>INDEX('Policy Characteristics'!A:A,MATCH($C415,'Policy Characteristics'!$C:$C,0))</f>
        <v>Industry</v>
      </c>
      <c r="B415" s="147" t="str">
        <f>INDEX('Policy Characteristics'!B:B,MATCH($C415,'Policy Characteristics'!$C:$C,0))</f>
        <v>Industry Energy Efficiency Standards</v>
      </c>
      <c r="C415" s="147" t="str">
        <f t="shared" si="30"/>
        <v>Percentage Improvement in Eqpt Efficiency Standards above BAU</v>
      </c>
      <c r="D415" s="150" t="s">
        <v>765</v>
      </c>
      <c r="E415" s="144" t="s">
        <v>723</v>
      </c>
      <c r="F415" s="144" t="s">
        <v>1133</v>
      </c>
      <c r="G415" s="144" t="s">
        <v>729</v>
      </c>
      <c r="H415" s="16">
        <v>801</v>
      </c>
      <c r="I415" s="144" t="s">
        <v>47</v>
      </c>
      <c r="J415" s="142" t="str">
        <f>INDEX('Policy Characteristics'!D:D,MATCH(PolicyLevers!$C415,'Policy Characteristics'!$C:$C,0))</f>
        <v>Industry Energy Efficiency Standards</v>
      </c>
      <c r="K415" s="142" t="str">
        <f>INDEX('Policy Characteristics'!E:E,MATCH(PolicyLevers!$C415,'Policy Characteristics'!$C:$C,0))</f>
        <v>indst efficiency standards</v>
      </c>
      <c r="L415" s="158">
        <f>INDEX('Policy Characteristics'!F:F,MATCH(PolicyLevers!$C415,'Policy Characteristics'!$C:$C,0))</f>
        <v>0</v>
      </c>
      <c r="M415" s="185">
        <f>INDEX('Policy Characteristics'!G:G,MATCH(PolicyLevers!$C415,'Policy Characteristics'!$C:$C,0))</f>
        <v>0.6</v>
      </c>
      <c r="N415" s="158">
        <f>INDEX('Policy Characteristics'!H:H,MATCH(PolicyLevers!$C415,'Policy Characteristics'!$C:$C,0))</f>
        <v>0.01</v>
      </c>
      <c r="O415" s="165" t="str">
        <f>INDEX('Policy Characteristics'!I:I,MATCH(PolicyLevers!$C415,'Policy Characteristics'!$C:$C,0))</f>
        <v>% reduction in energy use</v>
      </c>
      <c r="P415" s="15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165" t="str">
        <f>INDEX('Policy Characteristics'!K:K,MATCH(PolicyLevers!$C415,'Policy Characteristics'!$C:$C,0))</f>
        <v>industry-ag-main.html#eff-stds</v>
      </c>
      <c r="R415" s="165" t="str">
        <f>INDEX('Policy Characteristics'!L:L,MATCH(PolicyLevers!$C415,'Policy Characteristics'!$C:$C,0))</f>
        <v>industry-energy-efficiency-standards.html</v>
      </c>
      <c r="S415" s="160" t="str">
        <f>INDEX('Policy Characteristics'!M:M,MATCH(PolicyLevers!$C415,'Policy Characteristics'!$C:$C,0))</f>
        <v>https://www.beeindia.gov.in/sites/default/files/press_releases/Consolidated%20Report.pdf</v>
      </c>
      <c r="T415" s="160" t="str">
        <f>INDEX('Policy Characteristics'!N:N,MATCH(PolicyLevers!$C415,'Policy Characteristics'!$C:$C,0))</f>
        <v>U.S. DOE, 2016, Industrial Energy Efficiency Potential Analysis, https://energy.gov/sites/prod/files/2017/04/f34/energy-savings-by-state-industrial-methodology.pdf</v>
      </c>
    </row>
    <row r="416" spans="1:20" s="147" customFormat="1">
      <c r="A416" s="142" t="str">
        <f>INDEX('Policy Characteristics'!A:A,MATCH($C416,'Policy Characteristics'!$C:$C,0))</f>
        <v>Industry</v>
      </c>
      <c r="B416" s="147" t="str">
        <f>INDEX('Policy Characteristics'!B:B,MATCH($C416,'Policy Characteristics'!$C:$C,0))</f>
        <v>Industry Energy Efficiency Standards</v>
      </c>
      <c r="C416" s="147" t="str">
        <f t="shared" si="30"/>
        <v>Percentage Improvement in Eqpt Efficiency Standards above BAU</v>
      </c>
      <c r="D416" s="150" t="s">
        <v>765</v>
      </c>
      <c r="E416" s="144" t="s">
        <v>1065</v>
      </c>
      <c r="F416" s="144" t="s">
        <v>1133</v>
      </c>
      <c r="G416" s="144" t="s">
        <v>1068</v>
      </c>
      <c r="H416" s="16">
        <v>802</v>
      </c>
      <c r="I416" s="144" t="s">
        <v>47</v>
      </c>
      <c r="J416" s="142" t="str">
        <f>INDEX('Policy Characteristics'!D:D,MATCH(PolicyLevers!$C416,'Policy Characteristics'!$C:$C,0))</f>
        <v>Industry Energy Efficiency Standards</v>
      </c>
      <c r="K416" s="142" t="str">
        <f>INDEX('Policy Characteristics'!E:E,MATCH(PolicyLevers!$C416,'Policy Characteristics'!$C:$C,0))</f>
        <v>indst efficiency standards</v>
      </c>
      <c r="L416" s="158">
        <f>INDEX('Policy Characteristics'!F:F,MATCH(PolicyLevers!$C416,'Policy Characteristics'!$C:$C,0))</f>
        <v>0</v>
      </c>
      <c r="M416" s="185">
        <f>INDEX('Policy Characteristics'!G:G,MATCH(PolicyLevers!$C416,'Policy Characteristics'!$C:$C,0))</f>
        <v>0.6</v>
      </c>
      <c r="N416" s="158">
        <f>INDEX('Policy Characteristics'!H:H,MATCH(PolicyLevers!$C416,'Policy Characteristics'!$C:$C,0))</f>
        <v>0.01</v>
      </c>
      <c r="O416" s="165" t="str">
        <f>INDEX('Policy Characteristics'!I:I,MATCH(PolicyLevers!$C416,'Policy Characteristics'!$C:$C,0))</f>
        <v>% reduction in energy use</v>
      </c>
      <c r="P416" s="15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165" t="str">
        <f>INDEX('Policy Characteristics'!K:K,MATCH(PolicyLevers!$C416,'Policy Characteristics'!$C:$C,0))</f>
        <v>industry-ag-main.html#eff-stds</v>
      </c>
      <c r="R416" s="165" t="str">
        <f>INDEX('Policy Characteristics'!L:L,MATCH(PolicyLevers!$C416,'Policy Characteristics'!$C:$C,0))</f>
        <v>industry-energy-efficiency-standards.html</v>
      </c>
      <c r="S416" s="160" t="str">
        <f>INDEX('Policy Characteristics'!M:M,MATCH(PolicyLevers!$C416,'Policy Characteristics'!$C:$C,0))</f>
        <v>https://www.beeindia.gov.in/sites/default/files/press_releases/Consolidated%20Report.pdf</v>
      </c>
      <c r="T416" s="160" t="str">
        <f>INDEX('Policy Characteristics'!N:N,MATCH(PolicyLevers!$C416,'Policy Characteristics'!$C:$C,0))</f>
        <v>U.S. DOE, 2016, Industrial Energy Efficiency Potential Analysis, https://energy.gov/sites/prod/files/2017/04/f34/energy-savings-by-state-industrial-methodology.pdf</v>
      </c>
    </row>
    <row r="417" spans="1:20" s="147" customFormat="1">
      <c r="A417" s="142" t="str">
        <f>INDEX('Policy Characteristics'!A:A,MATCH($C417,'Policy Characteristics'!$C:$C,0))</f>
        <v>Industry</v>
      </c>
      <c r="B417" s="147" t="str">
        <f>INDEX('Policy Characteristics'!B:B,MATCH($C417,'Policy Characteristics'!$C:$C,0))</f>
        <v>Industry Energy Efficiency Standards</v>
      </c>
      <c r="C417" s="147" t="str">
        <f t="shared" si="30"/>
        <v>Percentage Improvement in Eqpt Efficiency Standards above BAU</v>
      </c>
      <c r="D417" s="150" t="s">
        <v>765</v>
      </c>
      <c r="E417" s="144" t="s">
        <v>1066</v>
      </c>
      <c r="F417" s="144" t="s">
        <v>1133</v>
      </c>
      <c r="G417" s="144" t="s">
        <v>1070</v>
      </c>
      <c r="H417" s="16">
        <v>803</v>
      </c>
      <c r="I417" s="144" t="s">
        <v>46</v>
      </c>
      <c r="J417" s="142" t="str">
        <f>INDEX('Policy Characteristics'!D:D,MATCH(PolicyLevers!$C417,'Policy Characteristics'!$C:$C,0))</f>
        <v>Industry Energy Efficiency Standards</v>
      </c>
      <c r="K417" s="142" t="str">
        <f>INDEX('Policy Characteristics'!E:E,MATCH(PolicyLevers!$C417,'Policy Characteristics'!$C:$C,0))</f>
        <v>indst efficiency standards</v>
      </c>
      <c r="L417" s="158">
        <f>INDEX('Policy Characteristics'!F:F,MATCH(PolicyLevers!$C417,'Policy Characteristics'!$C:$C,0))</f>
        <v>0</v>
      </c>
      <c r="M417" s="185">
        <f>INDEX('Policy Characteristics'!G:G,MATCH(PolicyLevers!$C417,'Policy Characteristics'!$C:$C,0))</f>
        <v>0.6</v>
      </c>
      <c r="N417" s="158">
        <f>INDEX('Policy Characteristics'!H:H,MATCH(PolicyLevers!$C417,'Policy Characteristics'!$C:$C,0))</f>
        <v>0.01</v>
      </c>
      <c r="O417" s="165" t="str">
        <f>INDEX('Policy Characteristics'!I:I,MATCH(PolicyLevers!$C417,'Policy Characteristics'!$C:$C,0))</f>
        <v>% reduction in energy use</v>
      </c>
      <c r="P417" s="15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165" t="str">
        <f>INDEX('Policy Characteristics'!K:K,MATCH(PolicyLevers!$C417,'Policy Characteristics'!$C:$C,0))</f>
        <v>industry-ag-main.html#eff-stds</v>
      </c>
      <c r="R417" s="165" t="str">
        <f>INDEX('Policy Characteristics'!L:L,MATCH(PolicyLevers!$C417,'Policy Characteristics'!$C:$C,0))</f>
        <v>industry-energy-efficiency-standards.html</v>
      </c>
      <c r="S417" s="160" t="str">
        <f>INDEX('Policy Characteristics'!M:M,MATCH(PolicyLevers!$C417,'Policy Characteristics'!$C:$C,0))</f>
        <v>https://www.beeindia.gov.in/sites/default/files/press_releases/Consolidated%20Report.pdf</v>
      </c>
      <c r="T417" s="160" t="str">
        <f>INDEX('Policy Characteristics'!N:N,MATCH(PolicyLevers!$C417,'Policy Characteristics'!$C:$C,0))</f>
        <v>U.S. DOE, 2016, Industrial Energy Efficiency Potential Analysis, https://energy.gov/sites/prod/files/2017/04/f34/energy-savings-by-state-industrial-methodology.pdf</v>
      </c>
    </row>
    <row r="418" spans="1:20" s="147" customFormat="1">
      <c r="A418" s="142" t="str">
        <f>INDEX('Policy Characteristics'!A:A,MATCH($C418,'Policy Characteristics'!$C:$C,0))</f>
        <v>Industry</v>
      </c>
      <c r="B418" s="147" t="str">
        <f>INDEX('Policy Characteristics'!B:B,MATCH($C418,'Policy Characteristics'!$C:$C,0))</f>
        <v>Industry Energy Efficiency Standards</v>
      </c>
      <c r="C418" s="147" t="str">
        <f t="shared" si="30"/>
        <v>Percentage Improvement in Eqpt Efficiency Standards above BAU</v>
      </c>
      <c r="D418" s="150" t="s">
        <v>765</v>
      </c>
      <c r="E418" s="144" t="s">
        <v>1067</v>
      </c>
      <c r="F418" s="144" t="s">
        <v>1133</v>
      </c>
      <c r="G418" s="144" t="s">
        <v>1071</v>
      </c>
      <c r="H418" s="16">
        <v>804</v>
      </c>
      <c r="I418" s="144" t="s">
        <v>46</v>
      </c>
      <c r="J418" s="142" t="str">
        <f>INDEX('Policy Characteristics'!D:D,MATCH(PolicyLevers!$C418,'Policy Characteristics'!$C:$C,0))</f>
        <v>Industry Energy Efficiency Standards</v>
      </c>
      <c r="K418" s="142" t="str">
        <f>INDEX('Policy Characteristics'!E:E,MATCH(PolicyLevers!$C418,'Policy Characteristics'!$C:$C,0))</f>
        <v>indst efficiency standards</v>
      </c>
      <c r="L418" s="158">
        <f>INDEX('Policy Characteristics'!F:F,MATCH(PolicyLevers!$C418,'Policy Characteristics'!$C:$C,0))</f>
        <v>0</v>
      </c>
      <c r="M418" s="185">
        <f>INDEX('Policy Characteristics'!G:G,MATCH(PolicyLevers!$C418,'Policy Characteristics'!$C:$C,0))</f>
        <v>0.6</v>
      </c>
      <c r="N418" s="158">
        <f>INDEX('Policy Characteristics'!H:H,MATCH(PolicyLevers!$C418,'Policy Characteristics'!$C:$C,0))</f>
        <v>0.01</v>
      </c>
      <c r="O418" s="165" t="str">
        <f>INDEX('Policy Characteristics'!I:I,MATCH(PolicyLevers!$C418,'Policy Characteristics'!$C:$C,0))</f>
        <v>% reduction in energy use</v>
      </c>
      <c r="P418" s="15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165" t="str">
        <f>INDEX('Policy Characteristics'!K:K,MATCH(PolicyLevers!$C418,'Policy Characteristics'!$C:$C,0))</f>
        <v>industry-ag-main.html#eff-stds</v>
      </c>
      <c r="R418" s="165" t="str">
        <f>INDEX('Policy Characteristics'!L:L,MATCH(PolicyLevers!$C418,'Policy Characteristics'!$C:$C,0))</f>
        <v>industry-energy-efficiency-standards.html</v>
      </c>
      <c r="S418" s="160" t="str">
        <f>INDEX('Policy Characteristics'!M:M,MATCH(PolicyLevers!$C418,'Policy Characteristics'!$C:$C,0))</f>
        <v>https://www.beeindia.gov.in/sites/default/files/press_releases/Consolidated%20Report.pdf</v>
      </c>
      <c r="T418" s="160" t="str">
        <f>INDEX('Policy Characteristics'!N:N,MATCH(PolicyLevers!$C418,'Policy Characteristics'!$C:$C,0))</f>
        <v>U.S. DOE, 2016, Industrial Energy Efficiency Potential Analysis, https://energy.gov/sites/prod/files/2017/04/f34/energy-savings-by-state-industrial-methodology.pdf</v>
      </c>
    </row>
    <row r="419" spans="1:20" s="147" customFormat="1">
      <c r="A419" s="142" t="str">
        <f>INDEX('Policy Characteristics'!A:A,MATCH($C419,'Policy Characteristics'!$C:$C,0))</f>
        <v>Industry</v>
      </c>
      <c r="B419" s="147" t="str">
        <f>INDEX('Policy Characteristics'!B:B,MATCH($C419,'Policy Characteristics'!$C:$C,0))</f>
        <v>Industry Energy Efficiency Standards</v>
      </c>
      <c r="C419" s="147" t="str">
        <f t="shared" si="30"/>
        <v>Percentage Improvement in Eqpt Efficiency Standards above BAU</v>
      </c>
      <c r="D419" s="150" t="s">
        <v>765</v>
      </c>
      <c r="E419" s="144" t="s">
        <v>1064</v>
      </c>
      <c r="F419" s="144" t="s">
        <v>1133</v>
      </c>
      <c r="G419" s="144" t="s">
        <v>1069</v>
      </c>
      <c r="H419" s="16">
        <v>805</v>
      </c>
      <c r="I419" s="144" t="s">
        <v>47</v>
      </c>
      <c r="J419" s="142" t="str">
        <f>INDEX('Policy Characteristics'!D:D,MATCH(PolicyLevers!$C419,'Policy Characteristics'!$C:$C,0))</f>
        <v>Industry Energy Efficiency Standards</v>
      </c>
      <c r="K419" s="142" t="str">
        <f>INDEX('Policy Characteristics'!E:E,MATCH(PolicyLevers!$C419,'Policy Characteristics'!$C:$C,0))</f>
        <v>indst efficiency standards</v>
      </c>
      <c r="L419" s="158">
        <f>INDEX('Policy Characteristics'!F:F,MATCH(PolicyLevers!$C419,'Policy Characteristics'!$C:$C,0))</f>
        <v>0</v>
      </c>
      <c r="M419" s="185">
        <f>INDEX('Policy Characteristics'!G:G,MATCH(PolicyLevers!$C419,'Policy Characteristics'!$C:$C,0))</f>
        <v>0.6</v>
      </c>
      <c r="N419" s="158">
        <f>INDEX('Policy Characteristics'!H:H,MATCH(PolicyLevers!$C419,'Policy Characteristics'!$C:$C,0))</f>
        <v>0.01</v>
      </c>
      <c r="O419" s="165" t="str">
        <f>INDEX('Policy Characteristics'!I:I,MATCH(PolicyLevers!$C419,'Policy Characteristics'!$C:$C,0))</f>
        <v>% reduction in energy use</v>
      </c>
      <c r="P419" s="15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165" t="str">
        <f>INDEX('Policy Characteristics'!K:K,MATCH(PolicyLevers!$C419,'Policy Characteristics'!$C:$C,0))</f>
        <v>industry-ag-main.html#eff-stds</v>
      </c>
      <c r="R419" s="165" t="str">
        <f>INDEX('Policy Characteristics'!L:L,MATCH(PolicyLevers!$C419,'Policy Characteristics'!$C:$C,0))</f>
        <v>industry-energy-efficiency-standards.html</v>
      </c>
      <c r="S419" s="160" t="str">
        <f>INDEX('Policy Characteristics'!M:M,MATCH(PolicyLevers!$C419,'Policy Characteristics'!$C:$C,0))</f>
        <v>https://www.beeindia.gov.in/sites/default/files/press_releases/Consolidated%20Report.pdf</v>
      </c>
      <c r="T419" s="160" t="str">
        <f>INDEX('Policy Characteristics'!N:N,MATCH(PolicyLevers!$C419,'Policy Characteristics'!$C:$C,0))</f>
        <v>U.S. DOE, 2016, Industrial Energy Efficiency Potential Analysis, https://energy.gov/sites/prod/files/2017/04/f34/energy-savings-by-state-industrial-methodology.pdf</v>
      </c>
    </row>
    <row r="420" spans="1:20" s="147" customFormat="1">
      <c r="A420" s="142" t="str">
        <f>INDEX('Policy Characteristics'!A:A,MATCH($C420,'Policy Characteristics'!$C:$C,0))</f>
        <v>Industry</v>
      </c>
      <c r="B420" s="147" t="str">
        <f>INDEX('Policy Characteristics'!B:B,MATCH($C420,'Policy Characteristics'!$C:$C,0))</f>
        <v>Industry Energy Efficiency Standards</v>
      </c>
      <c r="C420" s="147" t="str">
        <f t="shared" si="30"/>
        <v>Percentage Improvement in Eqpt Efficiency Standards above BAU</v>
      </c>
      <c r="D420" s="150" t="s">
        <v>144</v>
      </c>
      <c r="E420" s="144" t="s">
        <v>718</v>
      </c>
      <c r="F420" s="150" t="s">
        <v>764</v>
      </c>
      <c r="G420" s="144" t="s">
        <v>724</v>
      </c>
      <c r="H420" s="16">
        <v>806</v>
      </c>
      <c r="I420" s="144" t="s">
        <v>46</v>
      </c>
      <c r="J420" s="142" t="str">
        <f>INDEX('Policy Characteristics'!D:D,MATCH(PolicyLevers!$C420,'Policy Characteristics'!$C:$C,0))</f>
        <v>Industry Energy Efficiency Standards</v>
      </c>
      <c r="K420" s="142" t="str">
        <f>INDEX('Policy Characteristics'!E:E,MATCH(PolicyLevers!$C420,'Policy Characteristics'!$C:$C,0))</f>
        <v>indst efficiency standards</v>
      </c>
      <c r="L420" s="158">
        <f>INDEX('Policy Characteristics'!F:F,MATCH(PolicyLevers!$C420,'Policy Characteristics'!$C:$C,0))</f>
        <v>0</v>
      </c>
      <c r="M420" s="185">
        <f>INDEX('Policy Characteristics'!G:G,MATCH(PolicyLevers!$C420,'Policy Characteristics'!$C:$C,0))</f>
        <v>0.6</v>
      </c>
      <c r="N420" s="158">
        <f>INDEX('Policy Characteristics'!H:H,MATCH(PolicyLevers!$C420,'Policy Characteristics'!$C:$C,0))</f>
        <v>0.01</v>
      </c>
      <c r="O420" s="165" t="str">
        <f>INDEX('Policy Characteristics'!I:I,MATCH(PolicyLevers!$C420,'Policy Characteristics'!$C:$C,0))</f>
        <v>% reduction in energy use</v>
      </c>
      <c r="P420" s="15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165" t="str">
        <f>INDEX('Policy Characteristics'!K:K,MATCH(PolicyLevers!$C420,'Policy Characteristics'!$C:$C,0))</f>
        <v>industry-ag-main.html#eff-stds</v>
      </c>
      <c r="R420" s="165" t="str">
        <f>INDEX('Policy Characteristics'!L:L,MATCH(PolicyLevers!$C420,'Policy Characteristics'!$C:$C,0))</f>
        <v>industry-energy-efficiency-standards.html</v>
      </c>
      <c r="S420" s="160" t="str">
        <f>INDEX('Policy Characteristics'!M:M,MATCH(PolicyLevers!$C420,'Policy Characteristics'!$C:$C,0))</f>
        <v>https://www.beeindia.gov.in/sites/default/files/press_releases/Consolidated%20Report.pdf</v>
      </c>
      <c r="T420" s="160" t="str">
        <f>INDEX('Policy Characteristics'!N:N,MATCH(PolicyLevers!$C420,'Policy Characteristics'!$C:$C,0))</f>
        <v>U.S. DOE, 2016, Industrial Energy Efficiency Potential Analysis, https://energy.gov/sites/prod/files/2017/04/f34/energy-savings-by-state-industrial-methodology.pdf</v>
      </c>
    </row>
    <row r="421" spans="1:20" s="147" customFormat="1">
      <c r="A421" s="142" t="str">
        <f>INDEX('Policy Characteristics'!A:A,MATCH($C421,'Policy Characteristics'!$C:$C,0))</f>
        <v>Industry</v>
      </c>
      <c r="B421" s="147" t="str">
        <f>INDEX('Policy Characteristics'!B:B,MATCH($C421,'Policy Characteristics'!$C:$C,0))</f>
        <v>Industry Energy Efficiency Standards</v>
      </c>
      <c r="C421" s="147" t="str">
        <f t="shared" si="30"/>
        <v>Percentage Improvement in Eqpt Efficiency Standards above BAU</v>
      </c>
      <c r="D421" s="150" t="s">
        <v>144</v>
      </c>
      <c r="E421" s="144" t="s">
        <v>719</v>
      </c>
      <c r="F421" s="150" t="s">
        <v>764</v>
      </c>
      <c r="G421" s="144" t="s">
        <v>727</v>
      </c>
      <c r="H421" s="16">
        <v>807</v>
      </c>
      <c r="I421" s="144" t="s">
        <v>46</v>
      </c>
      <c r="J421" s="142" t="str">
        <f>INDEX('Policy Characteristics'!D:D,MATCH(PolicyLevers!$C421,'Policy Characteristics'!$C:$C,0))</f>
        <v>Industry Energy Efficiency Standards</v>
      </c>
      <c r="K421" s="142" t="str">
        <f>INDEX('Policy Characteristics'!E:E,MATCH(PolicyLevers!$C421,'Policy Characteristics'!$C:$C,0))</f>
        <v>indst efficiency standards</v>
      </c>
      <c r="L421" s="158">
        <f>INDEX('Policy Characteristics'!F:F,MATCH(PolicyLevers!$C421,'Policy Characteristics'!$C:$C,0))</f>
        <v>0</v>
      </c>
      <c r="M421" s="185">
        <f>INDEX('Policy Characteristics'!G:G,MATCH(PolicyLevers!$C421,'Policy Characteristics'!$C:$C,0))</f>
        <v>0.6</v>
      </c>
      <c r="N421" s="158">
        <f>INDEX('Policy Characteristics'!H:H,MATCH(PolicyLevers!$C421,'Policy Characteristics'!$C:$C,0))</f>
        <v>0.01</v>
      </c>
      <c r="O421" s="165" t="str">
        <f>INDEX('Policy Characteristics'!I:I,MATCH(PolicyLevers!$C421,'Policy Characteristics'!$C:$C,0))</f>
        <v>% reduction in energy use</v>
      </c>
      <c r="P421" s="15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165" t="str">
        <f>INDEX('Policy Characteristics'!K:K,MATCH(PolicyLevers!$C421,'Policy Characteristics'!$C:$C,0))</f>
        <v>industry-ag-main.html#eff-stds</v>
      </c>
      <c r="R421" s="165" t="str">
        <f>INDEX('Policy Characteristics'!L:L,MATCH(PolicyLevers!$C421,'Policy Characteristics'!$C:$C,0))</f>
        <v>industry-energy-efficiency-standards.html</v>
      </c>
      <c r="S421" s="160" t="str">
        <f>INDEX('Policy Characteristics'!M:M,MATCH(PolicyLevers!$C421,'Policy Characteristics'!$C:$C,0))</f>
        <v>https://www.beeindia.gov.in/sites/default/files/press_releases/Consolidated%20Report.pdf</v>
      </c>
      <c r="T421" s="160" t="str">
        <f>INDEX('Policy Characteristics'!N:N,MATCH(PolicyLevers!$C421,'Policy Characteristics'!$C:$C,0))</f>
        <v>U.S. DOE, 2016, Industrial Energy Efficiency Potential Analysis, https://energy.gov/sites/prod/files/2017/04/f34/energy-savings-by-state-industrial-methodology.pdf</v>
      </c>
    </row>
    <row r="422" spans="1:20" s="147" customFormat="1">
      <c r="A422" s="142" t="str">
        <f>INDEX('Policy Characteristics'!A:A,MATCH($C422,'Policy Characteristics'!$C:$C,0))</f>
        <v>Industry</v>
      </c>
      <c r="B422" s="147" t="str">
        <f>INDEX('Policy Characteristics'!B:B,MATCH($C422,'Policy Characteristics'!$C:$C,0))</f>
        <v>Industry Energy Efficiency Standards</v>
      </c>
      <c r="C422" s="147" t="str">
        <f t="shared" si="30"/>
        <v>Percentage Improvement in Eqpt Efficiency Standards above BAU</v>
      </c>
      <c r="D422" s="150" t="s">
        <v>144</v>
      </c>
      <c r="E422" s="144" t="s">
        <v>720</v>
      </c>
      <c r="F422" s="150" t="s">
        <v>764</v>
      </c>
      <c r="G422" s="144" t="s">
        <v>728</v>
      </c>
      <c r="H422" s="16">
        <v>808</v>
      </c>
      <c r="I422" s="144" t="s">
        <v>47</v>
      </c>
      <c r="J422" s="142" t="str">
        <f>INDEX('Policy Characteristics'!D:D,MATCH(PolicyLevers!$C422,'Policy Characteristics'!$C:$C,0))</f>
        <v>Industry Energy Efficiency Standards</v>
      </c>
      <c r="K422" s="142" t="str">
        <f>INDEX('Policy Characteristics'!E:E,MATCH(PolicyLevers!$C422,'Policy Characteristics'!$C:$C,0))</f>
        <v>indst efficiency standards</v>
      </c>
      <c r="L422" s="158">
        <f>INDEX('Policy Characteristics'!F:F,MATCH(PolicyLevers!$C422,'Policy Characteristics'!$C:$C,0))</f>
        <v>0</v>
      </c>
      <c r="M422" s="185">
        <f>INDEX('Policy Characteristics'!G:G,MATCH(PolicyLevers!$C422,'Policy Characteristics'!$C:$C,0))</f>
        <v>0.6</v>
      </c>
      <c r="N422" s="158">
        <f>INDEX('Policy Characteristics'!H:H,MATCH(PolicyLevers!$C422,'Policy Characteristics'!$C:$C,0))</f>
        <v>0.01</v>
      </c>
      <c r="O422" s="165" t="str">
        <f>INDEX('Policy Characteristics'!I:I,MATCH(PolicyLevers!$C422,'Policy Characteristics'!$C:$C,0))</f>
        <v>% reduction in energy use</v>
      </c>
      <c r="P422" s="15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165" t="str">
        <f>INDEX('Policy Characteristics'!K:K,MATCH(PolicyLevers!$C422,'Policy Characteristics'!$C:$C,0))</f>
        <v>industry-ag-main.html#eff-stds</v>
      </c>
      <c r="R422" s="165" t="str">
        <f>INDEX('Policy Characteristics'!L:L,MATCH(PolicyLevers!$C422,'Policy Characteristics'!$C:$C,0))</f>
        <v>industry-energy-efficiency-standards.html</v>
      </c>
      <c r="S422" s="160" t="str">
        <f>INDEX('Policy Characteristics'!M:M,MATCH(PolicyLevers!$C422,'Policy Characteristics'!$C:$C,0))</f>
        <v>https://www.beeindia.gov.in/sites/default/files/press_releases/Consolidated%20Report.pdf</v>
      </c>
      <c r="T422" s="160" t="str">
        <f>INDEX('Policy Characteristics'!N:N,MATCH(PolicyLevers!$C422,'Policy Characteristics'!$C:$C,0))</f>
        <v>U.S. DOE, 2016, Industrial Energy Efficiency Potential Analysis, https://energy.gov/sites/prod/files/2017/04/f34/energy-savings-by-state-industrial-methodology.pdf</v>
      </c>
    </row>
    <row r="423" spans="1:20" s="147" customFormat="1">
      <c r="A423" s="142" t="str">
        <f>INDEX('Policy Characteristics'!A:A,MATCH($C423,'Policy Characteristics'!$C:$C,0))</f>
        <v>Industry</v>
      </c>
      <c r="B423" s="147" t="str">
        <f>INDEX('Policy Characteristics'!B:B,MATCH($C423,'Policy Characteristics'!$C:$C,0))</f>
        <v>Industry Energy Efficiency Standards</v>
      </c>
      <c r="C423" s="147" t="str">
        <f t="shared" si="30"/>
        <v>Percentage Improvement in Eqpt Efficiency Standards above BAU</v>
      </c>
      <c r="D423" s="150" t="s">
        <v>144</v>
      </c>
      <c r="E423" s="144" t="s">
        <v>721</v>
      </c>
      <c r="F423" s="150" t="s">
        <v>764</v>
      </c>
      <c r="G423" s="144" t="s">
        <v>725</v>
      </c>
      <c r="H423" s="16">
        <v>809</v>
      </c>
      <c r="I423" s="144" t="s">
        <v>47</v>
      </c>
      <c r="J423" s="142" t="str">
        <f>INDEX('Policy Characteristics'!D:D,MATCH(PolicyLevers!$C423,'Policy Characteristics'!$C:$C,0))</f>
        <v>Industry Energy Efficiency Standards</v>
      </c>
      <c r="K423" s="142" t="str">
        <f>INDEX('Policy Characteristics'!E:E,MATCH(PolicyLevers!$C423,'Policy Characteristics'!$C:$C,0))</f>
        <v>indst efficiency standards</v>
      </c>
      <c r="L423" s="158">
        <f>INDEX('Policy Characteristics'!F:F,MATCH(PolicyLevers!$C423,'Policy Characteristics'!$C:$C,0))</f>
        <v>0</v>
      </c>
      <c r="M423" s="185">
        <f>INDEX('Policy Characteristics'!G:G,MATCH(PolicyLevers!$C423,'Policy Characteristics'!$C:$C,0))</f>
        <v>0.6</v>
      </c>
      <c r="N423" s="158">
        <f>INDEX('Policy Characteristics'!H:H,MATCH(PolicyLevers!$C423,'Policy Characteristics'!$C:$C,0))</f>
        <v>0.01</v>
      </c>
      <c r="O423" s="165" t="str">
        <f>INDEX('Policy Characteristics'!I:I,MATCH(PolicyLevers!$C423,'Policy Characteristics'!$C:$C,0))</f>
        <v>% reduction in energy use</v>
      </c>
      <c r="P423" s="15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165" t="str">
        <f>INDEX('Policy Characteristics'!K:K,MATCH(PolicyLevers!$C423,'Policy Characteristics'!$C:$C,0))</f>
        <v>industry-ag-main.html#eff-stds</v>
      </c>
      <c r="R423" s="165" t="str">
        <f>INDEX('Policy Characteristics'!L:L,MATCH(PolicyLevers!$C423,'Policy Characteristics'!$C:$C,0))</f>
        <v>industry-energy-efficiency-standards.html</v>
      </c>
      <c r="S423" s="160" t="str">
        <f>INDEX('Policy Characteristics'!M:M,MATCH(PolicyLevers!$C423,'Policy Characteristics'!$C:$C,0))</f>
        <v>https://www.beeindia.gov.in/sites/default/files/press_releases/Consolidated%20Report.pdf</v>
      </c>
      <c r="T423" s="160" t="str">
        <f>INDEX('Policy Characteristics'!N:N,MATCH(PolicyLevers!$C423,'Policy Characteristics'!$C:$C,0))</f>
        <v>U.S. DOE, 2016, Industrial Energy Efficiency Potential Analysis, https://energy.gov/sites/prod/files/2017/04/f34/energy-savings-by-state-industrial-methodology.pdf</v>
      </c>
    </row>
    <row r="424" spans="1:20" s="147" customFormat="1">
      <c r="A424" s="142" t="str">
        <f>INDEX('Policy Characteristics'!A:A,MATCH($C424,'Policy Characteristics'!$C:$C,0))</f>
        <v>Industry</v>
      </c>
      <c r="B424" s="147" t="str">
        <f>INDEX('Policy Characteristics'!B:B,MATCH($C424,'Policy Characteristics'!$C:$C,0))</f>
        <v>Industry Energy Efficiency Standards</v>
      </c>
      <c r="C424" s="147" t="str">
        <f t="shared" si="30"/>
        <v>Percentage Improvement in Eqpt Efficiency Standards above BAU</v>
      </c>
      <c r="D424" s="150" t="s">
        <v>144</v>
      </c>
      <c r="E424" s="144" t="s">
        <v>722</v>
      </c>
      <c r="F424" s="150" t="s">
        <v>764</v>
      </c>
      <c r="G424" s="144" t="s">
        <v>726</v>
      </c>
      <c r="H424" s="16">
        <v>810</v>
      </c>
      <c r="I424" s="144" t="s">
        <v>47</v>
      </c>
      <c r="J424" s="142" t="str">
        <f>INDEX('Policy Characteristics'!D:D,MATCH(PolicyLevers!$C424,'Policy Characteristics'!$C:$C,0))</f>
        <v>Industry Energy Efficiency Standards</v>
      </c>
      <c r="K424" s="142" t="str">
        <f>INDEX('Policy Characteristics'!E:E,MATCH(PolicyLevers!$C424,'Policy Characteristics'!$C:$C,0))</f>
        <v>indst efficiency standards</v>
      </c>
      <c r="L424" s="158">
        <f>INDEX('Policy Characteristics'!F:F,MATCH(PolicyLevers!$C424,'Policy Characteristics'!$C:$C,0))</f>
        <v>0</v>
      </c>
      <c r="M424" s="185">
        <f>INDEX('Policy Characteristics'!G:G,MATCH(PolicyLevers!$C424,'Policy Characteristics'!$C:$C,0))</f>
        <v>0.6</v>
      </c>
      <c r="N424" s="158">
        <f>INDEX('Policy Characteristics'!H:H,MATCH(PolicyLevers!$C424,'Policy Characteristics'!$C:$C,0))</f>
        <v>0.01</v>
      </c>
      <c r="O424" s="165" t="str">
        <f>INDEX('Policy Characteristics'!I:I,MATCH(PolicyLevers!$C424,'Policy Characteristics'!$C:$C,0))</f>
        <v>% reduction in energy use</v>
      </c>
      <c r="P424" s="15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165" t="str">
        <f>INDEX('Policy Characteristics'!K:K,MATCH(PolicyLevers!$C424,'Policy Characteristics'!$C:$C,0))</f>
        <v>industry-ag-main.html#eff-stds</v>
      </c>
      <c r="R424" s="165" t="str">
        <f>INDEX('Policy Characteristics'!L:L,MATCH(PolicyLevers!$C424,'Policy Characteristics'!$C:$C,0))</f>
        <v>industry-energy-efficiency-standards.html</v>
      </c>
      <c r="S424" s="160" t="str">
        <f>INDEX('Policy Characteristics'!M:M,MATCH(PolicyLevers!$C424,'Policy Characteristics'!$C:$C,0))</f>
        <v>https://www.beeindia.gov.in/sites/default/files/press_releases/Consolidated%20Report.pdf</v>
      </c>
      <c r="T424" s="160" t="str">
        <f>INDEX('Policy Characteristics'!N:N,MATCH(PolicyLevers!$C424,'Policy Characteristics'!$C:$C,0))</f>
        <v>U.S. DOE, 2016, Industrial Energy Efficiency Potential Analysis, https://energy.gov/sites/prod/files/2017/04/f34/energy-savings-by-state-industrial-methodology.pdf</v>
      </c>
    </row>
    <row r="425" spans="1:20" s="147" customFormat="1">
      <c r="A425" s="142" t="str">
        <f>INDEX('Policy Characteristics'!A:A,MATCH($C425,'Policy Characteristics'!$C:$C,0))</f>
        <v>Industry</v>
      </c>
      <c r="B425" s="147" t="str">
        <f>INDEX('Policy Characteristics'!B:B,MATCH($C425,'Policy Characteristics'!$C:$C,0))</f>
        <v>Industry Energy Efficiency Standards</v>
      </c>
      <c r="C425" s="147" t="str">
        <f t="shared" si="30"/>
        <v>Percentage Improvement in Eqpt Efficiency Standards above BAU</v>
      </c>
      <c r="D425" s="150" t="s">
        <v>144</v>
      </c>
      <c r="E425" s="144" t="s">
        <v>723</v>
      </c>
      <c r="F425" s="150" t="s">
        <v>764</v>
      </c>
      <c r="G425" s="144" t="s">
        <v>729</v>
      </c>
      <c r="H425" s="16">
        <v>811</v>
      </c>
      <c r="I425" s="144" t="s">
        <v>47</v>
      </c>
      <c r="J425" s="142" t="str">
        <f>INDEX('Policy Characteristics'!D:D,MATCH(PolicyLevers!$C425,'Policy Characteristics'!$C:$C,0))</f>
        <v>Industry Energy Efficiency Standards</v>
      </c>
      <c r="K425" s="142" t="str">
        <f>INDEX('Policy Characteristics'!E:E,MATCH(PolicyLevers!$C425,'Policy Characteristics'!$C:$C,0))</f>
        <v>indst efficiency standards</v>
      </c>
      <c r="L425" s="158">
        <f>INDEX('Policy Characteristics'!F:F,MATCH(PolicyLevers!$C425,'Policy Characteristics'!$C:$C,0))</f>
        <v>0</v>
      </c>
      <c r="M425" s="185">
        <f>INDEX('Policy Characteristics'!G:G,MATCH(PolicyLevers!$C425,'Policy Characteristics'!$C:$C,0))</f>
        <v>0.6</v>
      </c>
      <c r="N425" s="158">
        <f>INDEX('Policy Characteristics'!H:H,MATCH(PolicyLevers!$C425,'Policy Characteristics'!$C:$C,0))</f>
        <v>0.01</v>
      </c>
      <c r="O425" s="165" t="str">
        <f>INDEX('Policy Characteristics'!I:I,MATCH(PolicyLevers!$C425,'Policy Characteristics'!$C:$C,0))</f>
        <v>% reduction in energy use</v>
      </c>
      <c r="P425" s="15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165" t="str">
        <f>INDEX('Policy Characteristics'!K:K,MATCH(PolicyLevers!$C425,'Policy Characteristics'!$C:$C,0))</f>
        <v>industry-ag-main.html#eff-stds</v>
      </c>
      <c r="R425" s="165" t="str">
        <f>INDEX('Policy Characteristics'!L:L,MATCH(PolicyLevers!$C425,'Policy Characteristics'!$C:$C,0))</f>
        <v>industry-energy-efficiency-standards.html</v>
      </c>
      <c r="S425" s="160" t="str">
        <f>INDEX('Policy Characteristics'!M:M,MATCH(PolicyLevers!$C425,'Policy Characteristics'!$C:$C,0))</f>
        <v>https://www.beeindia.gov.in/sites/default/files/press_releases/Consolidated%20Report.pdf</v>
      </c>
      <c r="T425" s="160" t="str">
        <f>INDEX('Policy Characteristics'!N:N,MATCH(PolicyLevers!$C425,'Policy Characteristics'!$C:$C,0))</f>
        <v>U.S. DOE, 2016, Industrial Energy Efficiency Potential Analysis, https://energy.gov/sites/prod/files/2017/04/f34/energy-savings-by-state-industrial-methodology.pdf</v>
      </c>
    </row>
    <row r="426" spans="1:20" s="147" customFormat="1">
      <c r="A426" s="142" t="str">
        <f>INDEX('Policy Characteristics'!A:A,MATCH($C426,'Policy Characteristics'!$C:$C,0))</f>
        <v>Industry</v>
      </c>
      <c r="B426" s="147" t="str">
        <f>INDEX('Policy Characteristics'!B:B,MATCH($C426,'Policy Characteristics'!$C:$C,0))</f>
        <v>Industry Energy Efficiency Standards</v>
      </c>
      <c r="C426" s="147" t="str">
        <f t="shared" si="30"/>
        <v>Percentage Improvement in Eqpt Efficiency Standards above BAU</v>
      </c>
      <c r="D426" s="150" t="s">
        <v>144</v>
      </c>
      <c r="E426" s="144" t="s">
        <v>1065</v>
      </c>
      <c r="F426" s="150" t="s">
        <v>764</v>
      </c>
      <c r="G426" s="144" t="s">
        <v>1068</v>
      </c>
      <c r="H426" s="16">
        <v>812</v>
      </c>
      <c r="I426" s="144" t="s">
        <v>47</v>
      </c>
      <c r="J426" s="142" t="str">
        <f>INDEX('Policy Characteristics'!D:D,MATCH(PolicyLevers!$C426,'Policy Characteristics'!$C:$C,0))</f>
        <v>Industry Energy Efficiency Standards</v>
      </c>
      <c r="K426" s="142" t="str">
        <f>INDEX('Policy Characteristics'!E:E,MATCH(PolicyLevers!$C426,'Policy Characteristics'!$C:$C,0))</f>
        <v>indst efficiency standards</v>
      </c>
      <c r="L426" s="158">
        <f>INDEX('Policy Characteristics'!F:F,MATCH(PolicyLevers!$C426,'Policy Characteristics'!$C:$C,0))</f>
        <v>0</v>
      </c>
      <c r="M426" s="185">
        <f>INDEX('Policy Characteristics'!G:G,MATCH(PolicyLevers!$C426,'Policy Characteristics'!$C:$C,0))</f>
        <v>0.6</v>
      </c>
      <c r="N426" s="158">
        <f>INDEX('Policy Characteristics'!H:H,MATCH(PolicyLevers!$C426,'Policy Characteristics'!$C:$C,0))</f>
        <v>0.01</v>
      </c>
      <c r="O426" s="165" t="str">
        <f>INDEX('Policy Characteristics'!I:I,MATCH(PolicyLevers!$C426,'Policy Characteristics'!$C:$C,0))</f>
        <v>% reduction in energy use</v>
      </c>
      <c r="P426" s="15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165" t="str">
        <f>INDEX('Policy Characteristics'!K:K,MATCH(PolicyLevers!$C426,'Policy Characteristics'!$C:$C,0))</f>
        <v>industry-ag-main.html#eff-stds</v>
      </c>
      <c r="R426" s="165" t="str">
        <f>INDEX('Policy Characteristics'!L:L,MATCH(PolicyLevers!$C426,'Policy Characteristics'!$C:$C,0))</f>
        <v>industry-energy-efficiency-standards.html</v>
      </c>
      <c r="S426" s="160" t="str">
        <f>INDEX('Policy Characteristics'!M:M,MATCH(PolicyLevers!$C426,'Policy Characteristics'!$C:$C,0))</f>
        <v>https://www.beeindia.gov.in/sites/default/files/press_releases/Consolidated%20Report.pdf</v>
      </c>
      <c r="T426" s="160" t="str">
        <f>INDEX('Policy Characteristics'!N:N,MATCH(PolicyLevers!$C426,'Policy Characteristics'!$C:$C,0))</f>
        <v>U.S. DOE, 2016, Industrial Energy Efficiency Potential Analysis, https://energy.gov/sites/prod/files/2017/04/f34/energy-savings-by-state-industrial-methodology.pdf</v>
      </c>
    </row>
    <row r="427" spans="1:20" s="147" customFormat="1">
      <c r="A427" s="142" t="str">
        <f>INDEX('Policy Characteristics'!A:A,MATCH($C427,'Policy Characteristics'!$C:$C,0))</f>
        <v>Industry</v>
      </c>
      <c r="B427" s="147" t="str">
        <f>INDEX('Policy Characteristics'!B:B,MATCH($C427,'Policy Characteristics'!$C:$C,0))</f>
        <v>Industry Energy Efficiency Standards</v>
      </c>
      <c r="C427" s="147" t="str">
        <f t="shared" si="30"/>
        <v>Percentage Improvement in Eqpt Efficiency Standards above BAU</v>
      </c>
      <c r="D427" s="150" t="s">
        <v>144</v>
      </c>
      <c r="E427" s="144" t="s">
        <v>1066</v>
      </c>
      <c r="F427" s="150" t="s">
        <v>764</v>
      </c>
      <c r="G427" s="144" t="s">
        <v>1070</v>
      </c>
      <c r="H427" s="16">
        <v>813</v>
      </c>
      <c r="I427" s="144" t="s">
        <v>47</v>
      </c>
      <c r="J427" s="142" t="str">
        <f>INDEX('Policy Characteristics'!D:D,MATCH(PolicyLevers!$C427,'Policy Characteristics'!$C:$C,0))</f>
        <v>Industry Energy Efficiency Standards</v>
      </c>
      <c r="K427" s="142" t="str">
        <f>INDEX('Policy Characteristics'!E:E,MATCH(PolicyLevers!$C427,'Policy Characteristics'!$C:$C,0))</f>
        <v>indst efficiency standards</v>
      </c>
      <c r="L427" s="158">
        <f>INDEX('Policy Characteristics'!F:F,MATCH(PolicyLevers!$C427,'Policy Characteristics'!$C:$C,0))</f>
        <v>0</v>
      </c>
      <c r="M427" s="185">
        <f>INDEX('Policy Characteristics'!G:G,MATCH(PolicyLevers!$C427,'Policy Characteristics'!$C:$C,0))</f>
        <v>0.6</v>
      </c>
      <c r="N427" s="158">
        <f>INDEX('Policy Characteristics'!H:H,MATCH(PolicyLevers!$C427,'Policy Characteristics'!$C:$C,0))</f>
        <v>0.01</v>
      </c>
      <c r="O427" s="165" t="str">
        <f>INDEX('Policy Characteristics'!I:I,MATCH(PolicyLevers!$C427,'Policy Characteristics'!$C:$C,0))</f>
        <v>% reduction in energy use</v>
      </c>
      <c r="P427" s="15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165" t="str">
        <f>INDEX('Policy Characteristics'!K:K,MATCH(PolicyLevers!$C427,'Policy Characteristics'!$C:$C,0))</f>
        <v>industry-ag-main.html#eff-stds</v>
      </c>
      <c r="R427" s="165" t="str">
        <f>INDEX('Policy Characteristics'!L:L,MATCH(PolicyLevers!$C427,'Policy Characteristics'!$C:$C,0))</f>
        <v>industry-energy-efficiency-standards.html</v>
      </c>
      <c r="S427" s="160" t="str">
        <f>INDEX('Policy Characteristics'!M:M,MATCH(PolicyLevers!$C427,'Policy Characteristics'!$C:$C,0))</f>
        <v>https://www.beeindia.gov.in/sites/default/files/press_releases/Consolidated%20Report.pdf</v>
      </c>
      <c r="T427" s="160" t="str">
        <f>INDEX('Policy Characteristics'!N:N,MATCH(PolicyLevers!$C427,'Policy Characteristics'!$C:$C,0))</f>
        <v>U.S. DOE, 2016, Industrial Energy Efficiency Potential Analysis, https://energy.gov/sites/prod/files/2017/04/f34/energy-savings-by-state-industrial-methodology.pdf</v>
      </c>
    </row>
    <row r="428" spans="1:20" s="147" customFormat="1">
      <c r="A428" s="142" t="str">
        <f>INDEX('Policy Characteristics'!A:A,MATCH($C428,'Policy Characteristics'!$C:$C,0))</f>
        <v>Industry</v>
      </c>
      <c r="B428" s="147" t="str">
        <f>INDEX('Policy Characteristics'!B:B,MATCH($C428,'Policy Characteristics'!$C:$C,0))</f>
        <v>Industry Energy Efficiency Standards</v>
      </c>
      <c r="C428" s="147" t="str">
        <f t="shared" si="30"/>
        <v>Percentage Improvement in Eqpt Efficiency Standards above BAU</v>
      </c>
      <c r="D428" s="150" t="s">
        <v>144</v>
      </c>
      <c r="E428" s="144" t="s">
        <v>1067</v>
      </c>
      <c r="F428" s="150" t="s">
        <v>764</v>
      </c>
      <c r="G428" s="144" t="s">
        <v>1071</v>
      </c>
      <c r="H428" s="16">
        <v>814</v>
      </c>
      <c r="I428" s="144" t="s">
        <v>47</v>
      </c>
      <c r="J428" s="142" t="str">
        <f>INDEX('Policy Characteristics'!D:D,MATCH(PolicyLevers!$C428,'Policy Characteristics'!$C:$C,0))</f>
        <v>Industry Energy Efficiency Standards</v>
      </c>
      <c r="K428" s="142" t="str">
        <f>INDEX('Policy Characteristics'!E:E,MATCH(PolicyLevers!$C428,'Policy Characteristics'!$C:$C,0))</f>
        <v>indst efficiency standards</v>
      </c>
      <c r="L428" s="158">
        <f>INDEX('Policy Characteristics'!F:F,MATCH(PolicyLevers!$C428,'Policy Characteristics'!$C:$C,0))</f>
        <v>0</v>
      </c>
      <c r="M428" s="185">
        <f>INDEX('Policy Characteristics'!G:G,MATCH(PolicyLevers!$C428,'Policy Characteristics'!$C:$C,0))</f>
        <v>0.6</v>
      </c>
      <c r="N428" s="158">
        <f>INDEX('Policy Characteristics'!H:H,MATCH(PolicyLevers!$C428,'Policy Characteristics'!$C:$C,0))</f>
        <v>0.01</v>
      </c>
      <c r="O428" s="165" t="str">
        <f>INDEX('Policy Characteristics'!I:I,MATCH(PolicyLevers!$C428,'Policy Characteristics'!$C:$C,0))</f>
        <v>% reduction in energy use</v>
      </c>
      <c r="P428" s="15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165" t="str">
        <f>INDEX('Policy Characteristics'!K:K,MATCH(PolicyLevers!$C428,'Policy Characteristics'!$C:$C,0))</f>
        <v>industry-ag-main.html#eff-stds</v>
      </c>
      <c r="R428" s="165" t="str">
        <f>INDEX('Policy Characteristics'!L:L,MATCH(PolicyLevers!$C428,'Policy Characteristics'!$C:$C,0))</f>
        <v>industry-energy-efficiency-standards.html</v>
      </c>
      <c r="S428" s="160" t="str">
        <f>INDEX('Policy Characteristics'!M:M,MATCH(PolicyLevers!$C428,'Policy Characteristics'!$C:$C,0))</f>
        <v>https://www.beeindia.gov.in/sites/default/files/press_releases/Consolidated%20Report.pdf</v>
      </c>
      <c r="T428" s="160" t="str">
        <f>INDEX('Policy Characteristics'!N:N,MATCH(PolicyLevers!$C428,'Policy Characteristics'!$C:$C,0))</f>
        <v>U.S. DOE, 2016, Industrial Energy Efficiency Potential Analysis, https://energy.gov/sites/prod/files/2017/04/f34/energy-savings-by-state-industrial-methodology.pdf</v>
      </c>
    </row>
    <row r="429" spans="1:20" s="147" customFormat="1">
      <c r="A429" s="142" t="str">
        <f>INDEX('Policy Characteristics'!A:A,MATCH($C429,'Policy Characteristics'!$C:$C,0))</f>
        <v>Industry</v>
      </c>
      <c r="B429" s="147" t="str">
        <f>INDEX('Policy Characteristics'!B:B,MATCH($C429,'Policy Characteristics'!$C:$C,0))</f>
        <v>Industry Energy Efficiency Standards</v>
      </c>
      <c r="C429" s="147" t="str">
        <f t="shared" si="30"/>
        <v>Percentage Improvement in Eqpt Efficiency Standards above BAU</v>
      </c>
      <c r="D429" s="150" t="s">
        <v>144</v>
      </c>
      <c r="E429" s="144" t="s">
        <v>1064</v>
      </c>
      <c r="F429" s="150" t="s">
        <v>764</v>
      </c>
      <c r="G429" s="144" t="s">
        <v>1069</v>
      </c>
      <c r="H429" s="16">
        <v>815</v>
      </c>
      <c r="I429" s="144" t="s">
        <v>47</v>
      </c>
      <c r="J429" s="142" t="str">
        <f>INDEX('Policy Characteristics'!D:D,MATCH(PolicyLevers!$C429,'Policy Characteristics'!$C:$C,0))</f>
        <v>Industry Energy Efficiency Standards</v>
      </c>
      <c r="K429" s="142" t="str">
        <f>INDEX('Policy Characteristics'!E:E,MATCH(PolicyLevers!$C429,'Policy Characteristics'!$C:$C,0))</f>
        <v>indst efficiency standards</v>
      </c>
      <c r="L429" s="158">
        <f>INDEX('Policy Characteristics'!F:F,MATCH(PolicyLevers!$C429,'Policy Characteristics'!$C:$C,0))</f>
        <v>0</v>
      </c>
      <c r="M429" s="185">
        <f>INDEX('Policy Characteristics'!G:G,MATCH(PolicyLevers!$C429,'Policy Characteristics'!$C:$C,0))</f>
        <v>0.6</v>
      </c>
      <c r="N429" s="158">
        <f>INDEX('Policy Characteristics'!H:H,MATCH(PolicyLevers!$C429,'Policy Characteristics'!$C:$C,0))</f>
        <v>0.01</v>
      </c>
      <c r="O429" s="165" t="str">
        <f>INDEX('Policy Characteristics'!I:I,MATCH(PolicyLevers!$C429,'Policy Characteristics'!$C:$C,0))</f>
        <v>% reduction in energy use</v>
      </c>
      <c r="P429" s="15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165" t="str">
        <f>INDEX('Policy Characteristics'!K:K,MATCH(PolicyLevers!$C429,'Policy Characteristics'!$C:$C,0))</f>
        <v>industry-ag-main.html#eff-stds</v>
      </c>
      <c r="R429" s="165" t="str">
        <f>INDEX('Policy Characteristics'!L:L,MATCH(PolicyLevers!$C429,'Policy Characteristics'!$C:$C,0))</f>
        <v>industry-energy-efficiency-standards.html</v>
      </c>
      <c r="S429" s="160" t="str">
        <f>INDEX('Policy Characteristics'!M:M,MATCH(PolicyLevers!$C429,'Policy Characteristics'!$C:$C,0))</f>
        <v>https://www.beeindia.gov.in/sites/default/files/press_releases/Consolidated%20Report.pdf</v>
      </c>
      <c r="T429" s="160" t="str">
        <f>INDEX('Policy Characteristics'!N:N,MATCH(PolicyLevers!$C429,'Policy Characteristics'!$C:$C,0))</f>
        <v>U.S. DOE, 2016, Industrial Energy Efficiency Potential Analysis, https://energy.gov/sites/prod/files/2017/04/f34/energy-savings-by-state-industrial-methodology.pdf</v>
      </c>
    </row>
    <row r="430" spans="1:20" s="147" customFormat="1">
      <c r="A430" s="142" t="str">
        <f>INDEX('Policy Characteristics'!A:A,MATCH($C430,'Policy Characteristics'!$C:$C,0))</f>
        <v>Industry</v>
      </c>
      <c r="B430" s="147" t="str">
        <f>INDEX('Policy Characteristics'!B:B,MATCH($C430,'Policy Characteristics'!$C:$C,0))</f>
        <v>Industry Energy Efficiency Standards</v>
      </c>
      <c r="C430" s="147" t="str">
        <f t="shared" si="30"/>
        <v>Percentage Improvement in Eqpt Efficiency Standards above BAU</v>
      </c>
      <c r="D430" s="150" t="s">
        <v>145</v>
      </c>
      <c r="E430" s="144" t="s">
        <v>718</v>
      </c>
      <c r="F430" s="150" t="s">
        <v>147</v>
      </c>
      <c r="G430" s="144" t="s">
        <v>724</v>
      </c>
      <c r="H430" s="16">
        <v>816</v>
      </c>
      <c r="I430" s="144" t="s">
        <v>46</v>
      </c>
      <c r="J430" s="142" t="str">
        <f>INDEX('Policy Characteristics'!D:D,MATCH(PolicyLevers!$C430,'Policy Characteristics'!$C:$C,0))</f>
        <v>Industry Energy Efficiency Standards</v>
      </c>
      <c r="K430" s="142" t="str">
        <f>INDEX('Policy Characteristics'!E:E,MATCH(PolicyLevers!$C430,'Policy Characteristics'!$C:$C,0))</f>
        <v>indst efficiency standards</v>
      </c>
      <c r="L430" s="158">
        <f>INDEX('Policy Characteristics'!F:F,MATCH(PolicyLevers!$C430,'Policy Characteristics'!$C:$C,0))</f>
        <v>0</v>
      </c>
      <c r="M430" s="185">
        <f>INDEX('Policy Characteristics'!G:G,MATCH(PolicyLevers!$C430,'Policy Characteristics'!$C:$C,0))</f>
        <v>0.6</v>
      </c>
      <c r="N430" s="158">
        <f>INDEX('Policy Characteristics'!H:H,MATCH(PolicyLevers!$C430,'Policy Characteristics'!$C:$C,0))</f>
        <v>0.01</v>
      </c>
      <c r="O430" s="165" t="str">
        <f>INDEX('Policy Characteristics'!I:I,MATCH(PolicyLevers!$C430,'Policy Characteristics'!$C:$C,0))</f>
        <v>% reduction in energy use</v>
      </c>
      <c r="P430" s="15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165" t="str">
        <f>INDEX('Policy Characteristics'!K:K,MATCH(PolicyLevers!$C430,'Policy Characteristics'!$C:$C,0))</f>
        <v>industry-ag-main.html#eff-stds</v>
      </c>
      <c r="R430" s="165" t="str">
        <f>INDEX('Policy Characteristics'!L:L,MATCH(PolicyLevers!$C430,'Policy Characteristics'!$C:$C,0))</f>
        <v>industry-energy-efficiency-standards.html</v>
      </c>
      <c r="S430" s="160" t="str">
        <f>INDEX('Policy Characteristics'!M:M,MATCH(PolicyLevers!$C430,'Policy Characteristics'!$C:$C,0))</f>
        <v>https://www.beeindia.gov.in/sites/default/files/press_releases/Consolidated%20Report.pdf</v>
      </c>
      <c r="T430" s="160" t="str">
        <f>INDEX('Policy Characteristics'!N:N,MATCH(PolicyLevers!$C430,'Policy Characteristics'!$C:$C,0))</f>
        <v>U.S. DOE, 2016, Industrial Energy Efficiency Potential Analysis, https://energy.gov/sites/prod/files/2017/04/f34/energy-savings-by-state-industrial-methodology.pdf</v>
      </c>
    </row>
    <row r="431" spans="1:20" s="147" customFormat="1">
      <c r="A431" s="142" t="str">
        <f>INDEX('Policy Characteristics'!A:A,MATCH($C431,'Policy Characteristics'!$C:$C,0))</f>
        <v>Industry</v>
      </c>
      <c r="B431" s="147" t="str">
        <f>INDEX('Policy Characteristics'!B:B,MATCH($C431,'Policy Characteristics'!$C:$C,0))</f>
        <v>Industry Energy Efficiency Standards</v>
      </c>
      <c r="C431" s="147" t="str">
        <f t="shared" si="30"/>
        <v>Percentage Improvement in Eqpt Efficiency Standards above BAU</v>
      </c>
      <c r="D431" s="150" t="s">
        <v>145</v>
      </c>
      <c r="E431" s="144" t="s">
        <v>719</v>
      </c>
      <c r="F431" s="150" t="s">
        <v>147</v>
      </c>
      <c r="G431" s="144" t="s">
        <v>727</v>
      </c>
      <c r="H431" s="16">
        <v>817</v>
      </c>
      <c r="I431" s="144" t="s">
        <v>47</v>
      </c>
      <c r="J431" s="142" t="str">
        <f>INDEX('Policy Characteristics'!D:D,MATCH(PolicyLevers!$C431,'Policy Characteristics'!$C:$C,0))</f>
        <v>Industry Energy Efficiency Standards</v>
      </c>
      <c r="K431" s="142" t="str">
        <f>INDEX('Policy Characteristics'!E:E,MATCH(PolicyLevers!$C431,'Policy Characteristics'!$C:$C,0))</f>
        <v>indst efficiency standards</v>
      </c>
      <c r="L431" s="158">
        <f>INDEX('Policy Characteristics'!F:F,MATCH(PolicyLevers!$C431,'Policy Characteristics'!$C:$C,0))</f>
        <v>0</v>
      </c>
      <c r="M431" s="185">
        <f>INDEX('Policy Characteristics'!G:G,MATCH(PolicyLevers!$C431,'Policy Characteristics'!$C:$C,0))</f>
        <v>0.6</v>
      </c>
      <c r="N431" s="158">
        <f>INDEX('Policy Characteristics'!H:H,MATCH(PolicyLevers!$C431,'Policy Characteristics'!$C:$C,0))</f>
        <v>0.01</v>
      </c>
      <c r="O431" s="165" t="str">
        <f>INDEX('Policy Characteristics'!I:I,MATCH(PolicyLevers!$C431,'Policy Characteristics'!$C:$C,0))</f>
        <v>% reduction in energy use</v>
      </c>
      <c r="P431" s="15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165" t="str">
        <f>INDEX('Policy Characteristics'!K:K,MATCH(PolicyLevers!$C431,'Policy Characteristics'!$C:$C,0))</f>
        <v>industry-ag-main.html#eff-stds</v>
      </c>
      <c r="R431" s="165" t="str">
        <f>INDEX('Policy Characteristics'!L:L,MATCH(PolicyLevers!$C431,'Policy Characteristics'!$C:$C,0))</f>
        <v>industry-energy-efficiency-standards.html</v>
      </c>
      <c r="S431" s="160" t="str">
        <f>INDEX('Policy Characteristics'!M:M,MATCH(PolicyLevers!$C431,'Policy Characteristics'!$C:$C,0))</f>
        <v>https://www.beeindia.gov.in/sites/default/files/press_releases/Consolidated%20Report.pdf</v>
      </c>
      <c r="T431" s="160" t="str">
        <f>INDEX('Policy Characteristics'!N:N,MATCH(PolicyLevers!$C431,'Policy Characteristics'!$C:$C,0))</f>
        <v>U.S. DOE, 2016, Industrial Energy Efficiency Potential Analysis, https://energy.gov/sites/prod/files/2017/04/f34/energy-savings-by-state-industrial-methodology.pdf</v>
      </c>
    </row>
    <row r="432" spans="1:20" s="147" customFormat="1">
      <c r="A432" s="142" t="str">
        <f>INDEX('Policy Characteristics'!A:A,MATCH($C432,'Policy Characteristics'!$C:$C,0))</f>
        <v>Industry</v>
      </c>
      <c r="B432" s="147" t="str">
        <f>INDEX('Policy Characteristics'!B:B,MATCH($C432,'Policy Characteristics'!$C:$C,0))</f>
        <v>Industry Energy Efficiency Standards</v>
      </c>
      <c r="C432" s="147" t="str">
        <f t="shared" si="30"/>
        <v>Percentage Improvement in Eqpt Efficiency Standards above BAU</v>
      </c>
      <c r="D432" s="150" t="s">
        <v>145</v>
      </c>
      <c r="E432" s="144" t="s">
        <v>720</v>
      </c>
      <c r="F432" s="150" t="s">
        <v>147</v>
      </c>
      <c r="G432" s="144" t="s">
        <v>728</v>
      </c>
      <c r="H432" s="16">
        <v>818</v>
      </c>
      <c r="I432" s="144" t="s">
        <v>47</v>
      </c>
      <c r="J432" s="142" t="str">
        <f>INDEX('Policy Characteristics'!D:D,MATCH(PolicyLevers!$C432,'Policy Characteristics'!$C:$C,0))</f>
        <v>Industry Energy Efficiency Standards</v>
      </c>
      <c r="K432" s="142" t="str">
        <f>INDEX('Policy Characteristics'!E:E,MATCH(PolicyLevers!$C432,'Policy Characteristics'!$C:$C,0))</f>
        <v>indst efficiency standards</v>
      </c>
      <c r="L432" s="158">
        <f>INDEX('Policy Characteristics'!F:F,MATCH(PolicyLevers!$C432,'Policy Characteristics'!$C:$C,0))</f>
        <v>0</v>
      </c>
      <c r="M432" s="185">
        <f>INDEX('Policy Characteristics'!G:G,MATCH(PolicyLevers!$C432,'Policy Characteristics'!$C:$C,0))</f>
        <v>0.6</v>
      </c>
      <c r="N432" s="158">
        <f>INDEX('Policy Characteristics'!H:H,MATCH(PolicyLevers!$C432,'Policy Characteristics'!$C:$C,0))</f>
        <v>0.01</v>
      </c>
      <c r="O432" s="165" t="str">
        <f>INDEX('Policy Characteristics'!I:I,MATCH(PolicyLevers!$C432,'Policy Characteristics'!$C:$C,0))</f>
        <v>% reduction in energy use</v>
      </c>
      <c r="P432" s="15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165" t="str">
        <f>INDEX('Policy Characteristics'!K:K,MATCH(PolicyLevers!$C432,'Policy Characteristics'!$C:$C,0))</f>
        <v>industry-ag-main.html#eff-stds</v>
      </c>
      <c r="R432" s="165" t="str">
        <f>INDEX('Policy Characteristics'!L:L,MATCH(PolicyLevers!$C432,'Policy Characteristics'!$C:$C,0))</f>
        <v>industry-energy-efficiency-standards.html</v>
      </c>
      <c r="S432" s="160" t="str">
        <f>INDEX('Policy Characteristics'!M:M,MATCH(PolicyLevers!$C432,'Policy Characteristics'!$C:$C,0))</f>
        <v>https://www.beeindia.gov.in/sites/default/files/press_releases/Consolidated%20Report.pdf</v>
      </c>
      <c r="T432" s="160" t="str">
        <f>INDEX('Policy Characteristics'!N:N,MATCH(PolicyLevers!$C432,'Policy Characteristics'!$C:$C,0))</f>
        <v>U.S. DOE, 2016, Industrial Energy Efficiency Potential Analysis, https://energy.gov/sites/prod/files/2017/04/f34/energy-savings-by-state-industrial-methodology.pdf</v>
      </c>
    </row>
    <row r="433" spans="1:20" s="147" customFormat="1">
      <c r="A433" s="142" t="str">
        <f>INDEX('Policy Characteristics'!A:A,MATCH($C433,'Policy Characteristics'!$C:$C,0))</f>
        <v>Industry</v>
      </c>
      <c r="B433" s="147" t="str">
        <f>INDEX('Policy Characteristics'!B:B,MATCH($C433,'Policy Characteristics'!$C:$C,0))</f>
        <v>Industry Energy Efficiency Standards</v>
      </c>
      <c r="C433" s="147" t="str">
        <f t="shared" si="30"/>
        <v>Percentage Improvement in Eqpt Efficiency Standards above BAU</v>
      </c>
      <c r="D433" s="150" t="s">
        <v>145</v>
      </c>
      <c r="E433" s="144" t="s">
        <v>721</v>
      </c>
      <c r="F433" s="150" t="s">
        <v>147</v>
      </c>
      <c r="G433" s="144" t="s">
        <v>725</v>
      </c>
      <c r="H433" s="16">
        <v>819</v>
      </c>
      <c r="I433" s="144" t="s">
        <v>47</v>
      </c>
      <c r="J433" s="142" t="str">
        <f>INDEX('Policy Characteristics'!D:D,MATCH(PolicyLevers!$C433,'Policy Characteristics'!$C:$C,0))</f>
        <v>Industry Energy Efficiency Standards</v>
      </c>
      <c r="K433" s="142" t="str">
        <f>INDEX('Policy Characteristics'!E:E,MATCH(PolicyLevers!$C433,'Policy Characteristics'!$C:$C,0))</f>
        <v>indst efficiency standards</v>
      </c>
      <c r="L433" s="158">
        <f>INDEX('Policy Characteristics'!F:F,MATCH(PolicyLevers!$C433,'Policy Characteristics'!$C:$C,0))</f>
        <v>0</v>
      </c>
      <c r="M433" s="185">
        <f>INDEX('Policy Characteristics'!G:G,MATCH(PolicyLevers!$C433,'Policy Characteristics'!$C:$C,0))</f>
        <v>0.6</v>
      </c>
      <c r="N433" s="158">
        <f>INDEX('Policy Characteristics'!H:H,MATCH(PolicyLevers!$C433,'Policy Characteristics'!$C:$C,0))</f>
        <v>0.01</v>
      </c>
      <c r="O433" s="165" t="str">
        <f>INDEX('Policy Characteristics'!I:I,MATCH(PolicyLevers!$C433,'Policy Characteristics'!$C:$C,0))</f>
        <v>% reduction in energy use</v>
      </c>
      <c r="P433" s="15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165" t="str">
        <f>INDEX('Policy Characteristics'!K:K,MATCH(PolicyLevers!$C433,'Policy Characteristics'!$C:$C,0))</f>
        <v>industry-ag-main.html#eff-stds</v>
      </c>
      <c r="R433" s="165" t="str">
        <f>INDEX('Policy Characteristics'!L:L,MATCH(PolicyLevers!$C433,'Policy Characteristics'!$C:$C,0))</f>
        <v>industry-energy-efficiency-standards.html</v>
      </c>
      <c r="S433" s="160" t="str">
        <f>INDEX('Policy Characteristics'!M:M,MATCH(PolicyLevers!$C433,'Policy Characteristics'!$C:$C,0))</f>
        <v>https://www.beeindia.gov.in/sites/default/files/press_releases/Consolidated%20Report.pdf</v>
      </c>
      <c r="T433" s="160" t="str">
        <f>INDEX('Policy Characteristics'!N:N,MATCH(PolicyLevers!$C433,'Policy Characteristics'!$C:$C,0))</f>
        <v>U.S. DOE, 2016, Industrial Energy Efficiency Potential Analysis, https://energy.gov/sites/prod/files/2017/04/f34/energy-savings-by-state-industrial-methodology.pdf</v>
      </c>
    </row>
    <row r="434" spans="1:20" s="147" customFormat="1">
      <c r="A434" s="142" t="str">
        <f>INDEX('Policy Characteristics'!A:A,MATCH($C434,'Policy Characteristics'!$C:$C,0))</f>
        <v>Industry</v>
      </c>
      <c r="B434" s="147" t="str">
        <f>INDEX('Policy Characteristics'!B:B,MATCH($C434,'Policy Characteristics'!$C:$C,0))</f>
        <v>Industry Energy Efficiency Standards</v>
      </c>
      <c r="C434" s="147" t="str">
        <f t="shared" si="30"/>
        <v>Percentage Improvement in Eqpt Efficiency Standards above BAU</v>
      </c>
      <c r="D434" s="150" t="s">
        <v>145</v>
      </c>
      <c r="E434" s="144" t="s">
        <v>722</v>
      </c>
      <c r="F434" s="150" t="s">
        <v>147</v>
      </c>
      <c r="G434" s="144" t="s">
        <v>726</v>
      </c>
      <c r="H434" s="16">
        <v>820</v>
      </c>
      <c r="I434" s="144" t="s">
        <v>46</v>
      </c>
      <c r="J434" s="142" t="str">
        <f>INDEX('Policy Characteristics'!D:D,MATCH(PolicyLevers!$C434,'Policy Characteristics'!$C:$C,0))</f>
        <v>Industry Energy Efficiency Standards</v>
      </c>
      <c r="K434" s="142" t="str">
        <f>INDEX('Policy Characteristics'!E:E,MATCH(PolicyLevers!$C434,'Policy Characteristics'!$C:$C,0))</f>
        <v>indst efficiency standards</v>
      </c>
      <c r="L434" s="158">
        <f>INDEX('Policy Characteristics'!F:F,MATCH(PolicyLevers!$C434,'Policy Characteristics'!$C:$C,0))</f>
        <v>0</v>
      </c>
      <c r="M434" s="185">
        <f>INDEX('Policy Characteristics'!G:G,MATCH(PolicyLevers!$C434,'Policy Characteristics'!$C:$C,0))</f>
        <v>0.6</v>
      </c>
      <c r="N434" s="158">
        <f>INDEX('Policy Characteristics'!H:H,MATCH(PolicyLevers!$C434,'Policy Characteristics'!$C:$C,0))</f>
        <v>0.01</v>
      </c>
      <c r="O434" s="165" t="str">
        <f>INDEX('Policy Characteristics'!I:I,MATCH(PolicyLevers!$C434,'Policy Characteristics'!$C:$C,0))</f>
        <v>% reduction in energy use</v>
      </c>
      <c r="P434" s="15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165" t="str">
        <f>INDEX('Policy Characteristics'!K:K,MATCH(PolicyLevers!$C434,'Policy Characteristics'!$C:$C,0))</f>
        <v>industry-ag-main.html#eff-stds</v>
      </c>
      <c r="R434" s="165" t="str">
        <f>INDEX('Policy Characteristics'!L:L,MATCH(PolicyLevers!$C434,'Policy Characteristics'!$C:$C,0))</f>
        <v>industry-energy-efficiency-standards.html</v>
      </c>
      <c r="S434" s="160" t="str">
        <f>INDEX('Policy Characteristics'!M:M,MATCH(PolicyLevers!$C434,'Policy Characteristics'!$C:$C,0))</f>
        <v>https://www.beeindia.gov.in/sites/default/files/press_releases/Consolidated%20Report.pdf</v>
      </c>
      <c r="T434" s="160" t="str">
        <f>INDEX('Policy Characteristics'!N:N,MATCH(PolicyLevers!$C434,'Policy Characteristics'!$C:$C,0))</f>
        <v>U.S. DOE, 2016, Industrial Energy Efficiency Potential Analysis, https://energy.gov/sites/prod/files/2017/04/f34/energy-savings-by-state-industrial-methodology.pdf</v>
      </c>
    </row>
    <row r="435" spans="1:20" s="147" customFormat="1">
      <c r="A435" s="142" t="str">
        <f>INDEX('Policy Characteristics'!A:A,MATCH($C435,'Policy Characteristics'!$C:$C,0))</f>
        <v>Industry</v>
      </c>
      <c r="B435" s="147" t="str">
        <f>INDEX('Policy Characteristics'!B:B,MATCH($C435,'Policy Characteristics'!$C:$C,0))</f>
        <v>Industry Energy Efficiency Standards</v>
      </c>
      <c r="C435" s="147" t="str">
        <f t="shared" si="30"/>
        <v>Percentage Improvement in Eqpt Efficiency Standards above BAU</v>
      </c>
      <c r="D435" s="150" t="s">
        <v>145</v>
      </c>
      <c r="E435" s="144" t="s">
        <v>723</v>
      </c>
      <c r="F435" s="150" t="s">
        <v>147</v>
      </c>
      <c r="G435" s="144" t="s">
        <v>729</v>
      </c>
      <c r="H435" s="16">
        <v>821</v>
      </c>
      <c r="I435" s="144" t="s">
        <v>47</v>
      </c>
      <c r="J435" s="142" t="str">
        <f>INDEX('Policy Characteristics'!D:D,MATCH(PolicyLevers!$C435,'Policy Characteristics'!$C:$C,0))</f>
        <v>Industry Energy Efficiency Standards</v>
      </c>
      <c r="K435" s="142" t="str">
        <f>INDEX('Policy Characteristics'!E:E,MATCH(PolicyLevers!$C435,'Policy Characteristics'!$C:$C,0))</f>
        <v>indst efficiency standards</v>
      </c>
      <c r="L435" s="158">
        <f>INDEX('Policy Characteristics'!F:F,MATCH(PolicyLevers!$C435,'Policy Characteristics'!$C:$C,0))</f>
        <v>0</v>
      </c>
      <c r="M435" s="185">
        <f>INDEX('Policy Characteristics'!G:G,MATCH(PolicyLevers!$C435,'Policy Characteristics'!$C:$C,0))</f>
        <v>0.6</v>
      </c>
      <c r="N435" s="158">
        <f>INDEX('Policy Characteristics'!H:H,MATCH(PolicyLevers!$C435,'Policy Characteristics'!$C:$C,0))</f>
        <v>0.01</v>
      </c>
      <c r="O435" s="165" t="str">
        <f>INDEX('Policy Characteristics'!I:I,MATCH(PolicyLevers!$C435,'Policy Characteristics'!$C:$C,0))</f>
        <v>% reduction in energy use</v>
      </c>
      <c r="P435" s="15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165" t="str">
        <f>INDEX('Policy Characteristics'!K:K,MATCH(PolicyLevers!$C435,'Policy Characteristics'!$C:$C,0))</f>
        <v>industry-ag-main.html#eff-stds</v>
      </c>
      <c r="R435" s="165" t="str">
        <f>INDEX('Policy Characteristics'!L:L,MATCH(PolicyLevers!$C435,'Policy Characteristics'!$C:$C,0))</f>
        <v>industry-energy-efficiency-standards.html</v>
      </c>
      <c r="S435" s="160" t="str">
        <f>INDEX('Policy Characteristics'!M:M,MATCH(PolicyLevers!$C435,'Policy Characteristics'!$C:$C,0))</f>
        <v>https://www.beeindia.gov.in/sites/default/files/press_releases/Consolidated%20Report.pdf</v>
      </c>
      <c r="T435" s="160" t="str">
        <f>INDEX('Policy Characteristics'!N:N,MATCH(PolicyLevers!$C435,'Policy Characteristics'!$C:$C,0))</f>
        <v>U.S. DOE, 2016, Industrial Energy Efficiency Potential Analysis, https://energy.gov/sites/prod/files/2017/04/f34/energy-savings-by-state-industrial-methodology.pdf</v>
      </c>
    </row>
    <row r="436" spans="1:20" s="147" customFormat="1">
      <c r="A436" s="142" t="str">
        <f>INDEX('Policy Characteristics'!A:A,MATCH($C436,'Policy Characteristics'!$C:$C,0))</f>
        <v>Industry</v>
      </c>
      <c r="B436" s="147" t="str">
        <f>INDEX('Policy Characteristics'!B:B,MATCH($C436,'Policy Characteristics'!$C:$C,0))</f>
        <v>Industry Energy Efficiency Standards</v>
      </c>
      <c r="C436" s="147" t="str">
        <f t="shared" si="30"/>
        <v>Percentage Improvement in Eqpt Efficiency Standards above BAU</v>
      </c>
      <c r="D436" s="150" t="s">
        <v>145</v>
      </c>
      <c r="E436" s="144" t="s">
        <v>1065</v>
      </c>
      <c r="F436" s="150" t="s">
        <v>147</v>
      </c>
      <c r="G436" s="144" t="s">
        <v>1068</v>
      </c>
      <c r="H436" s="16">
        <v>822</v>
      </c>
      <c r="I436" s="144" t="s">
        <v>47</v>
      </c>
      <c r="J436" s="142" t="str">
        <f>INDEX('Policy Characteristics'!D:D,MATCH(PolicyLevers!$C436,'Policy Characteristics'!$C:$C,0))</f>
        <v>Industry Energy Efficiency Standards</v>
      </c>
      <c r="K436" s="142" t="str">
        <f>INDEX('Policy Characteristics'!E:E,MATCH(PolicyLevers!$C436,'Policy Characteristics'!$C:$C,0))</f>
        <v>indst efficiency standards</v>
      </c>
      <c r="L436" s="158">
        <f>INDEX('Policy Characteristics'!F:F,MATCH(PolicyLevers!$C436,'Policy Characteristics'!$C:$C,0))</f>
        <v>0</v>
      </c>
      <c r="M436" s="185">
        <f>INDEX('Policy Characteristics'!G:G,MATCH(PolicyLevers!$C436,'Policy Characteristics'!$C:$C,0))</f>
        <v>0.6</v>
      </c>
      <c r="N436" s="158">
        <f>INDEX('Policy Characteristics'!H:H,MATCH(PolicyLevers!$C436,'Policy Characteristics'!$C:$C,0))</f>
        <v>0.01</v>
      </c>
      <c r="O436" s="165" t="str">
        <f>INDEX('Policy Characteristics'!I:I,MATCH(PolicyLevers!$C436,'Policy Characteristics'!$C:$C,0))</f>
        <v>% reduction in energy use</v>
      </c>
      <c r="P436" s="15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165" t="str">
        <f>INDEX('Policy Characteristics'!K:K,MATCH(PolicyLevers!$C436,'Policy Characteristics'!$C:$C,0))</f>
        <v>industry-ag-main.html#eff-stds</v>
      </c>
      <c r="R436" s="165" t="str">
        <f>INDEX('Policy Characteristics'!L:L,MATCH(PolicyLevers!$C436,'Policy Characteristics'!$C:$C,0))</f>
        <v>industry-energy-efficiency-standards.html</v>
      </c>
      <c r="S436" s="160" t="str">
        <f>INDEX('Policy Characteristics'!M:M,MATCH(PolicyLevers!$C436,'Policy Characteristics'!$C:$C,0))</f>
        <v>https://www.beeindia.gov.in/sites/default/files/press_releases/Consolidated%20Report.pdf</v>
      </c>
      <c r="T436" s="160" t="str">
        <f>INDEX('Policy Characteristics'!N:N,MATCH(PolicyLevers!$C436,'Policy Characteristics'!$C:$C,0))</f>
        <v>U.S. DOE, 2016, Industrial Energy Efficiency Potential Analysis, https://energy.gov/sites/prod/files/2017/04/f34/energy-savings-by-state-industrial-methodology.pdf</v>
      </c>
    </row>
    <row r="437" spans="1:20" s="147" customFormat="1">
      <c r="A437" s="142" t="str">
        <f>INDEX('Policy Characteristics'!A:A,MATCH($C437,'Policy Characteristics'!$C:$C,0))</f>
        <v>Industry</v>
      </c>
      <c r="B437" s="147" t="str">
        <f>INDEX('Policy Characteristics'!B:B,MATCH($C437,'Policy Characteristics'!$C:$C,0))</f>
        <v>Industry Energy Efficiency Standards</v>
      </c>
      <c r="C437" s="147" t="str">
        <f t="shared" si="30"/>
        <v>Percentage Improvement in Eqpt Efficiency Standards above BAU</v>
      </c>
      <c r="D437" s="150" t="s">
        <v>145</v>
      </c>
      <c r="E437" s="144" t="s">
        <v>1066</v>
      </c>
      <c r="F437" s="150" t="s">
        <v>147</v>
      </c>
      <c r="G437" s="144" t="s">
        <v>1070</v>
      </c>
      <c r="H437" s="16">
        <v>823</v>
      </c>
      <c r="I437" s="144" t="s">
        <v>46</v>
      </c>
      <c r="J437" s="142" t="str">
        <f>INDEX('Policy Characteristics'!D:D,MATCH(PolicyLevers!$C437,'Policy Characteristics'!$C:$C,0))</f>
        <v>Industry Energy Efficiency Standards</v>
      </c>
      <c r="K437" s="142" t="str">
        <f>INDEX('Policy Characteristics'!E:E,MATCH(PolicyLevers!$C437,'Policy Characteristics'!$C:$C,0))</f>
        <v>indst efficiency standards</v>
      </c>
      <c r="L437" s="158">
        <f>INDEX('Policy Characteristics'!F:F,MATCH(PolicyLevers!$C437,'Policy Characteristics'!$C:$C,0))</f>
        <v>0</v>
      </c>
      <c r="M437" s="185">
        <f>INDEX('Policy Characteristics'!G:G,MATCH(PolicyLevers!$C437,'Policy Characteristics'!$C:$C,0))</f>
        <v>0.6</v>
      </c>
      <c r="N437" s="158">
        <f>INDEX('Policy Characteristics'!H:H,MATCH(PolicyLevers!$C437,'Policy Characteristics'!$C:$C,0))</f>
        <v>0.01</v>
      </c>
      <c r="O437" s="165" t="str">
        <f>INDEX('Policy Characteristics'!I:I,MATCH(PolicyLevers!$C437,'Policy Characteristics'!$C:$C,0))</f>
        <v>% reduction in energy use</v>
      </c>
      <c r="P437" s="15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165" t="str">
        <f>INDEX('Policy Characteristics'!K:K,MATCH(PolicyLevers!$C437,'Policy Characteristics'!$C:$C,0))</f>
        <v>industry-ag-main.html#eff-stds</v>
      </c>
      <c r="R437" s="165" t="str">
        <f>INDEX('Policy Characteristics'!L:L,MATCH(PolicyLevers!$C437,'Policy Characteristics'!$C:$C,0))</f>
        <v>industry-energy-efficiency-standards.html</v>
      </c>
      <c r="S437" s="160" t="str">
        <f>INDEX('Policy Characteristics'!M:M,MATCH(PolicyLevers!$C437,'Policy Characteristics'!$C:$C,0))</f>
        <v>https://www.beeindia.gov.in/sites/default/files/press_releases/Consolidated%20Report.pdf</v>
      </c>
      <c r="T437" s="160" t="str">
        <f>INDEX('Policy Characteristics'!N:N,MATCH(PolicyLevers!$C437,'Policy Characteristics'!$C:$C,0))</f>
        <v>U.S. DOE, 2016, Industrial Energy Efficiency Potential Analysis, https://energy.gov/sites/prod/files/2017/04/f34/energy-savings-by-state-industrial-methodology.pdf</v>
      </c>
    </row>
    <row r="438" spans="1:20" s="147" customFormat="1">
      <c r="A438" s="142" t="str">
        <f>INDEX('Policy Characteristics'!A:A,MATCH($C438,'Policy Characteristics'!$C:$C,0))</f>
        <v>Industry</v>
      </c>
      <c r="B438" s="147" t="str">
        <f>INDEX('Policy Characteristics'!B:B,MATCH($C438,'Policy Characteristics'!$C:$C,0))</f>
        <v>Industry Energy Efficiency Standards</v>
      </c>
      <c r="C438" s="147" t="str">
        <f t="shared" si="30"/>
        <v>Percentage Improvement in Eqpt Efficiency Standards above BAU</v>
      </c>
      <c r="D438" s="150" t="s">
        <v>145</v>
      </c>
      <c r="E438" s="144" t="s">
        <v>1067</v>
      </c>
      <c r="F438" s="150" t="s">
        <v>147</v>
      </c>
      <c r="G438" s="144" t="s">
        <v>1071</v>
      </c>
      <c r="H438" s="16">
        <v>824</v>
      </c>
      <c r="I438" s="144" t="s">
        <v>46</v>
      </c>
      <c r="J438" s="142" t="str">
        <f>INDEX('Policy Characteristics'!D:D,MATCH(PolicyLevers!$C438,'Policy Characteristics'!$C:$C,0))</f>
        <v>Industry Energy Efficiency Standards</v>
      </c>
      <c r="K438" s="142" t="str">
        <f>INDEX('Policy Characteristics'!E:E,MATCH(PolicyLevers!$C438,'Policy Characteristics'!$C:$C,0))</f>
        <v>indst efficiency standards</v>
      </c>
      <c r="L438" s="158">
        <f>INDEX('Policy Characteristics'!F:F,MATCH(PolicyLevers!$C438,'Policy Characteristics'!$C:$C,0))</f>
        <v>0</v>
      </c>
      <c r="M438" s="185">
        <f>INDEX('Policy Characteristics'!G:G,MATCH(PolicyLevers!$C438,'Policy Characteristics'!$C:$C,0))</f>
        <v>0.6</v>
      </c>
      <c r="N438" s="158">
        <f>INDEX('Policy Characteristics'!H:H,MATCH(PolicyLevers!$C438,'Policy Characteristics'!$C:$C,0))</f>
        <v>0.01</v>
      </c>
      <c r="O438" s="165" t="str">
        <f>INDEX('Policy Characteristics'!I:I,MATCH(PolicyLevers!$C438,'Policy Characteristics'!$C:$C,0))</f>
        <v>% reduction in energy use</v>
      </c>
      <c r="P438" s="15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165" t="str">
        <f>INDEX('Policy Characteristics'!K:K,MATCH(PolicyLevers!$C438,'Policy Characteristics'!$C:$C,0))</f>
        <v>industry-ag-main.html#eff-stds</v>
      </c>
      <c r="R438" s="165" t="str">
        <f>INDEX('Policy Characteristics'!L:L,MATCH(PolicyLevers!$C438,'Policy Characteristics'!$C:$C,0))</f>
        <v>industry-energy-efficiency-standards.html</v>
      </c>
      <c r="S438" s="160" t="str">
        <f>INDEX('Policy Characteristics'!M:M,MATCH(PolicyLevers!$C438,'Policy Characteristics'!$C:$C,0))</f>
        <v>https://www.beeindia.gov.in/sites/default/files/press_releases/Consolidated%20Report.pdf</v>
      </c>
      <c r="T438" s="160" t="str">
        <f>INDEX('Policy Characteristics'!N:N,MATCH(PolicyLevers!$C438,'Policy Characteristics'!$C:$C,0))</f>
        <v>U.S. DOE, 2016, Industrial Energy Efficiency Potential Analysis, https://energy.gov/sites/prod/files/2017/04/f34/energy-savings-by-state-industrial-methodology.pdf</v>
      </c>
    </row>
    <row r="439" spans="1:20" s="147" customFormat="1">
      <c r="A439" s="142" t="str">
        <f>INDEX('Policy Characteristics'!A:A,MATCH($C439,'Policy Characteristics'!$C:$C,0))</f>
        <v>Industry</v>
      </c>
      <c r="B439" s="147" t="str">
        <f>INDEX('Policy Characteristics'!B:B,MATCH($C439,'Policy Characteristics'!$C:$C,0))</f>
        <v>Industry Energy Efficiency Standards</v>
      </c>
      <c r="C439" s="147" t="str">
        <f t="shared" si="30"/>
        <v>Percentage Improvement in Eqpt Efficiency Standards above BAU</v>
      </c>
      <c r="D439" s="150" t="s">
        <v>145</v>
      </c>
      <c r="E439" s="144" t="s">
        <v>1064</v>
      </c>
      <c r="F439" s="150" t="s">
        <v>147</v>
      </c>
      <c r="G439" s="144" t="s">
        <v>1069</v>
      </c>
      <c r="H439" s="16">
        <v>825</v>
      </c>
      <c r="I439" s="144" t="s">
        <v>47</v>
      </c>
      <c r="J439" s="142" t="str">
        <f>INDEX('Policy Characteristics'!D:D,MATCH(PolicyLevers!$C439,'Policy Characteristics'!$C:$C,0))</f>
        <v>Industry Energy Efficiency Standards</v>
      </c>
      <c r="K439" s="142" t="str">
        <f>INDEX('Policy Characteristics'!E:E,MATCH(PolicyLevers!$C439,'Policy Characteristics'!$C:$C,0))</f>
        <v>indst efficiency standards</v>
      </c>
      <c r="L439" s="158">
        <f>INDEX('Policy Characteristics'!F:F,MATCH(PolicyLevers!$C439,'Policy Characteristics'!$C:$C,0))</f>
        <v>0</v>
      </c>
      <c r="M439" s="185">
        <f>INDEX('Policy Characteristics'!G:G,MATCH(PolicyLevers!$C439,'Policy Characteristics'!$C:$C,0))</f>
        <v>0.6</v>
      </c>
      <c r="N439" s="158">
        <f>INDEX('Policy Characteristics'!H:H,MATCH(PolicyLevers!$C439,'Policy Characteristics'!$C:$C,0))</f>
        <v>0.01</v>
      </c>
      <c r="O439" s="165" t="str">
        <f>INDEX('Policy Characteristics'!I:I,MATCH(PolicyLevers!$C439,'Policy Characteristics'!$C:$C,0))</f>
        <v>% reduction in energy use</v>
      </c>
      <c r="P439" s="15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165" t="str">
        <f>INDEX('Policy Characteristics'!K:K,MATCH(PolicyLevers!$C439,'Policy Characteristics'!$C:$C,0))</f>
        <v>industry-ag-main.html#eff-stds</v>
      </c>
      <c r="R439" s="165" t="str">
        <f>INDEX('Policy Characteristics'!L:L,MATCH(PolicyLevers!$C439,'Policy Characteristics'!$C:$C,0))</f>
        <v>industry-energy-efficiency-standards.html</v>
      </c>
      <c r="S439" s="160" t="str">
        <f>INDEX('Policy Characteristics'!M:M,MATCH(PolicyLevers!$C439,'Policy Characteristics'!$C:$C,0))</f>
        <v>https://www.beeindia.gov.in/sites/default/files/press_releases/Consolidated%20Report.pdf</v>
      </c>
      <c r="T439" s="160" t="str">
        <f>INDEX('Policy Characteristics'!N:N,MATCH(PolicyLevers!$C439,'Policy Characteristics'!$C:$C,0))</f>
        <v>U.S. DOE, 2016, Industrial Energy Efficiency Potential Analysis, https://energy.gov/sites/prod/files/2017/04/f34/energy-savings-by-state-industrial-methodology.pdf</v>
      </c>
    </row>
    <row r="440" spans="1:20" s="147" customFormat="1">
      <c r="A440" s="142" t="str">
        <f>INDEX('Policy Characteristics'!A:A,MATCH($C440,'Policy Characteristics'!$C:$C,0))</f>
        <v>Industry</v>
      </c>
      <c r="B440" s="147" t="str">
        <f>INDEX('Policy Characteristics'!B:B,MATCH($C440,'Policy Characteristics'!$C:$C,0))</f>
        <v>Industry Energy Efficiency Standards</v>
      </c>
      <c r="C440" s="147" t="str">
        <f t="shared" si="30"/>
        <v>Percentage Improvement in Eqpt Efficiency Standards above BAU</v>
      </c>
      <c r="D440" s="150" t="s">
        <v>146</v>
      </c>
      <c r="E440" s="144" t="s">
        <v>718</v>
      </c>
      <c r="F440" s="150" t="s">
        <v>148</v>
      </c>
      <c r="G440" s="144" t="s">
        <v>724</v>
      </c>
      <c r="H440" s="16">
        <v>826</v>
      </c>
      <c r="I440" s="144" t="s">
        <v>46</v>
      </c>
      <c r="J440" s="142" t="str">
        <f>INDEX('Policy Characteristics'!D:D,MATCH(PolicyLevers!$C440,'Policy Characteristics'!$C:$C,0))</f>
        <v>Industry Energy Efficiency Standards</v>
      </c>
      <c r="K440" s="142" t="str">
        <f>INDEX('Policy Characteristics'!E:E,MATCH(PolicyLevers!$C440,'Policy Characteristics'!$C:$C,0))</f>
        <v>indst efficiency standards</v>
      </c>
      <c r="L440" s="158">
        <f>INDEX('Policy Characteristics'!F:F,MATCH(PolicyLevers!$C440,'Policy Characteristics'!$C:$C,0))</f>
        <v>0</v>
      </c>
      <c r="M440" s="185">
        <f>INDEX('Policy Characteristics'!G:G,MATCH(PolicyLevers!$C440,'Policy Characteristics'!$C:$C,0))</f>
        <v>0.6</v>
      </c>
      <c r="N440" s="158">
        <f>INDEX('Policy Characteristics'!H:H,MATCH(PolicyLevers!$C440,'Policy Characteristics'!$C:$C,0))</f>
        <v>0.01</v>
      </c>
      <c r="O440" s="165" t="str">
        <f>INDEX('Policy Characteristics'!I:I,MATCH(PolicyLevers!$C440,'Policy Characteristics'!$C:$C,0))</f>
        <v>% reduction in energy use</v>
      </c>
      <c r="P440" s="15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165" t="str">
        <f>INDEX('Policy Characteristics'!K:K,MATCH(PolicyLevers!$C440,'Policy Characteristics'!$C:$C,0))</f>
        <v>industry-ag-main.html#eff-stds</v>
      </c>
      <c r="R440" s="165" t="str">
        <f>INDEX('Policy Characteristics'!L:L,MATCH(PolicyLevers!$C440,'Policy Characteristics'!$C:$C,0))</f>
        <v>industry-energy-efficiency-standards.html</v>
      </c>
      <c r="S440" s="160" t="str">
        <f>INDEX('Policy Characteristics'!M:M,MATCH(PolicyLevers!$C440,'Policy Characteristics'!$C:$C,0))</f>
        <v>https://www.beeindia.gov.in/sites/default/files/press_releases/Consolidated%20Report.pdf</v>
      </c>
      <c r="T440" s="160" t="str">
        <f>INDEX('Policy Characteristics'!N:N,MATCH(PolicyLevers!$C440,'Policy Characteristics'!$C:$C,0))</f>
        <v>U.S. DOE, 2016, Industrial Energy Efficiency Potential Analysis, https://energy.gov/sites/prod/files/2017/04/f34/energy-savings-by-state-industrial-methodology.pdf</v>
      </c>
    </row>
    <row r="441" spans="1:20" s="147" customFormat="1">
      <c r="A441" s="142" t="str">
        <f>INDEX('Policy Characteristics'!A:A,MATCH($C441,'Policy Characteristics'!$C:$C,0))</f>
        <v>Industry</v>
      </c>
      <c r="B441" s="147" t="str">
        <f>INDEX('Policy Characteristics'!B:B,MATCH($C441,'Policy Characteristics'!$C:$C,0))</f>
        <v>Industry Energy Efficiency Standards</v>
      </c>
      <c r="C441" s="147" t="str">
        <f t="shared" si="30"/>
        <v>Percentage Improvement in Eqpt Efficiency Standards above BAU</v>
      </c>
      <c r="D441" s="150" t="s">
        <v>146</v>
      </c>
      <c r="E441" s="144" t="s">
        <v>719</v>
      </c>
      <c r="F441" s="150" t="s">
        <v>148</v>
      </c>
      <c r="G441" s="144" t="s">
        <v>727</v>
      </c>
      <c r="H441" s="16">
        <v>827</v>
      </c>
      <c r="I441" s="144" t="s">
        <v>46</v>
      </c>
      <c r="J441" s="142" t="str">
        <f>INDEX('Policy Characteristics'!D:D,MATCH(PolicyLevers!$C441,'Policy Characteristics'!$C:$C,0))</f>
        <v>Industry Energy Efficiency Standards</v>
      </c>
      <c r="K441" s="142" t="str">
        <f>INDEX('Policy Characteristics'!E:E,MATCH(PolicyLevers!$C441,'Policy Characteristics'!$C:$C,0))</f>
        <v>indst efficiency standards</v>
      </c>
      <c r="L441" s="158">
        <f>INDEX('Policy Characteristics'!F:F,MATCH(PolicyLevers!$C441,'Policy Characteristics'!$C:$C,0))</f>
        <v>0</v>
      </c>
      <c r="M441" s="185">
        <f>INDEX('Policy Characteristics'!G:G,MATCH(PolicyLevers!$C441,'Policy Characteristics'!$C:$C,0))</f>
        <v>0.6</v>
      </c>
      <c r="N441" s="158">
        <f>INDEX('Policy Characteristics'!H:H,MATCH(PolicyLevers!$C441,'Policy Characteristics'!$C:$C,0))</f>
        <v>0.01</v>
      </c>
      <c r="O441" s="165" t="str">
        <f>INDEX('Policy Characteristics'!I:I,MATCH(PolicyLevers!$C441,'Policy Characteristics'!$C:$C,0))</f>
        <v>% reduction in energy use</v>
      </c>
      <c r="P441" s="15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165" t="str">
        <f>INDEX('Policy Characteristics'!K:K,MATCH(PolicyLevers!$C441,'Policy Characteristics'!$C:$C,0))</f>
        <v>industry-ag-main.html#eff-stds</v>
      </c>
      <c r="R441" s="165" t="str">
        <f>INDEX('Policy Characteristics'!L:L,MATCH(PolicyLevers!$C441,'Policy Characteristics'!$C:$C,0))</f>
        <v>industry-energy-efficiency-standards.html</v>
      </c>
      <c r="S441" s="160" t="str">
        <f>INDEX('Policy Characteristics'!M:M,MATCH(PolicyLevers!$C441,'Policy Characteristics'!$C:$C,0))</f>
        <v>https://www.beeindia.gov.in/sites/default/files/press_releases/Consolidated%20Report.pdf</v>
      </c>
      <c r="T441" s="160" t="str">
        <f>INDEX('Policy Characteristics'!N:N,MATCH(PolicyLevers!$C441,'Policy Characteristics'!$C:$C,0))</f>
        <v>U.S. DOE, 2016, Industrial Energy Efficiency Potential Analysis, https://energy.gov/sites/prod/files/2017/04/f34/energy-savings-by-state-industrial-methodology.pdf</v>
      </c>
    </row>
    <row r="442" spans="1:20" s="147" customFormat="1">
      <c r="A442" s="142" t="str">
        <f>INDEX('Policy Characteristics'!A:A,MATCH($C442,'Policy Characteristics'!$C:$C,0))</f>
        <v>Industry</v>
      </c>
      <c r="B442" s="147" t="str">
        <f>INDEX('Policy Characteristics'!B:B,MATCH($C442,'Policy Characteristics'!$C:$C,0))</f>
        <v>Industry Energy Efficiency Standards</v>
      </c>
      <c r="C442" s="147" t="str">
        <f t="shared" si="30"/>
        <v>Percentage Improvement in Eqpt Efficiency Standards above BAU</v>
      </c>
      <c r="D442" s="150" t="s">
        <v>146</v>
      </c>
      <c r="E442" s="144" t="s">
        <v>720</v>
      </c>
      <c r="F442" s="150" t="s">
        <v>148</v>
      </c>
      <c r="G442" s="144" t="s">
        <v>728</v>
      </c>
      <c r="H442" s="16">
        <v>828</v>
      </c>
      <c r="I442" s="144" t="s">
        <v>46</v>
      </c>
      <c r="J442" s="142" t="str">
        <f>INDEX('Policy Characteristics'!D:D,MATCH(PolicyLevers!$C442,'Policy Characteristics'!$C:$C,0))</f>
        <v>Industry Energy Efficiency Standards</v>
      </c>
      <c r="K442" s="142" t="str">
        <f>INDEX('Policy Characteristics'!E:E,MATCH(PolicyLevers!$C442,'Policy Characteristics'!$C:$C,0))</f>
        <v>indst efficiency standards</v>
      </c>
      <c r="L442" s="158">
        <f>INDEX('Policy Characteristics'!F:F,MATCH(PolicyLevers!$C442,'Policy Characteristics'!$C:$C,0))</f>
        <v>0</v>
      </c>
      <c r="M442" s="185">
        <f>INDEX('Policy Characteristics'!G:G,MATCH(PolicyLevers!$C442,'Policy Characteristics'!$C:$C,0))</f>
        <v>0.6</v>
      </c>
      <c r="N442" s="158">
        <f>INDEX('Policy Characteristics'!H:H,MATCH(PolicyLevers!$C442,'Policy Characteristics'!$C:$C,0))</f>
        <v>0.01</v>
      </c>
      <c r="O442" s="165" t="str">
        <f>INDEX('Policy Characteristics'!I:I,MATCH(PolicyLevers!$C442,'Policy Characteristics'!$C:$C,0))</f>
        <v>% reduction in energy use</v>
      </c>
      <c r="P442" s="15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165" t="str">
        <f>INDEX('Policy Characteristics'!K:K,MATCH(PolicyLevers!$C442,'Policy Characteristics'!$C:$C,0))</f>
        <v>industry-ag-main.html#eff-stds</v>
      </c>
      <c r="R442" s="165" t="str">
        <f>INDEX('Policy Characteristics'!L:L,MATCH(PolicyLevers!$C442,'Policy Characteristics'!$C:$C,0))</f>
        <v>industry-energy-efficiency-standards.html</v>
      </c>
      <c r="S442" s="160" t="str">
        <f>INDEX('Policy Characteristics'!M:M,MATCH(PolicyLevers!$C442,'Policy Characteristics'!$C:$C,0))</f>
        <v>https://www.beeindia.gov.in/sites/default/files/press_releases/Consolidated%20Report.pdf</v>
      </c>
      <c r="T442" s="160" t="str">
        <f>INDEX('Policy Characteristics'!N:N,MATCH(PolicyLevers!$C442,'Policy Characteristics'!$C:$C,0))</f>
        <v>U.S. DOE, 2016, Industrial Energy Efficiency Potential Analysis, https://energy.gov/sites/prod/files/2017/04/f34/energy-savings-by-state-industrial-methodology.pdf</v>
      </c>
    </row>
    <row r="443" spans="1:20" s="147" customFormat="1">
      <c r="A443" s="142" t="str">
        <f>INDEX('Policy Characteristics'!A:A,MATCH($C443,'Policy Characteristics'!$C:$C,0))</f>
        <v>Industry</v>
      </c>
      <c r="B443" s="147" t="str">
        <f>INDEX('Policy Characteristics'!B:B,MATCH($C443,'Policy Characteristics'!$C:$C,0))</f>
        <v>Industry Energy Efficiency Standards</v>
      </c>
      <c r="C443" s="147" t="str">
        <f t="shared" si="30"/>
        <v>Percentage Improvement in Eqpt Efficiency Standards above BAU</v>
      </c>
      <c r="D443" s="150" t="s">
        <v>146</v>
      </c>
      <c r="E443" s="144" t="s">
        <v>721</v>
      </c>
      <c r="F443" s="150" t="s">
        <v>148</v>
      </c>
      <c r="G443" s="144" t="s">
        <v>725</v>
      </c>
      <c r="H443" s="16">
        <v>829</v>
      </c>
      <c r="I443" s="144" t="s">
        <v>47</v>
      </c>
      <c r="J443" s="142" t="str">
        <f>INDEX('Policy Characteristics'!D:D,MATCH(PolicyLevers!$C443,'Policy Characteristics'!$C:$C,0))</f>
        <v>Industry Energy Efficiency Standards</v>
      </c>
      <c r="K443" s="142" t="str">
        <f>INDEX('Policy Characteristics'!E:E,MATCH(PolicyLevers!$C443,'Policy Characteristics'!$C:$C,0))</f>
        <v>indst efficiency standards</v>
      </c>
      <c r="L443" s="158">
        <f>INDEX('Policy Characteristics'!F:F,MATCH(PolicyLevers!$C443,'Policy Characteristics'!$C:$C,0))</f>
        <v>0</v>
      </c>
      <c r="M443" s="185">
        <f>INDEX('Policy Characteristics'!G:G,MATCH(PolicyLevers!$C443,'Policy Characteristics'!$C:$C,0))</f>
        <v>0.6</v>
      </c>
      <c r="N443" s="158">
        <f>INDEX('Policy Characteristics'!H:H,MATCH(PolicyLevers!$C443,'Policy Characteristics'!$C:$C,0))</f>
        <v>0.01</v>
      </c>
      <c r="O443" s="165" t="str">
        <f>INDEX('Policy Characteristics'!I:I,MATCH(PolicyLevers!$C443,'Policy Characteristics'!$C:$C,0))</f>
        <v>% reduction in energy use</v>
      </c>
      <c r="P443" s="15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165" t="str">
        <f>INDEX('Policy Characteristics'!K:K,MATCH(PolicyLevers!$C443,'Policy Characteristics'!$C:$C,0))</f>
        <v>industry-ag-main.html#eff-stds</v>
      </c>
      <c r="R443" s="165" t="str">
        <f>INDEX('Policy Characteristics'!L:L,MATCH(PolicyLevers!$C443,'Policy Characteristics'!$C:$C,0))</f>
        <v>industry-energy-efficiency-standards.html</v>
      </c>
      <c r="S443" s="160" t="str">
        <f>INDEX('Policy Characteristics'!M:M,MATCH(PolicyLevers!$C443,'Policy Characteristics'!$C:$C,0))</f>
        <v>https://www.beeindia.gov.in/sites/default/files/press_releases/Consolidated%20Report.pdf</v>
      </c>
      <c r="T443" s="160" t="str">
        <f>INDEX('Policy Characteristics'!N:N,MATCH(PolicyLevers!$C443,'Policy Characteristics'!$C:$C,0))</f>
        <v>U.S. DOE, 2016, Industrial Energy Efficiency Potential Analysis, https://energy.gov/sites/prod/files/2017/04/f34/energy-savings-by-state-industrial-methodology.pdf</v>
      </c>
    </row>
    <row r="444" spans="1:20" s="147" customFormat="1">
      <c r="A444" s="142" t="str">
        <f>INDEX('Policy Characteristics'!A:A,MATCH($C444,'Policy Characteristics'!$C:$C,0))</f>
        <v>Industry</v>
      </c>
      <c r="B444" s="147" t="str">
        <f>INDEX('Policy Characteristics'!B:B,MATCH($C444,'Policy Characteristics'!$C:$C,0))</f>
        <v>Industry Energy Efficiency Standards</v>
      </c>
      <c r="C444" s="147" t="str">
        <f t="shared" si="30"/>
        <v>Percentage Improvement in Eqpt Efficiency Standards above BAU</v>
      </c>
      <c r="D444" s="150" t="s">
        <v>146</v>
      </c>
      <c r="E444" s="144" t="s">
        <v>722</v>
      </c>
      <c r="F444" s="150" t="s">
        <v>148</v>
      </c>
      <c r="G444" s="144" t="s">
        <v>726</v>
      </c>
      <c r="H444" s="16">
        <v>830</v>
      </c>
      <c r="I444" s="144" t="s">
        <v>46</v>
      </c>
      <c r="J444" s="142" t="str">
        <f>INDEX('Policy Characteristics'!D:D,MATCH(PolicyLevers!$C444,'Policy Characteristics'!$C:$C,0))</f>
        <v>Industry Energy Efficiency Standards</v>
      </c>
      <c r="K444" s="142" t="str">
        <f>INDEX('Policy Characteristics'!E:E,MATCH(PolicyLevers!$C444,'Policy Characteristics'!$C:$C,0))</f>
        <v>indst efficiency standards</v>
      </c>
      <c r="L444" s="158">
        <f>INDEX('Policy Characteristics'!F:F,MATCH(PolicyLevers!$C444,'Policy Characteristics'!$C:$C,0))</f>
        <v>0</v>
      </c>
      <c r="M444" s="185">
        <f>INDEX('Policy Characteristics'!G:G,MATCH(PolicyLevers!$C444,'Policy Characteristics'!$C:$C,0))</f>
        <v>0.6</v>
      </c>
      <c r="N444" s="158">
        <f>INDEX('Policy Characteristics'!H:H,MATCH(PolicyLevers!$C444,'Policy Characteristics'!$C:$C,0))</f>
        <v>0.01</v>
      </c>
      <c r="O444" s="165" t="str">
        <f>INDEX('Policy Characteristics'!I:I,MATCH(PolicyLevers!$C444,'Policy Characteristics'!$C:$C,0))</f>
        <v>% reduction in energy use</v>
      </c>
      <c r="P444" s="15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165" t="str">
        <f>INDEX('Policy Characteristics'!K:K,MATCH(PolicyLevers!$C444,'Policy Characteristics'!$C:$C,0))</f>
        <v>industry-ag-main.html#eff-stds</v>
      </c>
      <c r="R444" s="165" t="str">
        <f>INDEX('Policy Characteristics'!L:L,MATCH(PolicyLevers!$C444,'Policy Characteristics'!$C:$C,0))</f>
        <v>industry-energy-efficiency-standards.html</v>
      </c>
      <c r="S444" s="160" t="str">
        <f>INDEX('Policy Characteristics'!M:M,MATCH(PolicyLevers!$C444,'Policy Characteristics'!$C:$C,0))</f>
        <v>https://www.beeindia.gov.in/sites/default/files/press_releases/Consolidated%20Report.pdf</v>
      </c>
      <c r="T444" s="160" t="str">
        <f>INDEX('Policy Characteristics'!N:N,MATCH(PolicyLevers!$C444,'Policy Characteristics'!$C:$C,0))</f>
        <v>U.S. DOE, 2016, Industrial Energy Efficiency Potential Analysis, https://energy.gov/sites/prod/files/2017/04/f34/energy-savings-by-state-industrial-methodology.pdf</v>
      </c>
    </row>
    <row r="445" spans="1:20" s="147" customFormat="1">
      <c r="A445" s="142" t="str">
        <f>INDEX('Policy Characteristics'!A:A,MATCH($C445,'Policy Characteristics'!$C:$C,0))</f>
        <v>Industry</v>
      </c>
      <c r="B445" s="147" t="str">
        <f>INDEX('Policy Characteristics'!B:B,MATCH($C445,'Policy Characteristics'!$C:$C,0))</f>
        <v>Industry Energy Efficiency Standards</v>
      </c>
      <c r="C445" s="147" t="str">
        <f t="shared" si="30"/>
        <v>Percentage Improvement in Eqpt Efficiency Standards above BAU</v>
      </c>
      <c r="D445" s="150" t="s">
        <v>146</v>
      </c>
      <c r="E445" s="144" t="s">
        <v>723</v>
      </c>
      <c r="F445" s="150" t="s">
        <v>148</v>
      </c>
      <c r="G445" s="144" t="s">
        <v>729</v>
      </c>
      <c r="H445" s="16">
        <v>831</v>
      </c>
      <c r="I445" s="144" t="s">
        <v>47</v>
      </c>
      <c r="J445" s="142" t="str">
        <f>INDEX('Policy Characteristics'!D:D,MATCH(PolicyLevers!$C445,'Policy Characteristics'!$C:$C,0))</f>
        <v>Industry Energy Efficiency Standards</v>
      </c>
      <c r="K445" s="142" t="str">
        <f>INDEX('Policy Characteristics'!E:E,MATCH(PolicyLevers!$C445,'Policy Characteristics'!$C:$C,0))</f>
        <v>indst efficiency standards</v>
      </c>
      <c r="L445" s="158">
        <f>INDEX('Policy Characteristics'!F:F,MATCH(PolicyLevers!$C445,'Policy Characteristics'!$C:$C,0))</f>
        <v>0</v>
      </c>
      <c r="M445" s="185">
        <f>INDEX('Policy Characteristics'!G:G,MATCH(PolicyLevers!$C445,'Policy Characteristics'!$C:$C,0))</f>
        <v>0.6</v>
      </c>
      <c r="N445" s="158">
        <f>INDEX('Policy Characteristics'!H:H,MATCH(PolicyLevers!$C445,'Policy Characteristics'!$C:$C,0))</f>
        <v>0.01</v>
      </c>
      <c r="O445" s="165" t="str">
        <f>INDEX('Policy Characteristics'!I:I,MATCH(PolicyLevers!$C445,'Policy Characteristics'!$C:$C,0))</f>
        <v>% reduction in energy use</v>
      </c>
      <c r="P445" s="15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165" t="str">
        <f>INDEX('Policy Characteristics'!K:K,MATCH(PolicyLevers!$C445,'Policy Characteristics'!$C:$C,0))</f>
        <v>industry-ag-main.html#eff-stds</v>
      </c>
      <c r="R445" s="165" t="str">
        <f>INDEX('Policy Characteristics'!L:L,MATCH(PolicyLevers!$C445,'Policy Characteristics'!$C:$C,0))</f>
        <v>industry-energy-efficiency-standards.html</v>
      </c>
      <c r="S445" s="160" t="str">
        <f>INDEX('Policy Characteristics'!M:M,MATCH(PolicyLevers!$C445,'Policy Characteristics'!$C:$C,0))</f>
        <v>https://www.beeindia.gov.in/sites/default/files/press_releases/Consolidated%20Report.pdf</v>
      </c>
      <c r="T445" s="160" t="str">
        <f>INDEX('Policy Characteristics'!N:N,MATCH(PolicyLevers!$C445,'Policy Characteristics'!$C:$C,0))</f>
        <v>U.S. DOE, 2016, Industrial Energy Efficiency Potential Analysis, https://energy.gov/sites/prod/files/2017/04/f34/energy-savings-by-state-industrial-methodology.pdf</v>
      </c>
    </row>
    <row r="446" spans="1:20" s="147" customFormat="1">
      <c r="A446" s="142" t="str">
        <f>INDEX('Policy Characteristics'!A:A,MATCH($C446,'Policy Characteristics'!$C:$C,0))</f>
        <v>Industry</v>
      </c>
      <c r="B446" s="147" t="str">
        <f>INDEX('Policy Characteristics'!B:B,MATCH($C446,'Policy Characteristics'!$C:$C,0))</f>
        <v>Industry Energy Efficiency Standards</v>
      </c>
      <c r="C446" s="147" t="str">
        <f t="shared" si="30"/>
        <v>Percentage Improvement in Eqpt Efficiency Standards above BAU</v>
      </c>
      <c r="D446" s="150" t="s">
        <v>146</v>
      </c>
      <c r="E446" s="144" t="s">
        <v>1065</v>
      </c>
      <c r="F446" s="150" t="s">
        <v>148</v>
      </c>
      <c r="G446" s="144" t="s">
        <v>1068</v>
      </c>
      <c r="H446" s="16">
        <v>832</v>
      </c>
      <c r="I446" s="144" t="s">
        <v>47</v>
      </c>
      <c r="J446" s="142" t="str">
        <f>INDEX('Policy Characteristics'!D:D,MATCH(PolicyLevers!$C446,'Policy Characteristics'!$C:$C,0))</f>
        <v>Industry Energy Efficiency Standards</v>
      </c>
      <c r="K446" s="142" t="str">
        <f>INDEX('Policy Characteristics'!E:E,MATCH(PolicyLevers!$C446,'Policy Characteristics'!$C:$C,0))</f>
        <v>indst efficiency standards</v>
      </c>
      <c r="L446" s="158">
        <f>INDEX('Policy Characteristics'!F:F,MATCH(PolicyLevers!$C446,'Policy Characteristics'!$C:$C,0))</f>
        <v>0</v>
      </c>
      <c r="M446" s="185">
        <f>INDEX('Policy Characteristics'!G:G,MATCH(PolicyLevers!$C446,'Policy Characteristics'!$C:$C,0))</f>
        <v>0.6</v>
      </c>
      <c r="N446" s="158">
        <f>INDEX('Policy Characteristics'!H:H,MATCH(PolicyLevers!$C446,'Policy Characteristics'!$C:$C,0))</f>
        <v>0.01</v>
      </c>
      <c r="O446" s="165" t="str">
        <f>INDEX('Policy Characteristics'!I:I,MATCH(PolicyLevers!$C446,'Policy Characteristics'!$C:$C,0))</f>
        <v>% reduction in energy use</v>
      </c>
      <c r="P446" s="15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165" t="str">
        <f>INDEX('Policy Characteristics'!K:K,MATCH(PolicyLevers!$C446,'Policy Characteristics'!$C:$C,0))</f>
        <v>industry-ag-main.html#eff-stds</v>
      </c>
      <c r="R446" s="165" t="str">
        <f>INDEX('Policy Characteristics'!L:L,MATCH(PolicyLevers!$C446,'Policy Characteristics'!$C:$C,0))</f>
        <v>industry-energy-efficiency-standards.html</v>
      </c>
      <c r="S446" s="160" t="str">
        <f>INDEX('Policy Characteristics'!M:M,MATCH(PolicyLevers!$C446,'Policy Characteristics'!$C:$C,0))</f>
        <v>https://www.beeindia.gov.in/sites/default/files/press_releases/Consolidated%20Report.pdf</v>
      </c>
      <c r="T446" s="160" t="str">
        <f>INDEX('Policy Characteristics'!N:N,MATCH(PolicyLevers!$C446,'Policy Characteristics'!$C:$C,0))</f>
        <v>U.S. DOE, 2016, Industrial Energy Efficiency Potential Analysis, https://energy.gov/sites/prod/files/2017/04/f34/energy-savings-by-state-industrial-methodology.pdf</v>
      </c>
    </row>
    <row r="447" spans="1:20" s="147" customFormat="1">
      <c r="A447" s="142" t="str">
        <f>INDEX('Policy Characteristics'!A:A,MATCH($C447,'Policy Characteristics'!$C:$C,0))</f>
        <v>Industry</v>
      </c>
      <c r="B447" s="147" t="str">
        <f>INDEX('Policy Characteristics'!B:B,MATCH($C447,'Policy Characteristics'!$C:$C,0))</f>
        <v>Industry Energy Efficiency Standards</v>
      </c>
      <c r="C447" s="147" t="str">
        <f t="shared" si="30"/>
        <v>Percentage Improvement in Eqpt Efficiency Standards above BAU</v>
      </c>
      <c r="D447" s="150" t="s">
        <v>146</v>
      </c>
      <c r="E447" s="144" t="s">
        <v>1066</v>
      </c>
      <c r="F447" s="150" t="s">
        <v>148</v>
      </c>
      <c r="G447" s="144" t="s">
        <v>1070</v>
      </c>
      <c r="H447" s="16">
        <v>833</v>
      </c>
      <c r="I447" s="144" t="s">
        <v>46</v>
      </c>
      <c r="J447" s="142" t="str">
        <f>INDEX('Policy Characteristics'!D:D,MATCH(PolicyLevers!$C447,'Policy Characteristics'!$C:$C,0))</f>
        <v>Industry Energy Efficiency Standards</v>
      </c>
      <c r="K447" s="142" t="str">
        <f>INDEX('Policy Characteristics'!E:E,MATCH(PolicyLevers!$C447,'Policy Characteristics'!$C:$C,0))</f>
        <v>indst efficiency standards</v>
      </c>
      <c r="L447" s="158">
        <f>INDEX('Policy Characteristics'!F:F,MATCH(PolicyLevers!$C447,'Policy Characteristics'!$C:$C,0))</f>
        <v>0</v>
      </c>
      <c r="M447" s="185">
        <f>INDEX('Policy Characteristics'!G:G,MATCH(PolicyLevers!$C447,'Policy Characteristics'!$C:$C,0))</f>
        <v>0.6</v>
      </c>
      <c r="N447" s="158">
        <f>INDEX('Policy Characteristics'!H:H,MATCH(PolicyLevers!$C447,'Policy Characteristics'!$C:$C,0))</f>
        <v>0.01</v>
      </c>
      <c r="O447" s="165" t="str">
        <f>INDEX('Policy Characteristics'!I:I,MATCH(PolicyLevers!$C447,'Policy Characteristics'!$C:$C,0))</f>
        <v>% reduction in energy use</v>
      </c>
      <c r="P447" s="15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165" t="str">
        <f>INDEX('Policy Characteristics'!K:K,MATCH(PolicyLevers!$C447,'Policy Characteristics'!$C:$C,0))</f>
        <v>industry-ag-main.html#eff-stds</v>
      </c>
      <c r="R447" s="165" t="str">
        <f>INDEX('Policy Characteristics'!L:L,MATCH(PolicyLevers!$C447,'Policy Characteristics'!$C:$C,0))</f>
        <v>industry-energy-efficiency-standards.html</v>
      </c>
      <c r="S447" s="160" t="str">
        <f>INDEX('Policy Characteristics'!M:M,MATCH(PolicyLevers!$C447,'Policy Characteristics'!$C:$C,0))</f>
        <v>https://www.beeindia.gov.in/sites/default/files/press_releases/Consolidated%20Report.pdf</v>
      </c>
      <c r="T447" s="160" t="str">
        <f>INDEX('Policy Characteristics'!N:N,MATCH(PolicyLevers!$C447,'Policy Characteristics'!$C:$C,0))</f>
        <v>U.S. DOE, 2016, Industrial Energy Efficiency Potential Analysis, https://energy.gov/sites/prod/files/2017/04/f34/energy-savings-by-state-industrial-methodology.pdf</v>
      </c>
    </row>
    <row r="448" spans="1:20" s="147" customFormat="1">
      <c r="A448" s="142" t="str">
        <f>INDEX('Policy Characteristics'!A:A,MATCH($C448,'Policy Characteristics'!$C:$C,0))</f>
        <v>Industry</v>
      </c>
      <c r="B448" s="147" t="str">
        <f>INDEX('Policy Characteristics'!B:B,MATCH($C448,'Policy Characteristics'!$C:$C,0))</f>
        <v>Industry Energy Efficiency Standards</v>
      </c>
      <c r="C448" s="147" t="str">
        <f t="shared" si="30"/>
        <v>Percentage Improvement in Eqpt Efficiency Standards above BAU</v>
      </c>
      <c r="D448" s="150" t="s">
        <v>146</v>
      </c>
      <c r="E448" s="144" t="s">
        <v>1067</v>
      </c>
      <c r="F448" s="150" t="s">
        <v>148</v>
      </c>
      <c r="G448" s="144" t="s">
        <v>1071</v>
      </c>
      <c r="H448" s="16">
        <v>834</v>
      </c>
      <c r="I448" s="144" t="s">
        <v>46</v>
      </c>
      <c r="J448" s="142" t="str">
        <f>INDEX('Policy Characteristics'!D:D,MATCH(PolicyLevers!$C448,'Policy Characteristics'!$C:$C,0))</f>
        <v>Industry Energy Efficiency Standards</v>
      </c>
      <c r="K448" s="142" t="str">
        <f>INDEX('Policy Characteristics'!E:E,MATCH(PolicyLevers!$C448,'Policy Characteristics'!$C:$C,0))</f>
        <v>indst efficiency standards</v>
      </c>
      <c r="L448" s="158">
        <f>INDEX('Policy Characteristics'!F:F,MATCH(PolicyLevers!$C448,'Policy Characteristics'!$C:$C,0))</f>
        <v>0</v>
      </c>
      <c r="M448" s="185">
        <f>INDEX('Policy Characteristics'!G:G,MATCH(PolicyLevers!$C448,'Policy Characteristics'!$C:$C,0))</f>
        <v>0.6</v>
      </c>
      <c r="N448" s="158">
        <f>INDEX('Policy Characteristics'!H:H,MATCH(PolicyLevers!$C448,'Policy Characteristics'!$C:$C,0))</f>
        <v>0.01</v>
      </c>
      <c r="O448" s="165" t="str">
        <f>INDEX('Policy Characteristics'!I:I,MATCH(PolicyLevers!$C448,'Policy Characteristics'!$C:$C,0))</f>
        <v>% reduction in energy use</v>
      </c>
      <c r="P448" s="15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165" t="str">
        <f>INDEX('Policy Characteristics'!K:K,MATCH(PolicyLevers!$C448,'Policy Characteristics'!$C:$C,0))</f>
        <v>industry-ag-main.html#eff-stds</v>
      </c>
      <c r="R448" s="165" t="str">
        <f>INDEX('Policy Characteristics'!L:L,MATCH(PolicyLevers!$C448,'Policy Characteristics'!$C:$C,0))</f>
        <v>industry-energy-efficiency-standards.html</v>
      </c>
      <c r="S448" s="160" t="str">
        <f>INDEX('Policy Characteristics'!M:M,MATCH(PolicyLevers!$C448,'Policy Characteristics'!$C:$C,0))</f>
        <v>https://www.beeindia.gov.in/sites/default/files/press_releases/Consolidated%20Report.pdf</v>
      </c>
      <c r="T448" s="160" t="str">
        <f>INDEX('Policy Characteristics'!N:N,MATCH(PolicyLevers!$C448,'Policy Characteristics'!$C:$C,0))</f>
        <v>U.S. DOE, 2016, Industrial Energy Efficiency Potential Analysis, https://energy.gov/sites/prod/files/2017/04/f34/energy-savings-by-state-industrial-methodology.pdf</v>
      </c>
    </row>
    <row r="449" spans="1:20" s="147" customFormat="1">
      <c r="A449" s="142" t="str">
        <f>INDEX('Policy Characteristics'!A:A,MATCH($C449,'Policy Characteristics'!$C:$C,0))</f>
        <v>Industry</v>
      </c>
      <c r="B449" s="147" t="str">
        <f>INDEX('Policy Characteristics'!B:B,MATCH($C449,'Policy Characteristics'!$C:$C,0))</f>
        <v>Industry Energy Efficiency Standards</v>
      </c>
      <c r="C449" s="147" t="str">
        <f t="shared" si="30"/>
        <v>Percentage Improvement in Eqpt Efficiency Standards above BAU</v>
      </c>
      <c r="D449" s="150" t="s">
        <v>146</v>
      </c>
      <c r="E449" s="144" t="s">
        <v>1064</v>
      </c>
      <c r="F449" s="150" t="s">
        <v>148</v>
      </c>
      <c r="G449" s="144" t="s">
        <v>1069</v>
      </c>
      <c r="H449" s="16">
        <v>835</v>
      </c>
      <c r="I449" s="144" t="s">
        <v>47</v>
      </c>
      <c r="J449" s="142" t="str">
        <f>INDEX('Policy Characteristics'!D:D,MATCH(PolicyLevers!$C449,'Policy Characteristics'!$C:$C,0))</f>
        <v>Industry Energy Efficiency Standards</v>
      </c>
      <c r="K449" s="142" t="str">
        <f>INDEX('Policy Characteristics'!E:E,MATCH(PolicyLevers!$C449,'Policy Characteristics'!$C:$C,0))</f>
        <v>indst efficiency standards</v>
      </c>
      <c r="L449" s="158">
        <f>INDEX('Policy Characteristics'!F:F,MATCH(PolicyLevers!$C449,'Policy Characteristics'!$C:$C,0))</f>
        <v>0</v>
      </c>
      <c r="M449" s="185">
        <f>INDEX('Policy Characteristics'!G:G,MATCH(PolicyLevers!$C449,'Policy Characteristics'!$C:$C,0))</f>
        <v>0.6</v>
      </c>
      <c r="N449" s="158">
        <f>INDEX('Policy Characteristics'!H:H,MATCH(PolicyLevers!$C449,'Policy Characteristics'!$C:$C,0))</f>
        <v>0.01</v>
      </c>
      <c r="O449" s="165" t="str">
        <f>INDEX('Policy Characteristics'!I:I,MATCH(PolicyLevers!$C449,'Policy Characteristics'!$C:$C,0))</f>
        <v>% reduction in energy use</v>
      </c>
      <c r="P449" s="15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165" t="str">
        <f>INDEX('Policy Characteristics'!K:K,MATCH(PolicyLevers!$C449,'Policy Characteristics'!$C:$C,0))</f>
        <v>industry-ag-main.html#eff-stds</v>
      </c>
      <c r="R449" s="165" t="str">
        <f>INDEX('Policy Characteristics'!L:L,MATCH(PolicyLevers!$C449,'Policy Characteristics'!$C:$C,0))</f>
        <v>industry-energy-efficiency-standards.html</v>
      </c>
      <c r="S449" s="160" t="str">
        <f>INDEX('Policy Characteristics'!M:M,MATCH(PolicyLevers!$C449,'Policy Characteristics'!$C:$C,0))</f>
        <v>https://www.beeindia.gov.in/sites/default/files/press_releases/Consolidated%20Report.pdf</v>
      </c>
      <c r="T449" s="160" t="str">
        <f>INDEX('Policy Characteristics'!N:N,MATCH(PolicyLevers!$C449,'Policy Characteristics'!$C:$C,0))</f>
        <v>U.S. DOE, 2016, Industrial Energy Efficiency Potential Analysis, https://energy.gov/sites/prod/files/2017/04/f34/energy-savings-by-state-industrial-methodology.pdf</v>
      </c>
    </row>
    <row r="450" spans="1:20" s="147" customFormat="1">
      <c r="A450" s="142" t="str">
        <f>INDEX('Policy Characteristics'!A:A,MATCH($C450,'Policy Characteristics'!$C:$C,0))</f>
        <v>Industry</v>
      </c>
      <c r="B450" t="str">
        <f>INDEX('Policy Characteristics'!B:B,MATCH($C450,'Policy Characteristics'!$C:$C,0))</f>
        <v>Improved System Design</v>
      </c>
      <c r="C450" t="s">
        <v>300</v>
      </c>
      <c r="D450" s="144"/>
      <c r="E450" s="144"/>
      <c r="F450" s="144"/>
      <c r="G450" s="144"/>
      <c r="H450" s="16">
        <v>54</v>
      </c>
      <c r="I450" s="144" t="s">
        <v>46</v>
      </c>
      <c r="J450" s="142" t="str">
        <f>INDEX('Policy Characteristics'!D:D,MATCH(PolicyLevers!$C450,'Policy Characteristics'!$C:$C,0))</f>
        <v>Improved System Design</v>
      </c>
      <c r="K450" s="142" t="str">
        <f>INDEX('Policy Characteristics'!E:E,MATCH(PolicyLevers!$C450,'Policy Characteristics'!$C:$C,0))</f>
        <v>indst system integration</v>
      </c>
      <c r="L450" s="170">
        <f>INDEX('Policy Characteristics'!F:F,MATCH(PolicyLevers!$C450,'Policy Characteristics'!$C:$C,0))</f>
        <v>0</v>
      </c>
      <c r="M450" s="9">
        <f>INDEX('Policy Characteristics'!G:G,MATCH(PolicyLevers!$C450,'Policy Characteristics'!$C:$C,0))</f>
        <v>1</v>
      </c>
      <c r="N450" s="9">
        <f>INDEX('Policy Characteristics'!H:H,MATCH(PolicyLevers!$C450,'Policy Characteristics'!$C:$C,0))</f>
        <v>0.01</v>
      </c>
      <c r="O450" s="144" t="str">
        <f>INDEX('Policy Characteristics'!I:I,MATCH(PolicyLevers!$C450,'Policy Characteristics'!$C:$C,0))</f>
        <v>% of potential achieved</v>
      </c>
      <c r="P450" s="14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44" t="str">
        <f>INDEX('Policy Characteristics'!K:K,MATCH(PolicyLevers!$C450,'Policy Characteristics'!$C:$C,0))</f>
        <v>industry-ag-main.html#system-integ</v>
      </c>
      <c r="R450" s="150" t="str">
        <f>INDEX('Policy Characteristics'!L:L,MATCH(PolicyLevers!$C450,'Policy Characteristics'!$C:$C,0))</f>
        <v>improved-system-design.html</v>
      </c>
      <c r="S450" s="171" t="str">
        <f>INDEX('Policy Characteristics'!M:M,MATCH(PolicyLevers!$C450,'Policy Characteristics'!$C:$C,0))</f>
        <v>Calculated from model data; see the relevant variable(s) in the InputData folder for source information.</v>
      </c>
      <c r="T450" s="165">
        <f>INDEX('Policy Characteristics'!N:N,MATCH(PolicyLevers!$C450,'Policy Characteristics'!$C:$C,0))</f>
        <v>0</v>
      </c>
    </row>
    <row r="451" spans="1:20">
      <c r="A451" s="142" t="str">
        <f>INDEX('Policy Characteristics'!A:A,MATCH($C451,'Policy Characteristics'!$C:$C,0))</f>
        <v>Industry</v>
      </c>
      <c r="B451" t="str">
        <f>INDEX('Policy Characteristics'!B:B,MATCH($C451,'Policy Characteristics'!$C:$C,0))</f>
        <v>Electrification + Hydrogen</v>
      </c>
      <c r="C451" t="s">
        <v>717</v>
      </c>
      <c r="D451" s="144" t="s">
        <v>140</v>
      </c>
      <c r="E451" s="144" t="s">
        <v>718</v>
      </c>
      <c r="F451" s="150" t="s">
        <v>732</v>
      </c>
      <c r="G451" s="144" t="s">
        <v>724</v>
      </c>
      <c r="H451" s="16">
        <v>381</v>
      </c>
      <c r="I451" s="144" t="s">
        <v>47</v>
      </c>
      <c r="J451" s="142" t="str">
        <f>INDEX('Policy Characteristics'!D:D,MATCH(PolicyLevers!$C451,'Policy Characteristics'!$C:$C,0))</f>
        <v>Electrification + Hydrogen</v>
      </c>
      <c r="K451" s="142" t="str">
        <f>INDEX('Policy Characteristics'!E:E,MATCH(PolicyLevers!$C451,'Policy Characteristics'!$C:$C,0))</f>
        <v>indst fuel type shifting</v>
      </c>
      <c r="L451" s="170">
        <f>INDEX('Policy Characteristics'!F:F,MATCH(PolicyLevers!$C451,'Policy Characteristics'!$C:$C,0))</f>
        <v>0</v>
      </c>
      <c r="M451" s="170">
        <f>INDEX('Policy Characteristics'!G:G,MATCH(PolicyLevers!$C451,'Policy Characteristics'!$C:$C,0))</f>
        <v>1</v>
      </c>
      <c r="N451" s="9">
        <f>INDEX('Policy Characteristics'!H:H,MATCH(PolicyLevers!$C451,'Policy Characteristics'!$C:$C,0))</f>
        <v>0.01</v>
      </c>
      <c r="O451" s="144" t="str">
        <f>INDEX('Policy Characteristics'!I:I,MATCH(PolicyLevers!$C451,'Policy Characteristics'!$C:$C,0))</f>
        <v>% of fuel shifted</v>
      </c>
      <c r="P451"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44" t="str">
        <f>INDEX('Policy Characteristics'!K:K,MATCH(PolicyLevers!$C451,'Policy Characteristics'!$C:$C,0))</f>
        <v>industry-ag-main.html#fuel-switching</v>
      </c>
      <c r="R451" s="150" t="str">
        <f>INDEX('Policy Characteristics'!L:L,MATCH(PolicyLevers!$C451,'Policy Characteristics'!$C:$C,0))</f>
        <v>industry-elec-and-hydrogen.html</v>
      </c>
      <c r="S451" s="171">
        <f>INDEX('Policy Characteristics'!M:M,MATCH(PolicyLevers!$C451,'Policy Characteristics'!$C:$C,0))</f>
        <v>0</v>
      </c>
      <c r="T451" s="144">
        <f>INDEX('Policy Characteristics'!N:N,MATCH(PolicyLevers!$C451,'Policy Characteristics'!$C:$C,0))</f>
        <v>0</v>
      </c>
    </row>
    <row r="452" spans="1:20">
      <c r="A452" s="142" t="str">
        <f>INDEX('Policy Characteristics'!A:A,MATCH($C452,'Policy Characteristics'!$C:$C,0))</f>
        <v>Industry</v>
      </c>
      <c r="B452" s="147" t="str">
        <f>INDEX('Policy Characteristics'!B:B,MATCH($C452,'Policy Characteristics'!$C:$C,0))</f>
        <v>Electrification + Hydrogen</v>
      </c>
      <c r="C452" s="147" t="str">
        <f t="shared" ref="C452:C483" si="31">C$451</f>
        <v>Fraction of Industrial Fuel Use Shifted to Other Fuels</v>
      </c>
      <c r="D452" s="144" t="s">
        <v>140</v>
      </c>
      <c r="E452" s="144" t="s">
        <v>719</v>
      </c>
      <c r="F452" s="150" t="s">
        <v>732</v>
      </c>
      <c r="G452" s="144" t="s">
        <v>727</v>
      </c>
      <c r="H452" s="16">
        <v>382</v>
      </c>
      <c r="I452" s="144" t="s">
        <v>46</v>
      </c>
      <c r="J452" s="142" t="str">
        <f>INDEX('Policy Characteristics'!D:D,MATCH(PolicyLevers!$C452,'Policy Characteristics'!$C:$C,0))</f>
        <v>Electrification + Hydrogen</v>
      </c>
      <c r="K452" s="142" t="str">
        <f>INDEX('Policy Characteristics'!E:E,MATCH(PolicyLevers!$C452,'Policy Characteristics'!$C:$C,0))</f>
        <v>indst fuel type shifting</v>
      </c>
      <c r="L452" s="166">
        <f>INDEX('Policy Characteristics'!F:F,MATCH(PolicyLevers!$C452,'Policy Characteristics'!$C:$C,0))</f>
        <v>0</v>
      </c>
      <c r="M452" s="166">
        <f>INDEX('Policy Characteristics'!G:G,MATCH(PolicyLevers!$C452,'Policy Characteristics'!$C:$C,0))</f>
        <v>1</v>
      </c>
      <c r="N452" s="166">
        <f>INDEX('Policy Characteristics'!H:H,MATCH(PolicyLevers!$C452,'Policy Characteristics'!$C:$C,0))</f>
        <v>0.01</v>
      </c>
      <c r="O452" s="147" t="str">
        <f>INDEX('Policy Characteristics'!I:I,MATCH(PolicyLevers!$C452,'Policy Characteristics'!$C:$C,0))</f>
        <v>% of fuel shifted</v>
      </c>
      <c r="P452" s="14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47" t="str">
        <f>INDEX('Policy Characteristics'!K:K,MATCH(PolicyLevers!$C452,'Policy Characteristics'!$C:$C,0))</f>
        <v>industry-ag-main.html#fuel-switching</v>
      </c>
      <c r="R452" s="147" t="str">
        <f>INDEX('Policy Characteristics'!L:L,MATCH(PolicyLevers!$C452,'Policy Characteristics'!$C:$C,0))</f>
        <v>industry-elec-and-hydrogen.html</v>
      </c>
      <c r="S452" s="171">
        <f>INDEX('Policy Characteristics'!M:M,MATCH(PolicyLevers!$C452,'Policy Characteristics'!$C:$C,0))</f>
        <v>0</v>
      </c>
      <c r="T452" s="144">
        <f>INDEX('Policy Characteristics'!N:N,MATCH(PolicyLevers!$C452,'Policy Characteristics'!$C:$C,0))</f>
        <v>0</v>
      </c>
    </row>
    <row r="453" spans="1:20">
      <c r="A453" s="142" t="str">
        <f>INDEX('Policy Characteristics'!A:A,MATCH($C453,'Policy Characteristics'!$C:$C,0))</f>
        <v>Industry</v>
      </c>
      <c r="B453" s="147" t="str">
        <f>INDEX('Policy Characteristics'!B:B,MATCH($C453,'Policy Characteristics'!$C:$C,0))</f>
        <v>Electrification + Hydrogen</v>
      </c>
      <c r="C453" s="147" t="str">
        <f t="shared" si="31"/>
        <v>Fraction of Industrial Fuel Use Shifted to Other Fuels</v>
      </c>
      <c r="D453" s="144" t="s">
        <v>140</v>
      </c>
      <c r="E453" s="144" t="s">
        <v>720</v>
      </c>
      <c r="F453" s="150" t="s">
        <v>732</v>
      </c>
      <c r="G453" s="144" t="s">
        <v>728</v>
      </c>
      <c r="H453" s="16">
        <v>383</v>
      </c>
      <c r="I453" s="144" t="s">
        <v>46</v>
      </c>
      <c r="J453" s="142" t="str">
        <f>INDEX('Policy Characteristics'!D:D,MATCH(PolicyLevers!$C453,'Policy Characteristics'!$C:$C,0))</f>
        <v>Electrification + Hydrogen</v>
      </c>
      <c r="K453" s="142" t="str">
        <f>INDEX('Policy Characteristics'!E:E,MATCH(PolicyLevers!$C453,'Policy Characteristics'!$C:$C,0))</f>
        <v>indst fuel type shifting</v>
      </c>
      <c r="L453" s="166">
        <f>INDEX('Policy Characteristics'!F:F,MATCH(PolicyLevers!$C453,'Policy Characteristics'!$C:$C,0))</f>
        <v>0</v>
      </c>
      <c r="M453" s="166">
        <f>INDEX('Policy Characteristics'!G:G,MATCH(PolicyLevers!$C453,'Policy Characteristics'!$C:$C,0))</f>
        <v>1</v>
      </c>
      <c r="N453" s="166">
        <f>INDEX('Policy Characteristics'!H:H,MATCH(PolicyLevers!$C453,'Policy Characteristics'!$C:$C,0))</f>
        <v>0.01</v>
      </c>
      <c r="O453" s="147" t="str">
        <f>INDEX('Policy Characteristics'!I:I,MATCH(PolicyLevers!$C453,'Policy Characteristics'!$C:$C,0))</f>
        <v>% of fuel shifted</v>
      </c>
      <c r="P453" s="14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47" t="str">
        <f>INDEX('Policy Characteristics'!K:K,MATCH(PolicyLevers!$C453,'Policy Characteristics'!$C:$C,0))</f>
        <v>industry-ag-main.html#fuel-switching</v>
      </c>
      <c r="R453" s="147" t="str">
        <f>INDEX('Policy Characteristics'!L:L,MATCH(PolicyLevers!$C453,'Policy Characteristics'!$C:$C,0))</f>
        <v>industry-elec-and-hydrogen.html</v>
      </c>
      <c r="S453" s="171">
        <f>INDEX('Policy Characteristics'!M:M,MATCH(PolicyLevers!$C453,'Policy Characteristics'!$C:$C,0))</f>
        <v>0</v>
      </c>
      <c r="T453" s="144">
        <f>INDEX('Policy Characteristics'!N:N,MATCH(PolicyLevers!$C453,'Policy Characteristics'!$C:$C,0))</f>
        <v>0</v>
      </c>
    </row>
    <row r="454" spans="1:20">
      <c r="A454" s="142" t="str">
        <f>INDEX('Policy Characteristics'!A:A,MATCH($C454,'Policy Characteristics'!$C:$C,0))</f>
        <v>Industry</v>
      </c>
      <c r="B454" s="147" t="str">
        <f>INDEX('Policy Characteristics'!B:B,MATCH($C454,'Policy Characteristics'!$C:$C,0))</f>
        <v>Electrification + Hydrogen</v>
      </c>
      <c r="C454" s="147" t="str">
        <f t="shared" si="31"/>
        <v>Fraction of Industrial Fuel Use Shifted to Other Fuels</v>
      </c>
      <c r="D454" s="144" t="s">
        <v>140</v>
      </c>
      <c r="E454" s="144" t="s">
        <v>721</v>
      </c>
      <c r="F454" s="150" t="s">
        <v>732</v>
      </c>
      <c r="G454" s="144" t="s">
        <v>725</v>
      </c>
      <c r="H454" s="16">
        <v>384</v>
      </c>
      <c r="I454" s="144" t="s">
        <v>46</v>
      </c>
      <c r="J454" s="142" t="str">
        <f>INDEX('Policy Characteristics'!D:D,MATCH(PolicyLevers!$C454,'Policy Characteristics'!$C:$C,0))</f>
        <v>Electrification + Hydrogen</v>
      </c>
      <c r="K454" s="142" t="str">
        <f>INDEX('Policy Characteristics'!E:E,MATCH(PolicyLevers!$C454,'Policy Characteristics'!$C:$C,0))</f>
        <v>indst fuel type shifting</v>
      </c>
      <c r="L454" s="166">
        <f>INDEX('Policy Characteristics'!F:F,MATCH(PolicyLevers!$C454,'Policy Characteristics'!$C:$C,0))</f>
        <v>0</v>
      </c>
      <c r="M454" s="166">
        <f>INDEX('Policy Characteristics'!G:G,MATCH(PolicyLevers!$C454,'Policy Characteristics'!$C:$C,0))</f>
        <v>1</v>
      </c>
      <c r="N454" s="166">
        <f>INDEX('Policy Characteristics'!H:H,MATCH(PolicyLevers!$C454,'Policy Characteristics'!$C:$C,0))</f>
        <v>0.01</v>
      </c>
      <c r="O454" s="147" t="str">
        <f>INDEX('Policy Characteristics'!I:I,MATCH(PolicyLevers!$C454,'Policy Characteristics'!$C:$C,0))</f>
        <v>% of fuel shifted</v>
      </c>
      <c r="P454" s="14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47" t="str">
        <f>INDEX('Policy Characteristics'!K:K,MATCH(PolicyLevers!$C454,'Policy Characteristics'!$C:$C,0))</f>
        <v>industry-ag-main.html#fuel-switching</v>
      </c>
      <c r="R454" s="147" t="str">
        <f>INDEX('Policy Characteristics'!L:L,MATCH(PolicyLevers!$C454,'Policy Characteristics'!$C:$C,0))</f>
        <v>industry-elec-and-hydrogen.html</v>
      </c>
      <c r="S454" s="171">
        <f>INDEX('Policy Characteristics'!M:M,MATCH(PolicyLevers!$C454,'Policy Characteristics'!$C:$C,0))</f>
        <v>0</v>
      </c>
      <c r="T454" s="144">
        <f>INDEX('Policy Characteristics'!N:N,MATCH(PolicyLevers!$C454,'Policy Characteristics'!$C:$C,0))</f>
        <v>0</v>
      </c>
    </row>
    <row r="455" spans="1:20">
      <c r="A455" s="142" t="str">
        <f>INDEX('Policy Characteristics'!A:A,MATCH($C455,'Policy Characteristics'!$C:$C,0))</f>
        <v>Industry</v>
      </c>
      <c r="B455" s="147" t="str">
        <f>INDEX('Policy Characteristics'!B:B,MATCH($C455,'Policy Characteristics'!$C:$C,0))</f>
        <v>Electrification + Hydrogen</v>
      </c>
      <c r="C455" s="147" t="str">
        <f t="shared" si="31"/>
        <v>Fraction of Industrial Fuel Use Shifted to Other Fuels</v>
      </c>
      <c r="D455" s="144" t="s">
        <v>140</v>
      </c>
      <c r="E455" s="144" t="s">
        <v>722</v>
      </c>
      <c r="F455" s="150" t="s">
        <v>732</v>
      </c>
      <c r="G455" s="144" t="s">
        <v>726</v>
      </c>
      <c r="H455" s="16">
        <v>385</v>
      </c>
      <c r="I455" s="144" t="s">
        <v>46</v>
      </c>
      <c r="J455" s="142" t="str">
        <f>INDEX('Policy Characteristics'!D:D,MATCH(PolicyLevers!$C455,'Policy Characteristics'!$C:$C,0))</f>
        <v>Electrification + Hydrogen</v>
      </c>
      <c r="K455" s="142" t="str">
        <f>INDEX('Policy Characteristics'!E:E,MATCH(PolicyLevers!$C455,'Policy Characteristics'!$C:$C,0))</f>
        <v>indst fuel type shifting</v>
      </c>
      <c r="L455" s="166">
        <f>INDEX('Policy Characteristics'!F:F,MATCH(PolicyLevers!$C455,'Policy Characteristics'!$C:$C,0))</f>
        <v>0</v>
      </c>
      <c r="M455" s="166">
        <f>INDEX('Policy Characteristics'!G:G,MATCH(PolicyLevers!$C455,'Policy Characteristics'!$C:$C,0))</f>
        <v>1</v>
      </c>
      <c r="N455" s="166">
        <f>INDEX('Policy Characteristics'!H:H,MATCH(PolicyLevers!$C455,'Policy Characteristics'!$C:$C,0))</f>
        <v>0.01</v>
      </c>
      <c r="O455" s="147" t="str">
        <f>INDEX('Policy Characteristics'!I:I,MATCH(PolicyLevers!$C455,'Policy Characteristics'!$C:$C,0))</f>
        <v>% of fuel shifted</v>
      </c>
      <c r="P455" s="14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47" t="str">
        <f>INDEX('Policy Characteristics'!K:K,MATCH(PolicyLevers!$C455,'Policy Characteristics'!$C:$C,0))</f>
        <v>industry-ag-main.html#fuel-switching</v>
      </c>
      <c r="R455" s="147" t="str">
        <f>INDEX('Policy Characteristics'!L:L,MATCH(PolicyLevers!$C455,'Policy Characteristics'!$C:$C,0))</f>
        <v>industry-elec-and-hydrogen.html</v>
      </c>
      <c r="S455" s="171">
        <f>INDEX('Policy Characteristics'!M:M,MATCH(PolicyLevers!$C455,'Policy Characteristics'!$C:$C,0))</f>
        <v>0</v>
      </c>
      <c r="T455" s="144">
        <f>INDEX('Policy Characteristics'!N:N,MATCH(PolicyLevers!$C455,'Policy Characteristics'!$C:$C,0))</f>
        <v>0</v>
      </c>
    </row>
    <row r="456" spans="1:20">
      <c r="A456" s="142" t="str">
        <f>INDEX('Policy Characteristics'!A:A,MATCH($C456,'Policy Characteristics'!$C:$C,0))</f>
        <v>Industry</v>
      </c>
      <c r="B456" s="147" t="str">
        <f>INDEX('Policy Characteristics'!B:B,MATCH($C456,'Policy Characteristics'!$C:$C,0))</f>
        <v>Electrification + Hydrogen</v>
      </c>
      <c r="C456" s="147" t="str">
        <f t="shared" si="31"/>
        <v>Fraction of Industrial Fuel Use Shifted to Other Fuels</v>
      </c>
      <c r="D456" s="144" t="s">
        <v>140</v>
      </c>
      <c r="E456" s="144" t="s">
        <v>723</v>
      </c>
      <c r="F456" s="150" t="s">
        <v>732</v>
      </c>
      <c r="G456" s="144" t="s">
        <v>729</v>
      </c>
      <c r="H456" s="16">
        <v>386</v>
      </c>
      <c r="I456" s="144" t="s">
        <v>47</v>
      </c>
      <c r="J456" s="142" t="str">
        <f>INDEX('Policy Characteristics'!D:D,MATCH(PolicyLevers!$C456,'Policy Characteristics'!$C:$C,0))</f>
        <v>Electrification + Hydrogen</v>
      </c>
      <c r="K456" s="142" t="str">
        <f>INDEX('Policy Characteristics'!E:E,MATCH(PolicyLevers!$C456,'Policy Characteristics'!$C:$C,0))</f>
        <v>indst fuel type shifting</v>
      </c>
      <c r="L456" s="166">
        <f>INDEX('Policy Characteristics'!F:F,MATCH(PolicyLevers!$C456,'Policy Characteristics'!$C:$C,0))</f>
        <v>0</v>
      </c>
      <c r="M456" s="166">
        <f>INDEX('Policy Characteristics'!G:G,MATCH(PolicyLevers!$C456,'Policy Characteristics'!$C:$C,0))</f>
        <v>1</v>
      </c>
      <c r="N456" s="166">
        <f>INDEX('Policy Characteristics'!H:H,MATCH(PolicyLevers!$C456,'Policy Characteristics'!$C:$C,0))</f>
        <v>0.01</v>
      </c>
      <c r="O456" s="147" t="str">
        <f>INDEX('Policy Characteristics'!I:I,MATCH(PolicyLevers!$C456,'Policy Characteristics'!$C:$C,0))</f>
        <v>% of fuel shifted</v>
      </c>
      <c r="P456" s="14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47" t="str">
        <f>INDEX('Policy Characteristics'!K:K,MATCH(PolicyLevers!$C456,'Policy Characteristics'!$C:$C,0))</f>
        <v>industry-ag-main.html#fuel-switching</v>
      </c>
      <c r="R456" s="147" t="str">
        <f>INDEX('Policy Characteristics'!L:L,MATCH(PolicyLevers!$C456,'Policy Characteristics'!$C:$C,0))</f>
        <v>industry-elec-and-hydrogen.html</v>
      </c>
      <c r="S456" s="171">
        <f>INDEX('Policy Characteristics'!M:M,MATCH(PolicyLevers!$C456,'Policy Characteristics'!$C:$C,0))</f>
        <v>0</v>
      </c>
      <c r="T456" s="144">
        <f>INDEX('Policy Characteristics'!N:N,MATCH(PolicyLevers!$C456,'Policy Characteristics'!$C:$C,0))</f>
        <v>0</v>
      </c>
    </row>
    <row r="457" spans="1:20">
      <c r="A457" s="142" t="str">
        <f>INDEX('Policy Characteristics'!A:A,MATCH($C457,'Policy Characteristics'!$C:$C,0))</f>
        <v>Industry</v>
      </c>
      <c r="B457" s="147" t="str">
        <f>INDEX('Policy Characteristics'!B:B,MATCH($C457,'Policy Characteristics'!$C:$C,0))</f>
        <v>Electrification + Hydrogen</v>
      </c>
      <c r="C457" s="147" t="str">
        <f t="shared" si="31"/>
        <v>Fraction of Industrial Fuel Use Shifted to Other Fuels</v>
      </c>
      <c r="D457" s="144" t="s">
        <v>140</v>
      </c>
      <c r="E457" s="144" t="s">
        <v>1065</v>
      </c>
      <c r="F457" s="150" t="s">
        <v>732</v>
      </c>
      <c r="G457" s="144" t="s">
        <v>1068</v>
      </c>
      <c r="H457" s="16">
        <v>387</v>
      </c>
      <c r="I457" s="144" t="s">
        <v>47</v>
      </c>
      <c r="J457" s="142" t="str">
        <f>INDEX('Policy Characteristics'!D:D,MATCH(PolicyLevers!$C457,'Policy Characteristics'!$C:$C,0))</f>
        <v>Electrification + Hydrogen</v>
      </c>
      <c r="K457" s="142" t="str">
        <f>INDEX('Policy Characteristics'!E:E,MATCH(PolicyLevers!$C457,'Policy Characteristics'!$C:$C,0))</f>
        <v>indst fuel type shifting</v>
      </c>
      <c r="L457" s="166">
        <f>INDEX('Policy Characteristics'!F:F,MATCH(PolicyLevers!$C457,'Policy Characteristics'!$C:$C,0))</f>
        <v>0</v>
      </c>
      <c r="M457" s="166">
        <f>INDEX('Policy Characteristics'!G:G,MATCH(PolicyLevers!$C457,'Policy Characteristics'!$C:$C,0))</f>
        <v>1</v>
      </c>
      <c r="N457" s="166">
        <f>INDEX('Policy Characteristics'!H:H,MATCH(PolicyLevers!$C457,'Policy Characteristics'!$C:$C,0))</f>
        <v>0.01</v>
      </c>
      <c r="O457" s="147" t="str">
        <f>INDEX('Policy Characteristics'!I:I,MATCH(PolicyLevers!$C457,'Policy Characteristics'!$C:$C,0))</f>
        <v>% of fuel shifted</v>
      </c>
      <c r="P457" s="14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47" t="str">
        <f>INDEX('Policy Characteristics'!K:K,MATCH(PolicyLevers!$C457,'Policy Characteristics'!$C:$C,0))</f>
        <v>industry-ag-main.html#fuel-switching</v>
      </c>
      <c r="R457" s="147" t="str">
        <f>INDEX('Policy Characteristics'!L:L,MATCH(PolicyLevers!$C457,'Policy Characteristics'!$C:$C,0))</f>
        <v>industry-elec-and-hydrogen.html</v>
      </c>
      <c r="S457" s="171">
        <f>INDEX('Policy Characteristics'!M:M,MATCH(PolicyLevers!$C457,'Policy Characteristics'!$C:$C,0))</f>
        <v>0</v>
      </c>
      <c r="T457" s="144">
        <f>INDEX('Policy Characteristics'!N:N,MATCH(PolicyLevers!$C457,'Policy Characteristics'!$C:$C,0))</f>
        <v>0</v>
      </c>
    </row>
    <row r="458" spans="1:20">
      <c r="A458" s="142" t="str">
        <f>INDEX('Policy Characteristics'!A:A,MATCH($C458,'Policy Characteristics'!$C:$C,0))</f>
        <v>Industry</v>
      </c>
      <c r="B458" s="147" t="str">
        <f>INDEX('Policy Characteristics'!B:B,MATCH($C458,'Policy Characteristics'!$C:$C,0))</f>
        <v>Electrification + Hydrogen</v>
      </c>
      <c r="C458" s="147" t="str">
        <f t="shared" si="31"/>
        <v>Fraction of Industrial Fuel Use Shifted to Other Fuels</v>
      </c>
      <c r="D458" s="144" t="s">
        <v>140</v>
      </c>
      <c r="E458" s="144" t="s">
        <v>1066</v>
      </c>
      <c r="F458" s="150" t="s">
        <v>732</v>
      </c>
      <c r="G458" s="144" t="s">
        <v>1070</v>
      </c>
      <c r="H458" s="16">
        <v>388</v>
      </c>
      <c r="I458" s="144" t="s">
        <v>46</v>
      </c>
      <c r="J458" s="142" t="str">
        <f>INDEX('Policy Characteristics'!D:D,MATCH(PolicyLevers!$C458,'Policy Characteristics'!$C:$C,0))</f>
        <v>Electrification + Hydrogen</v>
      </c>
      <c r="K458" s="142" t="str">
        <f>INDEX('Policy Characteristics'!E:E,MATCH(PolicyLevers!$C458,'Policy Characteristics'!$C:$C,0))</f>
        <v>indst fuel type shifting</v>
      </c>
      <c r="L458" s="166">
        <f>INDEX('Policy Characteristics'!F:F,MATCH(PolicyLevers!$C458,'Policy Characteristics'!$C:$C,0))</f>
        <v>0</v>
      </c>
      <c r="M458" s="166">
        <f>INDEX('Policy Characteristics'!G:G,MATCH(PolicyLevers!$C458,'Policy Characteristics'!$C:$C,0))</f>
        <v>1</v>
      </c>
      <c r="N458" s="166">
        <f>INDEX('Policy Characteristics'!H:H,MATCH(PolicyLevers!$C458,'Policy Characteristics'!$C:$C,0))</f>
        <v>0.01</v>
      </c>
      <c r="O458" s="147" t="str">
        <f>INDEX('Policy Characteristics'!I:I,MATCH(PolicyLevers!$C458,'Policy Characteristics'!$C:$C,0))</f>
        <v>% of fuel shifted</v>
      </c>
      <c r="P458" s="14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47" t="str">
        <f>INDEX('Policy Characteristics'!K:K,MATCH(PolicyLevers!$C458,'Policy Characteristics'!$C:$C,0))</f>
        <v>industry-ag-main.html#fuel-switching</v>
      </c>
      <c r="R458" s="147" t="str">
        <f>INDEX('Policy Characteristics'!L:L,MATCH(PolicyLevers!$C458,'Policy Characteristics'!$C:$C,0))</f>
        <v>industry-elec-and-hydrogen.html</v>
      </c>
      <c r="S458" s="171">
        <f>INDEX('Policy Characteristics'!M:M,MATCH(PolicyLevers!$C458,'Policy Characteristics'!$C:$C,0))</f>
        <v>0</v>
      </c>
      <c r="T458" s="144">
        <f>INDEX('Policy Characteristics'!N:N,MATCH(PolicyLevers!$C458,'Policy Characteristics'!$C:$C,0))</f>
        <v>0</v>
      </c>
    </row>
    <row r="459" spans="1:20">
      <c r="A459" s="142" t="str">
        <f>INDEX('Policy Characteristics'!A:A,MATCH($C459,'Policy Characteristics'!$C:$C,0))</f>
        <v>Industry</v>
      </c>
      <c r="B459" s="147" t="str">
        <f>INDEX('Policy Characteristics'!B:B,MATCH($C459,'Policy Characteristics'!$C:$C,0))</f>
        <v>Electrification + Hydrogen</v>
      </c>
      <c r="C459" s="147" t="str">
        <f t="shared" si="31"/>
        <v>Fraction of Industrial Fuel Use Shifted to Other Fuels</v>
      </c>
      <c r="D459" s="144" t="s">
        <v>140</v>
      </c>
      <c r="E459" s="144" t="s">
        <v>1067</v>
      </c>
      <c r="F459" s="150" t="s">
        <v>732</v>
      </c>
      <c r="G459" s="144" t="s">
        <v>1071</v>
      </c>
      <c r="H459" s="16">
        <v>389</v>
      </c>
      <c r="I459" s="144" t="s">
        <v>46</v>
      </c>
      <c r="J459" s="142" t="str">
        <f>INDEX('Policy Characteristics'!D:D,MATCH(PolicyLevers!$C459,'Policy Characteristics'!$C:$C,0))</f>
        <v>Electrification + Hydrogen</v>
      </c>
      <c r="K459" s="142" t="str">
        <f>INDEX('Policy Characteristics'!E:E,MATCH(PolicyLevers!$C459,'Policy Characteristics'!$C:$C,0))</f>
        <v>indst fuel type shifting</v>
      </c>
      <c r="L459" s="166">
        <f>INDEX('Policy Characteristics'!F:F,MATCH(PolicyLevers!$C459,'Policy Characteristics'!$C:$C,0))</f>
        <v>0</v>
      </c>
      <c r="M459" s="166">
        <f>INDEX('Policy Characteristics'!G:G,MATCH(PolicyLevers!$C459,'Policy Characteristics'!$C:$C,0))</f>
        <v>1</v>
      </c>
      <c r="N459" s="166">
        <f>INDEX('Policy Characteristics'!H:H,MATCH(PolicyLevers!$C459,'Policy Characteristics'!$C:$C,0))</f>
        <v>0.01</v>
      </c>
      <c r="O459" s="147" t="str">
        <f>INDEX('Policy Characteristics'!I:I,MATCH(PolicyLevers!$C459,'Policy Characteristics'!$C:$C,0))</f>
        <v>% of fuel shifted</v>
      </c>
      <c r="P459" s="14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47" t="str">
        <f>INDEX('Policy Characteristics'!K:K,MATCH(PolicyLevers!$C459,'Policy Characteristics'!$C:$C,0))</f>
        <v>industry-ag-main.html#fuel-switching</v>
      </c>
      <c r="R459" s="147" t="str">
        <f>INDEX('Policy Characteristics'!L:L,MATCH(PolicyLevers!$C459,'Policy Characteristics'!$C:$C,0))</f>
        <v>industry-elec-and-hydrogen.html</v>
      </c>
      <c r="S459" s="171">
        <f>INDEX('Policy Characteristics'!M:M,MATCH(PolicyLevers!$C459,'Policy Characteristics'!$C:$C,0))</f>
        <v>0</v>
      </c>
      <c r="T459" s="144">
        <f>INDEX('Policy Characteristics'!N:N,MATCH(PolicyLevers!$C459,'Policy Characteristics'!$C:$C,0))</f>
        <v>0</v>
      </c>
    </row>
    <row r="460" spans="1:20">
      <c r="A460" s="142" t="str">
        <f>INDEX('Policy Characteristics'!A:A,MATCH($C460,'Policy Characteristics'!$C:$C,0))</f>
        <v>Industry</v>
      </c>
      <c r="B460" s="147" t="str">
        <f>INDEX('Policy Characteristics'!B:B,MATCH($C460,'Policy Characteristics'!$C:$C,0))</f>
        <v>Electrification + Hydrogen</v>
      </c>
      <c r="C460" s="147" t="str">
        <f t="shared" si="31"/>
        <v>Fraction of Industrial Fuel Use Shifted to Other Fuels</v>
      </c>
      <c r="D460" s="144" t="s">
        <v>140</v>
      </c>
      <c r="E460" s="144" t="s">
        <v>1064</v>
      </c>
      <c r="F460" s="150" t="s">
        <v>732</v>
      </c>
      <c r="G460" s="144" t="s">
        <v>1069</v>
      </c>
      <c r="H460" s="16">
        <v>390</v>
      </c>
      <c r="I460" s="144" t="s">
        <v>47</v>
      </c>
      <c r="J460" s="142" t="str">
        <f>INDEX('Policy Characteristics'!D:D,MATCH(PolicyLevers!$C460,'Policy Characteristics'!$C:$C,0))</f>
        <v>Electrification + Hydrogen</v>
      </c>
      <c r="K460" s="142" t="str">
        <f>INDEX('Policy Characteristics'!E:E,MATCH(PolicyLevers!$C460,'Policy Characteristics'!$C:$C,0))</f>
        <v>indst fuel type shifting</v>
      </c>
      <c r="L460" s="166">
        <f>INDEX('Policy Characteristics'!F:F,MATCH(PolicyLevers!$C460,'Policy Characteristics'!$C:$C,0))</f>
        <v>0</v>
      </c>
      <c r="M460" s="166">
        <f>INDEX('Policy Characteristics'!G:G,MATCH(PolicyLevers!$C460,'Policy Characteristics'!$C:$C,0))</f>
        <v>1</v>
      </c>
      <c r="N460" s="166">
        <f>INDEX('Policy Characteristics'!H:H,MATCH(PolicyLevers!$C460,'Policy Characteristics'!$C:$C,0))</f>
        <v>0.01</v>
      </c>
      <c r="O460" s="147" t="str">
        <f>INDEX('Policy Characteristics'!I:I,MATCH(PolicyLevers!$C460,'Policy Characteristics'!$C:$C,0))</f>
        <v>% of fuel shifted</v>
      </c>
      <c r="P460" s="14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47" t="str">
        <f>INDEX('Policy Characteristics'!K:K,MATCH(PolicyLevers!$C460,'Policy Characteristics'!$C:$C,0))</f>
        <v>industry-ag-main.html#fuel-switching</v>
      </c>
      <c r="R460" s="147" t="str">
        <f>INDEX('Policy Characteristics'!L:L,MATCH(PolicyLevers!$C460,'Policy Characteristics'!$C:$C,0))</f>
        <v>industry-elec-and-hydrogen.html</v>
      </c>
      <c r="S460" s="171">
        <f>INDEX('Policy Characteristics'!M:M,MATCH(PolicyLevers!$C460,'Policy Characteristics'!$C:$C,0))</f>
        <v>0</v>
      </c>
      <c r="T460" s="144">
        <f>INDEX('Policy Characteristics'!N:N,MATCH(PolicyLevers!$C460,'Policy Characteristics'!$C:$C,0))</f>
        <v>0</v>
      </c>
    </row>
    <row r="461" spans="1:20">
      <c r="A461" s="142" t="str">
        <f>INDEX('Policy Characteristics'!A:A,MATCH($C461,'Policy Characteristics'!$C:$C,0))</f>
        <v>Industry</v>
      </c>
      <c r="B461" s="147" t="str">
        <f>INDEX('Policy Characteristics'!B:B,MATCH($C461,'Policy Characteristics'!$C:$C,0))</f>
        <v>Electrification + Hydrogen</v>
      </c>
      <c r="C461" s="147" t="str">
        <f t="shared" si="31"/>
        <v>Fraction of Industrial Fuel Use Shifted to Other Fuels</v>
      </c>
      <c r="D461" s="150" t="s">
        <v>141</v>
      </c>
      <c r="E461" s="144" t="s">
        <v>718</v>
      </c>
      <c r="F461" s="150" t="s">
        <v>733</v>
      </c>
      <c r="G461" s="144" t="s">
        <v>724</v>
      </c>
      <c r="H461" s="16">
        <v>391</v>
      </c>
      <c r="I461" s="144" t="s">
        <v>47</v>
      </c>
      <c r="J461" s="142" t="str">
        <f>INDEX('Policy Characteristics'!D:D,MATCH(PolicyLevers!$C461,'Policy Characteristics'!$C:$C,0))</f>
        <v>Electrification + Hydrogen</v>
      </c>
      <c r="K461" s="142" t="str">
        <f>INDEX('Policy Characteristics'!E:E,MATCH(PolicyLevers!$C461,'Policy Characteristics'!$C:$C,0))</f>
        <v>indst fuel type shifting</v>
      </c>
      <c r="L461" s="166">
        <f>INDEX('Policy Characteristics'!F:F,MATCH(PolicyLevers!$C461,'Policy Characteristics'!$C:$C,0))</f>
        <v>0</v>
      </c>
      <c r="M461" s="166">
        <f>INDEX('Policy Characteristics'!G:G,MATCH(PolicyLevers!$C461,'Policy Characteristics'!$C:$C,0))</f>
        <v>1</v>
      </c>
      <c r="N461" s="166">
        <f>INDEX('Policy Characteristics'!H:H,MATCH(PolicyLevers!$C461,'Policy Characteristics'!$C:$C,0))</f>
        <v>0.01</v>
      </c>
      <c r="O461" s="147" t="str">
        <f>INDEX('Policy Characteristics'!I:I,MATCH(PolicyLevers!$C461,'Policy Characteristics'!$C:$C,0))</f>
        <v>% of fuel shifted</v>
      </c>
      <c r="P461" s="14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47" t="str">
        <f>INDEX('Policy Characteristics'!K:K,MATCH(PolicyLevers!$C461,'Policy Characteristics'!$C:$C,0))</f>
        <v>industry-ag-main.html#fuel-switching</v>
      </c>
      <c r="R461" s="147" t="str">
        <f>INDEX('Policy Characteristics'!L:L,MATCH(PolicyLevers!$C461,'Policy Characteristics'!$C:$C,0))</f>
        <v>industry-elec-and-hydrogen.html</v>
      </c>
      <c r="S461" s="171">
        <f>INDEX('Policy Characteristics'!M:M,MATCH(PolicyLevers!$C461,'Policy Characteristics'!$C:$C,0))</f>
        <v>0</v>
      </c>
      <c r="T461" s="144">
        <f>INDEX('Policy Characteristics'!N:N,MATCH(PolicyLevers!$C461,'Policy Characteristics'!$C:$C,0))</f>
        <v>0</v>
      </c>
    </row>
    <row r="462" spans="1:20">
      <c r="A462" s="142" t="str">
        <f>INDEX('Policy Characteristics'!A:A,MATCH($C462,'Policy Characteristics'!$C:$C,0))</f>
        <v>Industry</v>
      </c>
      <c r="B462" s="147" t="str">
        <f>INDEX('Policy Characteristics'!B:B,MATCH($C462,'Policy Characteristics'!$C:$C,0))</f>
        <v>Electrification + Hydrogen</v>
      </c>
      <c r="C462" s="147" t="str">
        <f t="shared" si="31"/>
        <v>Fraction of Industrial Fuel Use Shifted to Other Fuels</v>
      </c>
      <c r="D462" s="150" t="s">
        <v>141</v>
      </c>
      <c r="E462" s="144" t="s">
        <v>719</v>
      </c>
      <c r="F462" s="150" t="s">
        <v>733</v>
      </c>
      <c r="G462" s="144" t="s">
        <v>727</v>
      </c>
      <c r="H462" s="16">
        <v>392</v>
      </c>
      <c r="I462" s="144" t="s">
        <v>46</v>
      </c>
      <c r="J462" s="142" t="str">
        <f>INDEX('Policy Characteristics'!D:D,MATCH(PolicyLevers!$C462,'Policy Characteristics'!$C:$C,0))</f>
        <v>Electrification + Hydrogen</v>
      </c>
      <c r="K462" s="142" t="str">
        <f>INDEX('Policy Characteristics'!E:E,MATCH(PolicyLevers!$C462,'Policy Characteristics'!$C:$C,0))</f>
        <v>indst fuel type shifting</v>
      </c>
      <c r="L462" s="166">
        <f>INDEX('Policy Characteristics'!F:F,MATCH(PolicyLevers!$C462,'Policy Characteristics'!$C:$C,0))</f>
        <v>0</v>
      </c>
      <c r="M462" s="166">
        <f>INDEX('Policy Characteristics'!G:G,MATCH(PolicyLevers!$C462,'Policy Characteristics'!$C:$C,0))</f>
        <v>1</v>
      </c>
      <c r="N462" s="166">
        <f>INDEX('Policy Characteristics'!H:H,MATCH(PolicyLevers!$C462,'Policy Characteristics'!$C:$C,0))</f>
        <v>0.01</v>
      </c>
      <c r="O462" s="147" t="str">
        <f>INDEX('Policy Characteristics'!I:I,MATCH(PolicyLevers!$C462,'Policy Characteristics'!$C:$C,0))</f>
        <v>% of fuel shifted</v>
      </c>
      <c r="P462" s="14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47" t="str">
        <f>INDEX('Policy Characteristics'!K:K,MATCH(PolicyLevers!$C462,'Policy Characteristics'!$C:$C,0))</f>
        <v>industry-ag-main.html#fuel-switching</v>
      </c>
      <c r="R462" s="147" t="str">
        <f>INDEX('Policy Characteristics'!L:L,MATCH(PolicyLevers!$C462,'Policy Characteristics'!$C:$C,0))</f>
        <v>industry-elec-and-hydrogen.html</v>
      </c>
      <c r="S462" s="171">
        <f>INDEX('Policy Characteristics'!M:M,MATCH(PolicyLevers!$C462,'Policy Characteristics'!$C:$C,0))</f>
        <v>0</v>
      </c>
      <c r="T462" s="144">
        <f>INDEX('Policy Characteristics'!N:N,MATCH(PolicyLevers!$C462,'Policy Characteristics'!$C:$C,0))</f>
        <v>0</v>
      </c>
    </row>
    <row r="463" spans="1:20">
      <c r="A463" s="142" t="str">
        <f>INDEX('Policy Characteristics'!A:A,MATCH($C463,'Policy Characteristics'!$C:$C,0))</f>
        <v>Industry</v>
      </c>
      <c r="B463" s="147" t="str">
        <f>INDEX('Policy Characteristics'!B:B,MATCH($C463,'Policy Characteristics'!$C:$C,0))</f>
        <v>Electrification + Hydrogen</v>
      </c>
      <c r="C463" s="147" t="str">
        <f t="shared" si="31"/>
        <v>Fraction of Industrial Fuel Use Shifted to Other Fuels</v>
      </c>
      <c r="D463" s="150" t="s">
        <v>141</v>
      </c>
      <c r="E463" s="144" t="s">
        <v>720</v>
      </c>
      <c r="F463" s="150" t="s">
        <v>733</v>
      </c>
      <c r="G463" s="144" t="s">
        <v>728</v>
      </c>
      <c r="H463" s="16">
        <v>393</v>
      </c>
      <c r="I463" s="144" t="s">
        <v>46</v>
      </c>
      <c r="J463" s="142" t="str">
        <f>INDEX('Policy Characteristics'!D:D,MATCH(PolicyLevers!$C463,'Policy Characteristics'!$C:$C,0))</f>
        <v>Electrification + Hydrogen</v>
      </c>
      <c r="K463" s="142" t="str">
        <f>INDEX('Policy Characteristics'!E:E,MATCH(PolicyLevers!$C463,'Policy Characteristics'!$C:$C,0))</f>
        <v>indst fuel type shifting</v>
      </c>
      <c r="L463" s="166">
        <f>INDEX('Policy Characteristics'!F:F,MATCH(PolicyLevers!$C463,'Policy Characteristics'!$C:$C,0))</f>
        <v>0</v>
      </c>
      <c r="M463" s="166">
        <f>INDEX('Policy Characteristics'!G:G,MATCH(PolicyLevers!$C463,'Policy Characteristics'!$C:$C,0))</f>
        <v>1</v>
      </c>
      <c r="N463" s="166">
        <f>INDEX('Policy Characteristics'!H:H,MATCH(PolicyLevers!$C463,'Policy Characteristics'!$C:$C,0))</f>
        <v>0.01</v>
      </c>
      <c r="O463" s="147" t="str">
        <f>INDEX('Policy Characteristics'!I:I,MATCH(PolicyLevers!$C463,'Policy Characteristics'!$C:$C,0))</f>
        <v>% of fuel shifted</v>
      </c>
      <c r="P463" s="14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47" t="str">
        <f>INDEX('Policy Characteristics'!K:K,MATCH(PolicyLevers!$C463,'Policy Characteristics'!$C:$C,0))</f>
        <v>industry-ag-main.html#fuel-switching</v>
      </c>
      <c r="R463" s="147" t="str">
        <f>INDEX('Policy Characteristics'!L:L,MATCH(PolicyLevers!$C463,'Policy Characteristics'!$C:$C,0))</f>
        <v>industry-elec-and-hydrogen.html</v>
      </c>
      <c r="S463" s="171">
        <f>INDEX('Policy Characteristics'!M:M,MATCH(PolicyLevers!$C463,'Policy Characteristics'!$C:$C,0))</f>
        <v>0</v>
      </c>
      <c r="T463" s="144">
        <f>INDEX('Policy Characteristics'!N:N,MATCH(PolicyLevers!$C463,'Policy Characteristics'!$C:$C,0))</f>
        <v>0</v>
      </c>
    </row>
    <row r="464" spans="1:20">
      <c r="A464" s="142" t="str">
        <f>INDEX('Policy Characteristics'!A:A,MATCH($C464,'Policy Characteristics'!$C:$C,0))</f>
        <v>Industry</v>
      </c>
      <c r="B464" s="147" t="str">
        <f>INDEX('Policy Characteristics'!B:B,MATCH($C464,'Policy Characteristics'!$C:$C,0))</f>
        <v>Electrification + Hydrogen</v>
      </c>
      <c r="C464" s="147" t="str">
        <f t="shared" si="31"/>
        <v>Fraction of Industrial Fuel Use Shifted to Other Fuels</v>
      </c>
      <c r="D464" s="150" t="s">
        <v>141</v>
      </c>
      <c r="E464" s="144" t="s">
        <v>721</v>
      </c>
      <c r="F464" s="150" t="s">
        <v>733</v>
      </c>
      <c r="G464" s="144" t="s">
        <v>725</v>
      </c>
      <c r="H464" s="16">
        <v>394</v>
      </c>
      <c r="I464" s="144" t="s">
        <v>46</v>
      </c>
      <c r="J464" s="142" t="str">
        <f>INDEX('Policy Characteristics'!D:D,MATCH(PolicyLevers!$C464,'Policy Characteristics'!$C:$C,0))</f>
        <v>Electrification + Hydrogen</v>
      </c>
      <c r="K464" s="142" t="str">
        <f>INDEX('Policy Characteristics'!E:E,MATCH(PolicyLevers!$C464,'Policy Characteristics'!$C:$C,0))</f>
        <v>indst fuel type shifting</v>
      </c>
      <c r="L464" s="166">
        <f>INDEX('Policy Characteristics'!F:F,MATCH(PolicyLevers!$C464,'Policy Characteristics'!$C:$C,0))</f>
        <v>0</v>
      </c>
      <c r="M464" s="166">
        <f>INDEX('Policy Characteristics'!G:G,MATCH(PolicyLevers!$C464,'Policy Characteristics'!$C:$C,0))</f>
        <v>1</v>
      </c>
      <c r="N464" s="166">
        <f>INDEX('Policy Characteristics'!H:H,MATCH(PolicyLevers!$C464,'Policy Characteristics'!$C:$C,0))</f>
        <v>0.01</v>
      </c>
      <c r="O464" s="147" t="str">
        <f>INDEX('Policy Characteristics'!I:I,MATCH(PolicyLevers!$C464,'Policy Characteristics'!$C:$C,0))</f>
        <v>% of fuel shifted</v>
      </c>
      <c r="P464" s="14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47" t="str">
        <f>INDEX('Policy Characteristics'!K:K,MATCH(PolicyLevers!$C464,'Policy Characteristics'!$C:$C,0))</f>
        <v>industry-ag-main.html#fuel-switching</v>
      </c>
      <c r="R464" s="147" t="str">
        <f>INDEX('Policy Characteristics'!L:L,MATCH(PolicyLevers!$C464,'Policy Characteristics'!$C:$C,0))</f>
        <v>industry-elec-and-hydrogen.html</v>
      </c>
      <c r="S464" s="171">
        <f>INDEX('Policy Characteristics'!M:M,MATCH(PolicyLevers!$C464,'Policy Characteristics'!$C:$C,0))</f>
        <v>0</v>
      </c>
      <c r="T464" s="144">
        <f>INDEX('Policy Characteristics'!N:N,MATCH(PolicyLevers!$C464,'Policy Characteristics'!$C:$C,0))</f>
        <v>0</v>
      </c>
    </row>
    <row r="465" spans="1:20">
      <c r="A465" s="142" t="str">
        <f>INDEX('Policy Characteristics'!A:A,MATCH($C465,'Policy Characteristics'!$C:$C,0))</f>
        <v>Industry</v>
      </c>
      <c r="B465" s="147" t="str">
        <f>INDEX('Policy Characteristics'!B:B,MATCH($C465,'Policy Characteristics'!$C:$C,0))</f>
        <v>Electrification + Hydrogen</v>
      </c>
      <c r="C465" s="147" t="str">
        <f t="shared" si="31"/>
        <v>Fraction of Industrial Fuel Use Shifted to Other Fuels</v>
      </c>
      <c r="D465" s="150" t="s">
        <v>141</v>
      </c>
      <c r="E465" s="144" t="s">
        <v>722</v>
      </c>
      <c r="F465" s="150" t="s">
        <v>733</v>
      </c>
      <c r="G465" s="144" t="s">
        <v>726</v>
      </c>
      <c r="H465" s="16">
        <v>395</v>
      </c>
      <c r="I465" s="144" t="s">
        <v>47</v>
      </c>
      <c r="J465" s="142" t="str">
        <f>INDEX('Policy Characteristics'!D:D,MATCH(PolicyLevers!$C465,'Policy Characteristics'!$C:$C,0))</f>
        <v>Electrification + Hydrogen</v>
      </c>
      <c r="K465" s="142" t="str">
        <f>INDEX('Policy Characteristics'!E:E,MATCH(PolicyLevers!$C465,'Policy Characteristics'!$C:$C,0))</f>
        <v>indst fuel type shifting</v>
      </c>
      <c r="L465" s="166">
        <f>INDEX('Policy Characteristics'!F:F,MATCH(PolicyLevers!$C465,'Policy Characteristics'!$C:$C,0))</f>
        <v>0</v>
      </c>
      <c r="M465" s="166">
        <f>INDEX('Policy Characteristics'!G:G,MATCH(PolicyLevers!$C465,'Policy Characteristics'!$C:$C,0))</f>
        <v>1</v>
      </c>
      <c r="N465" s="166">
        <f>INDEX('Policy Characteristics'!H:H,MATCH(PolicyLevers!$C465,'Policy Characteristics'!$C:$C,0))</f>
        <v>0.01</v>
      </c>
      <c r="O465" s="147" t="str">
        <f>INDEX('Policy Characteristics'!I:I,MATCH(PolicyLevers!$C465,'Policy Characteristics'!$C:$C,0))</f>
        <v>% of fuel shifted</v>
      </c>
      <c r="P465" s="14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47" t="str">
        <f>INDEX('Policy Characteristics'!K:K,MATCH(PolicyLevers!$C465,'Policy Characteristics'!$C:$C,0))</f>
        <v>industry-ag-main.html#fuel-switching</v>
      </c>
      <c r="R465" s="147" t="str">
        <f>INDEX('Policy Characteristics'!L:L,MATCH(PolicyLevers!$C465,'Policy Characteristics'!$C:$C,0))</f>
        <v>industry-elec-and-hydrogen.html</v>
      </c>
      <c r="S465" s="171">
        <f>INDEX('Policy Characteristics'!M:M,MATCH(PolicyLevers!$C465,'Policy Characteristics'!$C:$C,0))</f>
        <v>0</v>
      </c>
      <c r="T465" s="144">
        <f>INDEX('Policy Characteristics'!N:N,MATCH(PolicyLevers!$C465,'Policy Characteristics'!$C:$C,0))</f>
        <v>0</v>
      </c>
    </row>
    <row r="466" spans="1:20">
      <c r="A466" s="142" t="str">
        <f>INDEX('Policy Characteristics'!A:A,MATCH($C466,'Policy Characteristics'!$C:$C,0))</f>
        <v>Industry</v>
      </c>
      <c r="B466" s="147" t="str">
        <f>INDEX('Policy Characteristics'!B:B,MATCH($C466,'Policy Characteristics'!$C:$C,0))</f>
        <v>Electrification + Hydrogen</v>
      </c>
      <c r="C466" s="147" t="str">
        <f t="shared" si="31"/>
        <v>Fraction of Industrial Fuel Use Shifted to Other Fuels</v>
      </c>
      <c r="D466" s="150" t="s">
        <v>141</v>
      </c>
      <c r="E466" s="144" t="s">
        <v>723</v>
      </c>
      <c r="F466" s="150" t="s">
        <v>733</v>
      </c>
      <c r="G466" s="144" t="s">
        <v>729</v>
      </c>
      <c r="H466" s="16">
        <v>396</v>
      </c>
      <c r="I466" s="144" t="s">
        <v>47</v>
      </c>
      <c r="J466" s="142" t="str">
        <f>INDEX('Policy Characteristics'!D:D,MATCH(PolicyLevers!$C466,'Policy Characteristics'!$C:$C,0))</f>
        <v>Electrification + Hydrogen</v>
      </c>
      <c r="K466" s="142" t="str">
        <f>INDEX('Policy Characteristics'!E:E,MATCH(PolicyLevers!$C466,'Policy Characteristics'!$C:$C,0))</f>
        <v>indst fuel type shifting</v>
      </c>
      <c r="L466" s="166">
        <f>INDEX('Policy Characteristics'!F:F,MATCH(PolicyLevers!$C466,'Policy Characteristics'!$C:$C,0))</f>
        <v>0</v>
      </c>
      <c r="M466" s="166">
        <f>INDEX('Policy Characteristics'!G:G,MATCH(PolicyLevers!$C466,'Policy Characteristics'!$C:$C,0))</f>
        <v>1</v>
      </c>
      <c r="N466" s="166">
        <f>INDEX('Policy Characteristics'!H:H,MATCH(PolicyLevers!$C466,'Policy Characteristics'!$C:$C,0))</f>
        <v>0.01</v>
      </c>
      <c r="O466" s="147" t="str">
        <f>INDEX('Policy Characteristics'!I:I,MATCH(PolicyLevers!$C466,'Policy Characteristics'!$C:$C,0))</f>
        <v>% of fuel shifted</v>
      </c>
      <c r="P466" s="14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47" t="str">
        <f>INDEX('Policy Characteristics'!K:K,MATCH(PolicyLevers!$C466,'Policy Characteristics'!$C:$C,0))</f>
        <v>industry-ag-main.html#fuel-switching</v>
      </c>
      <c r="R466" s="147" t="str">
        <f>INDEX('Policy Characteristics'!L:L,MATCH(PolicyLevers!$C466,'Policy Characteristics'!$C:$C,0))</f>
        <v>industry-elec-and-hydrogen.html</v>
      </c>
      <c r="S466" s="171">
        <f>INDEX('Policy Characteristics'!M:M,MATCH(PolicyLevers!$C466,'Policy Characteristics'!$C:$C,0))</f>
        <v>0</v>
      </c>
      <c r="T466" s="144">
        <f>INDEX('Policy Characteristics'!N:N,MATCH(PolicyLevers!$C466,'Policy Characteristics'!$C:$C,0))</f>
        <v>0</v>
      </c>
    </row>
    <row r="467" spans="1:20">
      <c r="A467" s="142" t="str">
        <f>INDEX('Policy Characteristics'!A:A,MATCH($C467,'Policy Characteristics'!$C:$C,0))</f>
        <v>Industry</v>
      </c>
      <c r="B467" s="147" t="str">
        <f>INDEX('Policy Characteristics'!B:B,MATCH($C467,'Policy Characteristics'!$C:$C,0))</f>
        <v>Electrification + Hydrogen</v>
      </c>
      <c r="C467" s="147" t="str">
        <f t="shared" si="31"/>
        <v>Fraction of Industrial Fuel Use Shifted to Other Fuels</v>
      </c>
      <c r="D467" s="150" t="s">
        <v>141</v>
      </c>
      <c r="E467" s="144" t="s">
        <v>1065</v>
      </c>
      <c r="F467" s="150" t="s">
        <v>733</v>
      </c>
      <c r="G467" s="144" t="s">
        <v>1068</v>
      </c>
      <c r="H467" s="16">
        <v>397</v>
      </c>
      <c r="I467" s="144" t="s">
        <v>46</v>
      </c>
      <c r="J467" s="142" t="str">
        <f>INDEX('Policy Characteristics'!D:D,MATCH(PolicyLevers!$C467,'Policy Characteristics'!$C:$C,0))</f>
        <v>Electrification + Hydrogen</v>
      </c>
      <c r="K467" s="142" t="str">
        <f>INDEX('Policy Characteristics'!E:E,MATCH(PolicyLevers!$C467,'Policy Characteristics'!$C:$C,0))</f>
        <v>indst fuel type shifting</v>
      </c>
      <c r="L467" s="166">
        <f>INDEX('Policy Characteristics'!F:F,MATCH(PolicyLevers!$C467,'Policy Characteristics'!$C:$C,0))</f>
        <v>0</v>
      </c>
      <c r="M467" s="166">
        <f>INDEX('Policy Characteristics'!G:G,MATCH(PolicyLevers!$C467,'Policy Characteristics'!$C:$C,0))</f>
        <v>1</v>
      </c>
      <c r="N467" s="166">
        <f>INDEX('Policy Characteristics'!H:H,MATCH(PolicyLevers!$C467,'Policy Characteristics'!$C:$C,0))</f>
        <v>0.01</v>
      </c>
      <c r="O467" s="147" t="str">
        <f>INDEX('Policy Characteristics'!I:I,MATCH(PolicyLevers!$C467,'Policy Characteristics'!$C:$C,0))</f>
        <v>% of fuel shifted</v>
      </c>
      <c r="P467" s="14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47" t="str">
        <f>INDEX('Policy Characteristics'!K:K,MATCH(PolicyLevers!$C467,'Policy Characteristics'!$C:$C,0))</f>
        <v>industry-ag-main.html#fuel-switching</v>
      </c>
      <c r="R467" s="147" t="str">
        <f>INDEX('Policy Characteristics'!L:L,MATCH(PolicyLevers!$C467,'Policy Characteristics'!$C:$C,0))</f>
        <v>industry-elec-and-hydrogen.html</v>
      </c>
      <c r="S467" s="171">
        <f>INDEX('Policy Characteristics'!M:M,MATCH(PolicyLevers!$C467,'Policy Characteristics'!$C:$C,0))</f>
        <v>0</v>
      </c>
      <c r="T467" s="144">
        <f>INDEX('Policy Characteristics'!N:N,MATCH(PolicyLevers!$C467,'Policy Characteristics'!$C:$C,0))</f>
        <v>0</v>
      </c>
    </row>
    <row r="468" spans="1:20">
      <c r="A468" s="142" t="str">
        <f>INDEX('Policy Characteristics'!A:A,MATCH($C468,'Policy Characteristics'!$C:$C,0))</f>
        <v>Industry</v>
      </c>
      <c r="B468" s="147" t="str">
        <f>INDEX('Policy Characteristics'!B:B,MATCH($C468,'Policy Characteristics'!$C:$C,0))</f>
        <v>Electrification + Hydrogen</v>
      </c>
      <c r="C468" s="147" t="str">
        <f t="shared" si="31"/>
        <v>Fraction of Industrial Fuel Use Shifted to Other Fuels</v>
      </c>
      <c r="D468" s="150" t="s">
        <v>141</v>
      </c>
      <c r="E468" s="144" t="s">
        <v>1066</v>
      </c>
      <c r="F468" s="150" t="s">
        <v>733</v>
      </c>
      <c r="G468" s="144" t="s">
        <v>1070</v>
      </c>
      <c r="H468" s="16">
        <v>398</v>
      </c>
      <c r="I468" s="144" t="s">
        <v>47</v>
      </c>
      <c r="J468" s="142" t="str">
        <f>INDEX('Policy Characteristics'!D:D,MATCH(PolicyLevers!$C468,'Policy Characteristics'!$C:$C,0))</f>
        <v>Electrification + Hydrogen</v>
      </c>
      <c r="K468" s="142" t="str">
        <f>INDEX('Policy Characteristics'!E:E,MATCH(PolicyLevers!$C468,'Policy Characteristics'!$C:$C,0))</f>
        <v>indst fuel type shifting</v>
      </c>
      <c r="L468" s="166">
        <f>INDEX('Policy Characteristics'!F:F,MATCH(PolicyLevers!$C468,'Policy Characteristics'!$C:$C,0))</f>
        <v>0</v>
      </c>
      <c r="M468" s="166">
        <f>INDEX('Policy Characteristics'!G:G,MATCH(PolicyLevers!$C468,'Policy Characteristics'!$C:$C,0))</f>
        <v>1</v>
      </c>
      <c r="N468" s="166">
        <f>INDEX('Policy Characteristics'!H:H,MATCH(PolicyLevers!$C468,'Policy Characteristics'!$C:$C,0))</f>
        <v>0.01</v>
      </c>
      <c r="O468" s="147" t="str">
        <f>INDEX('Policy Characteristics'!I:I,MATCH(PolicyLevers!$C468,'Policy Characteristics'!$C:$C,0))</f>
        <v>% of fuel shifted</v>
      </c>
      <c r="P468" s="14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47" t="str">
        <f>INDEX('Policy Characteristics'!K:K,MATCH(PolicyLevers!$C468,'Policy Characteristics'!$C:$C,0))</f>
        <v>industry-ag-main.html#fuel-switching</v>
      </c>
      <c r="R468" s="147" t="str">
        <f>INDEX('Policy Characteristics'!L:L,MATCH(PolicyLevers!$C468,'Policy Characteristics'!$C:$C,0))</f>
        <v>industry-elec-and-hydrogen.html</v>
      </c>
      <c r="S468" s="171">
        <f>INDEX('Policy Characteristics'!M:M,MATCH(PolicyLevers!$C468,'Policy Characteristics'!$C:$C,0))</f>
        <v>0</v>
      </c>
      <c r="T468" s="144">
        <f>INDEX('Policy Characteristics'!N:N,MATCH(PolicyLevers!$C468,'Policy Characteristics'!$C:$C,0))</f>
        <v>0</v>
      </c>
    </row>
    <row r="469" spans="1:20">
      <c r="A469" s="142" t="str">
        <f>INDEX('Policy Characteristics'!A:A,MATCH($C469,'Policy Characteristics'!$C:$C,0))</f>
        <v>Industry</v>
      </c>
      <c r="B469" s="147" t="str">
        <f>INDEX('Policy Characteristics'!B:B,MATCH($C469,'Policy Characteristics'!$C:$C,0))</f>
        <v>Electrification + Hydrogen</v>
      </c>
      <c r="C469" s="147" t="str">
        <f t="shared" si="31"/>
        <v>Fraction of Industrial Fuel Use Shifted to Other Fuels</v>
      </c>
      <c r="D469" s="150" t="s">
        <v>141</v>
      </c>
      <c r="E469" s="144" t="s">
        <v>1067</v>
      </c>
      <c r="F469" s="150" t="s">
        <v>733</v>
      </c>
      <c r="G469" s="144" t="s">
        <v>1071</v>
      </c>
      <c r="H469" s="16">
        <v>399</v>
      </c>
      <c r="I469" s="144" t="s">
        <v>47</v>
      </c>
      <c r="J469" s="142" t="str">
        <f>INDEX('Policy Characteristics'!D:D,MATCH(PolicyLevers!$C469,'Policy Characteristics'!$C:$C,0))</f>
        <v>Electrification + Hydrogen</v>
      </c>
      <c r="K469" s="142" t="str">
        <f>INDEX('Policy Characteristics'!E:E,MATCH(PolicyLevers!$C469,'Policy Characteristics'!$C:$C,0))</f>
        <v>indst fuel type shifting</v>
      </c>
      <c r="L469" s="166">
        <f>INDEX('Policy Characteristics'!F:F,MATCH(PolicyLevers!$C469,'Policy Characteristics'!$C:$C,0))</f>
        <v>0</v>
      </c>
      <c r="M469" s="166">
        <f>INDEX('Policy Characteristics'!G:G,MATCH(PolicyLevers!$C469,'Policy Characteristics'!$C:$C,0))</f>
        <v>1</v>
      </c>
      <c r="N469" s="166">
        <f>INDEX('Policy Characteristics'!H:H,MATCH(PolicyLevers!$C469,'Policy Characteristics'!$C:$C,0))</f>
        <v>0.01</v>
      </c>
      <c r="O469" s="147" t="str">
        <f>INDEX('Policy Characteristics'!I:I,MATCH(PolicyLevers!$C469,'Policy Characteristics'!$C:$C,0))</f>
        <v>% of fuel shifted</v>
      </c>
      <c r="P469" s="14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47" t="str">
        <f>INDEX('Policy Characteristics'!K:K,MATCH(PolicyLevers!$C469,'Policy Characteristics'!$C:$C,0))</f>
        <v>industry-ag-main.html#fuel-switching</v>
      </c>
      <c r="R469" s="147" t="str">
        <f>INDEX('Policy Characteristics'!L:L,MATCH(PolicyLevers!$C469,'Policy Characteristics'!$C:$C,0))</f>
        <v>industry-elec-and-hydrogen.html</v>
      </c>
      <c r="S469" s="171">
        <f>INDEX('Policy Characteristics'!M:M,MATCH(PolicyLevers!$C469,'Policy Characteristics'!$C:$C,0))</f>
        <v>0</v>
      </c>
      <c r="T469" s="144">
        <f>INDEX('Policy Characteristics'!N:N,MATCH(PolicyLevers!$C469,'Policy Characteristics'!$C:$C,0))</f>
        <v>0</v>
      </c>
    </row>
    <row r="470" spans="1:20">
      <c r="A470" s="142" t="str">
        <f>INDEX('Policy Characteristics'!A:A,MATCH($C470,'Policy Characteristics'!$C:$C,0))</f>
        <v>Industry</v>
      </c>
      <c r="B470" s="147" t="str">
        <f>INDEX('Policy Characteristics'!B:B,MATCH($C470,'Policy Characteristics'!$C:$C,0))</f>
        <v>Electrification + Hydrogen</v>
      </c>
      <c r="C470" s="147" t="str">
        <f t="shared" si="31"/>
        <v>Fraction of Industrial Fuel Use Shifted to Other Fuels</v>
      </c>
      <c r="D470" s="150" t="s">
        <v>141</v>
      </c>
      <c r="E470" s="144" t="s">
        <v>1064</v>
      </c>
      <c r="F470" s="150" t="s">
        <v>733</v>
      </c>
      <c r="G470" s="144" t="s">
        <v>1069</v>
      </c>
      <c r="H470" s="16">
        <v>400</v>
      </c>
      <c r="I470" s="144" t="s">
        <v>47</v>
      </c>
      <c r="J470" s="142" t="str">
        <f>INDEX('Policy Characteristics'!D:D,MATCH(PolicyLevers!$C470,'Policy Characteristics'!$C:$C,0))</f>
        <v>Electrification + Hydrogen</v>
      </c>
      <c r="K470" s="142" t="str">
        <f>INDEX('Policy Characteristics'!E:E,MATCH(PolicyLevers!$C470,'Policy Characteristics'!$C:$C,0))</f>
        <v>indst fuel type shifting</v>
      </c>
      <c r="L470" s="166">
        <f>INDEX('Policy Characteristics'!F:F,MATCH(PolicyLevers!$C470,'Policy Characteristics'!$C:$C,0))</f>
        <v>0</v>
      </c>
      <c r="M470" s="166">
        <f>INDEX('Policy Characteristics'!G:G,MATCH(PolicyLevers!$C470,'Policy Characteristics'!$C:$C,0))</f>
        <v>1</v>
      </c>
      <c r="N470" s="166">
        <f>INDEX('Policy Characteristics'!H:H,MATCH(PolicyLevers!$C470,'Policy Characteristics'!$C:$C,0))</f>
        <v>0.01</v>
      </c>
      <c r="O470" s="147" t="str">
        <f>INDEX('Policy Characteristics'!I:I,MATCH(PolicyLevers!$C470,'Policy Characteristics'!$C:$C,0))</f>
        <v>% of fuel shifted</v>
      </c>
      <c r="P470" s="14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47" t="str">
        <f>INDEX('Policy Characteristics'!K:K,MATCH(PolicyLevers!$C470,'Policy Characteristics'!$C:$C,0))</f>
        <v>industry-ag-main.html#fuel-switching</v>
      </c>
      <c r="R470" s="147" t="str">
        <f>INDEX('Policy Characteristics'!L:L,MATCH(PolicyLevers!$C470,'Policy Characteristics'!$C:$C,0))</f>
        <v>industry-elec-and-hydrogen.html</v>
      </c>
      <c r="S470" s="171">
        <f>INDEX('Policy Characteristics'!M:M,MATCH(PolicyLevers!$C470,'Policy Characteristics'!$C:$C,0))</f>
        <v>0</v>
      </c>
      <c r="T470" s="144">
        <f>INDEX('Policy Characteristics'!N:N,MATCH(PolicyLevers!$C470,'Policy Characteristics'!$C:$C,0))</f>
        <v>0</v>
      </c>
    </row>
    <row r="471" spans="1:20">
      <c r="A471" s="142" t="str">
        <f>INDEX('Policy Characteristics'!A:A,MATCH($C471,'Policy Characteristics'!$C:$C,0))</f>
        <v>Industry</v>
      </c>
      <c r="B471" s="147" t="str">
        <f>INDEX('Policy Characteristics'!B:B,MATCH($C471,'Policy Characteristics'!$C:$C,0))</f>
        <v>Electrification + Hydrogen</v>
      </c>
      <c r="C471" s="147" t="str">
        <f t="shared" si="31"/>
        <v>Fraction of Industrial Fuel Use Shifted to Other Fuels</v>
      </c>
      <c r="D471" s="150" t="s">
        <v>142</v>
      </c>
      <c r="E471" s="144" t="s">
        <v>718</v>
      </c>
      <c r="F471" s="150" t="s">
        <v>734</v>
      </c>
      <c r="G471" s="144" t="s">
        <v>724</v>
      </c>
      <c r="H471" s="16">
        <v>401</v>
      </c>
      <c r="I471" s="144" t="s">
        <v>47</v>
      </c>
      <c r="J471" s="142" t="str">
        <f>INDEX('Policy Characteristics'!D:D,MATCH(PolicyLevers!$C471,'Policy Characteristics'!$C:$C,0))</f>
        <v>Electrification + Hydrogen</v>
      </c>
      <c r="K471" s="142" t="str">
        <f>INDEX('Policy Characteristics'!E:E,MATCH(PolicyLevers!$C471,'Policy Characteristics'!$C:$C,0))</f>
        <v>indst fuel type shifting</v>
      </c>
      <c r="L471" s="166">
        <f>INDEX('Policy Characteristics'!F:F,MATCH(PolicyLevers!$C471,'Policy Characteristics'!$C:$C,0))</f>
        <v>0</v>
      </c>
      <c r="M471" s="166">
        <f>INDEX('Policy Characteristics'!G:G,MATCH(PolicyLevers!$C471,'Policy Characteristics'!$C:$C,0))</f>
        <v>1</v>
      </c>
      <c r="N471" s="166">
        <f>INDEX('Policy Characteristics'!H:H,MATCH(PolicyLevers!$C471,'Policy Characteristics'!$C:$C,0))</f>
        <v>0.01</v>
      </c>
      <c r="O471" s="147" t="str">
        <f>INDEX('Policy Characteristics'!I:I,MATCH(PolicyLevers!$C471,'Policy Characteristics'!$C:$C,0))</f>
        <v>% of fuel shifted</v>
      </c>
      <c r="P471" s="14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47" t="str">
        <f>INDEX('Policy Characteristics'!K:K,MATCH(PolicyLevers!$C471,'Policy Characteristics'!$C:$C,0))</f>
        <v>industry-ag-main.html#fuel-switching</v>
      </c>
      <c r="R471" s="147" t="str">
        <f>INDEX('Policy Characteristics'!L:L,MATCH(PolicyLevers!$C471,'Policy Characteristics'!$C:$C,0))</f>
        <v>industry-elec-and-hydrogen.html</v>
      </c>
      <c r="S471" s="171">
        <f>INDEX('Policy Characteristics'!M:M,MATCH(PolicyLevers!$C471,'Policy Characteristics'!$C:$C,0))</f>
        <v>0</v>
      </c>
      <c r="T471" s="144">
        <f>INDEX('Policy Characteristics'!N:N,MATCH(PolicyLevers!$C471,'Policy Characteristics'!$C:$C,0))</f>
        <v>0</v>
      </c>
    </row>
    <row r="472" spans="1:20">
      <c r="A472" s="142" t="str">
        <f>INDEX('Policy Characteristics'!A:A,MATCH($C472,'Policy Characteristics'!$C:$C,0))</f>
        <v>Industry</v>
      </c>
      <c r="B472" s="147" t="str">
        <f>INDEX('Policy Characteristics'!B:B,MATCH($C472,'Policy Characteristics'!$C:$C,0))</f>
        <v>Electrification + Hydrogen</v>
      </c>
      <c r="C472" s="147" t="str">
        <f t="shared" si="31"/>
        <v>Fraction of Industrial Fuel Use Shifted to Other Fuels</v>
      </c>
      <c r="D472" s="150" t="s">
        <v>142</v>
      </c>
      <c r="E472" s="144" t="s">
        <v>719</v>
      </c>
      <c r="F472" s="150" t="s">
        <v>734</v>
      </c>
      <c r="G472" s="144" t="s">
        <v>727</v>
      </c>
      <c r="H472" s="16">
        <v>402</v>
      </c>
      <c r="I472" s="144" t="s">
        <v>46</v>
      </c>
      <c r="J472" s="142" t="str">
        <f>INDEX('Policy Characteristics'!D:D,MATCH(PolicyLevers!$C472,'Policy Characteristics'!$C:$C,0))</f>
        <v>Electrification + Hydrogen</v>
      </c>
      <c r="K472" s="142" t="str">
        <f>INDEX('Policy Characteristics'!E:E,MATCH(PolicyLevers!$C472,'Policy Characteristics'!$C:$C,0))</f>
        <v>indst fuel type shifting</v>
      </c>
      <c r="L472" s="166">
        <f>INDEX('Policy Characteristics'!F:F,MATCH(PolicyLevers!$C472,'Policy Characteristics'!$C:$C,0))</f>
        <v>0</v>
      </c>
      <c r="M472" s="166">
        <f>INDEX('Policy Characteristics'!G:G,MATCH(PolicyLevers!$C472,'Policy Characteristics'!$C:$C,0))</f>
        <v>1</v>
      </c>
      <c r="N472" s="166">
        <f>INDEX('Policy Characteristics'!H:H,MATCH(PolicyLevers!$C472,'Policy Characteristics'!$C:$C,0))</f>
        <v>0.01</v>
      </c>
      <c r="O472" s="147" t="str">
        <f>INDEX('Policy Characteristics'!I:I,MATCH(PolicyLevers!$C472,'Policy Characteristics'!$C:$C,0))</f>
        <v>% of fuel shifted</v>
      </c>
      <c r="P472" s="14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47" t="str">
        <f>INDEX('Policy Characteristics'!K:K,MATCH(PolicyLevers!$C472,'Policy Characteristics'!$C:$C,0))</f>
        <v>industry-ag-main.html#fuel-switching</v>
      </c>
      <c r="R472" s="147" t="str">
        <f>INDEX('Policy Characteristics'!L:L,MATCH(PolicyLevers!$C472,'Policy Characteristics'!$C:$C,0))</f>
        <v>industry-elec-and-hydrogen.html</v>
      </c>
      <c r="S472" s="171">
        <f>INDEX('Policy Characteristics'!M:M,MATCH(PolicyLevers!$C472,'Policy Characteristics'!$C:$C,0))</f>
        <v>0</v>
      </c>
      <c r="T472" s="144">
        <f>INDEX('Policy Characteristics'!N:N,MATCH(PolicyLevers!$C472,'Policy Characteristics'!$C:$C,0))</f>
        <v>0</v>
      </c>
    </row>
    <row r="473" spans="1:20">
      <c r="A473" s="142" t="str">
        <f>INDEX('Policy Characteristics'!A:A,MATCH($C473,'Policy Characteristics'!$C:$C,0))</f>
        <v>Industry</v>
      </c>
      <c r="B473" s="147" t="str">
        <f>INDEX('Policy Characteristics'!B:B,MATCH($C473,'Policy Characteristics'!$C:$C,0))</f>
        <v>Electrification + Hydrogen</v>
      </c>
      <c r="C473" s="147" t="str">
        <f t="shared" si="31"/>
        <v>Fraction of Industrial Fuel Use Shifted to Other Fuels</v>
      </c>
      <c r="D473" s="150" t="s">
        <v>142</v>
      </c>
      <c r="E473" s="144" t="s">
        <v>720</v>
      </c>
      <c r="F473" s="150" t="s">
        <v>734</v>
      </c>
      <c r="G473" s="144" t="s">
        <v>728</v>
      </c>
      <c r="H473" s="16">
        <v>403</v>
      </c>
      <c r="I473" s="144" t="s">
        <v>46</v>
      </c>
      <c r="J473" s="142" t="str">
        <f>INDEX('Policy Characteristics'!D:D,MATCH(PolicyLevers!$C473,'Policy Characteristics'!$C:$C,0))</f>
        <v>Electrification + Hydrogen</v>
      </c>
      <c r="K473" s="142" t="str">
        <f>INDEX('Policy Characteristics'!E:E,MATCH(PolicyLevers!$C473,'Policy Characteristics'!$C:$C,0))</f>
        <v>indst fuel type shifting</v>
      </c>
      <c r="L473" s="166">
        <f>INDEX('Policy Characteristics'!F:F,MATCH(PolicyLevers!$C473,'Policy Characteristics'!$C:$C,0))</f>
        <v>0</v>
      </c>
      <c r="M473" s="166">
        <f>INDEX('Policy Characteristics'!G:G,MATCH(PolicyLevers!$C473,'Policy Characteristics'!$C:$C,0))</f>
        <v>1</v>
      </c>
      <c r="N473" s="166">
        <f>INDEX('Policy Characteristics'!H:H,MATCH(PolicyLevers!$C473,'Policy Characteristics'!$C:$C,0))</f>
        <v>0.01</v>
      </c>
      <c r="O473" s="147" t="str">
        <f>INDEX('Policy Characteristics'!I:I,MATCH(PolicyLevers!$C473,'Policy Characteristics'!$C:$C,0))</f>
        <v>% of fuel shifted</v>
      </c>
      <c r="P473" s="14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47" t="str">
        <f>INDEX('Policy Characteristics'!K:K,MATCH(PolicyLevers!$C473,'Policy Characteristics'!$C:$C,0))</f>
        <v>industry-ag-main.html#fuel-switching</v>
      </c>
      <c r="R473" s="147" t="str">
        <f>INDEX('Policy Characteristics'!L:L,MATCH(PolicyLevers!$C473,'Policy Characteristics'!$C:$C,0))</f>
        <v>industry-elec-and-hydrogen.html</v>
      </c>
      <c r="S473" s="171">
        <f>INDEX('Policy Characteristics'!M:M,MATCH(PolicyLevers!$C473,'Policy Characteristics'!$C:$C,0))</f>
        <v>0</v>
      </c>
      <c r="T473" s="144">
        <f>INDEX('Policy Characteristics'!N:N,MATCH(PolicyLevers!$C473,'Policy Characteristics'!$C:$C,0))</f>
        <v>0</v>
      </c>
    </row>
    <row r="474" spans="1:20">
      <c r="A474" s="142" t="str">
        <f>INDEX('Policy Characteristics'!A:A,MATCH($C474,'Policy Characteristics'!$C:$C,0))</f>
        <v>Industry</v>
      </c>
      <c r="B474" s="147" t="str">
        <f>INDEX('Policy Characteristics'!B:B,MATCH($C474,'Policy Characteristics'!$C:$C,0))</f>
        <v>Electrification + Hydrogen</v>
      </c>
      <c r="C474" s="147" t="str">
        <f t="shared" si="31"/>
        <v>Fraction of Industrial Fuel Use Shifted to Other Fuels</v>
      </c>
      <c r="D474" s="150" t="s">
        <v>142</v>
      </c>
      <c r="E474" s="144" t="s">
        <v>721</v>
      </c>
      <c r="F474" s="150" t="s">
        <v>734</v>
      </c>
      <c r="G474" s="144" t="s">
        <v>725</v>
      </c>
      <c r="H474" s="16">
        <v>404</v>
      </c>
      <c r="I474" s="144" t="s">
        <v>47</v>
      </c>
      <c r="J474" s="142" t="str">
        <f>INDEX('Policy Characteristics'!D:D,MATCH(PolicyLevers!$C474,'Policy Characteristics'!$C:$C,0))</f>
        <v>Electrification + Hydrogen</v>
      </c>
      <c r="K474" s="142" t="str">
        <f>INDEX('Policy Characteristics'!E:E,MATCH(PolicyLevers!$C474,'Policy Characteristics'!$C:$C,0))</f>
        <v>indst fuel type shifting</v>
      </c>
      <c r="L474" s="166">
        <f>INDEX('Policy Characteristics'!F:F,MATCH(PolicyLevers!$C474,'Policy Characteristics'!$C:$C,0))</f>
        <v>0</v>
      </c>
      <c r="M474" s="166">
        <f>INDEX('Policy Characteristics'!G:G,MATCH(PolicyLevers!$C474,'Policy Characteristics'!$C:$C,0))</f>
        <v>1</v>
      </c>
      <c r="N474" s="166">
        <f>INDEX('Policy Characteristics'!H:H,MATCH(PolicyLevers!$C474,'Policy Characteristics'!$C:$C,0))</f>
        <v>0.01</v>
      </c>
      <c r="O474" s="147" t="str">
        <f>INDEX('Policy Characteristics'!I:I,MATCH(PolicyLevers!$C474,'Policy Characteristics'!$C:$C,0))</f>
        <v>% of fuel shifted</v>
      </c>
      <c r="P474" s="14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47" t="str">
        <f>INDEX('Policy Characteristics'!K:K,MATCH(PolicyLevers!$C474,'Policy Characteristics'!$C:$C,0))</f>
        <v>industry-ag-main.html#fuel-switching</v>
      </c>
      <c r="R474" s="147" t="str">
        <f>INDEX('Policy Characteristics'!L:L,MATCH(PolicyLevers!$C474,'Policy Characteristics'!$C:$C,0))</f>
        <v>industry-elec-and-hydrogen.html</v>
      </c>
      <c r="S474" s="171">
        <f>INDEX('Policy Characteristics'!M:M,MATCH(PolicyLevers!$C474,'Policy Characteristics'!$C:$C,0))</f>
        <v>0</v>
      </c>
      <c r="T474" s="144">
        <f>INDEX('Policy Characteristics'!N:N,MATCH(PolicyLevers!$C474,'Policy Characteristics'!$C:$C,0))</f>
        <v>0</v>
      </c>
    </row>
    <row r="475" spans="1:20">
      <c r="A475" s="142" t="str">
        <f>INDEX('Policy Characteristics'!A:A,MATCH($C475,'Policy Characteristics'!$C:$C,0))</f>
        <v>Industry</v>
      </c>
      <c r="B475" s="147" t="str">
        <f>INDEX('Policy Characteristics'!B:B,MATCH($C475,'Policy Characteristics'!$C:$C,0))</f>
        <v>Electrification + Hydrogen</v>
      </c>
      <c r="C475" s="147" t="str">
        <f t="shared" si="31"/>
        <v>Fraction of Industrial Fuel Use Shifted to Other Fuels</v>
      </c>
      <c r="D475" s="150" t="s">
        <v>142</v>
      </c>
      <c r="E475" s="144" t="s">
        <v>722</v>
      </c>
      <c r="F475" s="150" t="s">
        <v>734</v>
      </c>
      <c r="G475" s="144" t="s">
        <v>726</v>
      </c>
      <c r="H475" s="16">
        <v>405</v>
      </c>
      <c r="I475" s="144" t="s">
        <v>46</v>
      </c>
      <c r="J475" s="142" t="str">
        <f>INDEX('Policy Characteristics'!D:D,MATCH(PolicyLevers!$C475,'Policy Characteristics'!$C:$C,0))</f>
        <v>Electrification + Hydrogen</v>
      </c>
      <c r="K475" s="142" t="str">
        <f>INDEX('Policy Characteristics'!E:E,MATCH(PolicyLevers!$C475,'Policy Characteristics'!$C:$C,0))</f>
        <v>indst fuel type shifting</v>
      </c>
      <c r="L475" s="166">
        <f>INDEX('Policy Characteristics'!F:F,MATCH(PolicyLevers!$C475,'Policy Characteristics'!$C:$C,0))</f>
        <v>0</v>
      </c>
      <c r="M475" s="166">
        <f>INDEX('Policy Characteristics'!G:G,MATCH(PolicyLevers!$C475,'Policy Characteristics'!$C:$C,0))</f>
        <v>1</v>
      </c>
      <c r="N475" s="166">
        <f>INDEX('Policy Characteristics'!H:H,MATCH(PolicyLevers!$C475,'Policy Characteristics'!$C:$C,0))</f>
        <v>0.01</v>
      </c>
      <c r="O475" s="147" t="str">
        <f>INDEX('Policy Characteristics'!I:I,MATCH(PolicyLevers!$C475,'Policy Characteristics'!$C:$C,0))</f>
        <v>% of fuel shifted</v>
      </c>
      <c r="P475" s="14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47" t="str">
        <f>INDEX('Policy Characteristics'!K:K,MATCH(PolicyLevers!$C475,'Policy Characteristics'!$C:$C,0))</f>
        <v>industry-ag-main.html#fuel-switching</v>
      </c>
      <c r="R475" s="147" t="str">
        <f>INDEX('Policy Characteristics'!L:L,MATCH(PolicyLevers!$C475,'Policy Characteristics'!$C:$C,0))</f>
        <v>industry-elec-and-hydrogen.html</v>
      </c>
      <c r="S475" s="171">
        <f>INDEX('Policy Characteristics'!M:M,MATCH(PolicyLevers!$C475,'Policy Characteristics'!$C:$C,0))</f>
        <v>0</v>
      </c>
      <c r="T475" s="144">
        <f>INDEX('Policy Characteristics'!N:N,MATCH(PolicyLevers!$C475,'Policy Characteristics'!$C:$C,0))</f>
        <v>0</v>
      </c>
    </row>
    <row r="476" spans="1:20">
      <c r="A476" s="142" t="str">
        <f>INDEX('Policy Characteristics'!A:A,MATCH($C476,'Policy Characteristics'!$C:$C,0))</f>
        <v>Industry</v>
      </c>
      <c r="B476" s="147" t="str">
        <f>INDEX('Policy Characteristics'!B:B,MATCH($C476,'Policy Characteristics'!$C:$C,0))</f>
        <v>Electrification + Hydrogen</v>
      </c>
      <c r="C476" s="147" t="str">
        <f t="shared" si="31"/>
        <v>Fraction of Industrial Fuel Use Shifted to Other Fuels</v>
      </c>
      <c r="D476" s="150" t="s">
        <v>142</v>
      </c>
      <c r="E476" s="144" t="s">
        <v>723</v>
      </c>
      <c r="F476" s="150" t="s">
        <v>734</v>
      </c>
      <c r="G476" s="144" t="s">
        <v>729</v>
      </c>
      <c r="H476" s="16">
        <v>406</v>
      </c>
      <c r="I476" s="144" t="s">
        <v>47</v>
      </c>
      <c r="J476" s="142" t="str">
        <f>INDEX('Policy Characteristics'!D:D,MATCH(PolicyLevers!$C476,'Policy Characteristics'!$C:$C,0))</f>
        <v>Electrification + Hydrogen</v>
      </c>
      <c r="K476" s="142" t="str">
        <f>INDEX('Policy Characteristics'!E:E,MATCH(PolicyLevers!$C476,'Policy Characteristics'!$C:$C,0))</f>
        <v>indst fuel type shifting</v>
      </c>
      <c r="L476" s="166">
        <f>INDEX('Policy Characteristics'!F:F,MATCH(PolicyLevers!$C476,'Policy Characteristics'!$C:$C,0))</f>
        <v>0</v>
      </c>
      <c r="M476" s="166">
        <f>INDEX('Policy Characteristics'!G:G,MATCH(PolicyLevers!$C476,'Policy Characteristics'!$C:$C,0))</f>
        <v>1</v>
      </c>
      <c r="N476" s="166">
        <f>INDEX('Policy Characteristics'!H:H,MATCH(PolicyLevers!$C476,'Policy Characteristics'!$C:$C,0))</f>
        <v>0.01</v>
      </c>
      <c r="O476" s="147" t="str">
        <f>INDEX('Policy Characteristics'!I:I,MATCH(PolicyLevers!$C476,'Policy Characteristics'!$C:$C,0))</f>
        <v>% of fuel shifted</v>
      </c>
      <c r="P476" s="14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47" t="str">
        <f>INDEX('Policy Characteristics'!K:K,MATCH(PolicyLevers!$C476,'Policy Characteristics'!$C:$C,0))</f>
        <v>industry-ag-main.html#fuel-switching</v>
      </c>
      <c r="R476" s="147" t="str">
        <f>INDEX('Policy Characteristics'!L:L,MATCH(PolicyLevers!$C476,'Policy Characteristics'!$C:$C,0))</f>
        <v>industry-elec-and-hydrogen.html</v>
      </c>
      <c r="S476" s="171">
        <f>INDEX('Policy Characteristics'!M:M,MATCH(PolicyLevers!$C476,'Policy Characteristics'!$C:$C,0))</f>
        <v>0</v>
      </c>
      <c r="T476" s="144">
        <f>INDEX('Policy Characteristics'!N:N,MATCH(PolicyLevers!$C476,'Policy Characteristics'!$C:$C,0))</f>
        <v>0</v>
      </c>
    </row>
    <row r="477" spans="1:20">
      <c r="A477" s="142" t="str">
        <f>INDEX('Policy Characteristics'!A:A,MATCH($C477,'Policy Characteristics'!$C:$C,0))</f>
        <v>Industry</v>
      </c>
      <c r="B477" s="147" t="str">
        <f>INDEX('Policy Characteristics'!B:B,MATCH($C477,'Policy Characteristics'!$C:$C,0))</f>
        <v>Electrification + Hydrogen</v>
      </c>
      <c r="C477" s="147" t="str">
        <f t="shared" si="31"/>
        <v>Fraction of Industrial Fuel Use Shifted to Other Fuels</v>
      </c>
      <c r="D477" s="150" t="s">
        <v>142</v>
      </c>
      <c r="E477" s="144" t="s">
        <v>1065</v>
      </c>
      <c r="F477" s="150" t="s">
        <v>734</v>
      </c>
      <c r="G477" s="144" t="s">
        <v>1068</v>
      </c>
      <c r="H477" s="16">
        <v>407</v>
      </c>
      <c r="I477" s="144" t="s">
        <v>47</v>
      </c>
      <c r="J477" s="142" t="str">
        <f>INDEX('Policy Characteristics'!D:D,MATCH(PolicyLevers!$C477,'Policy Characteristics'!$C:$C,0))</f>
        <v>Electrification + Hydrogen</v>
      </c>
      <c r="K477" s="142" t="str">
        <f>INDEX('Policy Characteristics'!E:E,MATCH(PolicyLevers!$C477,'Policy Characteristics'!$C:$C,0))</f>
        <v>indst fuel type shifting</v>
      </c>
      <c r="L477" s="166">
        <f>INDEX('Policy Characteristics'!F:F,MATCH(PolicyLevers!$C477,'Policy Characteristics'!$C:$C,0))</f>
        <v>0</v>
      </c>
      <c r="M477" s="166">
        <f>INDEX('Policy Characteristics'!G:G,MATCH(PolicyLevers!$C477,'Policy Characteristics'!$C:$C,0))</f>
        <v>1</v>
      </c>
      <c r="N477" s="166">
        <f>INDEX('Policy Characteristics'!H:H,MATCH(PolicyLevers!$C477,'Policy Characteristics'!$C:$C,0))</f>
        <v>0.01</v>
      </c>
      <c r="O477" s="147" t="str">
        <f>INDEX('Policy Characteristics'!I:I,MATCH(PolicyLevers!$C477,'Policy Characteristics'!$C:$C,0))</f>
        <v>% of fuel shifted</v>
      </c>
      <c r="P477" s="14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47" t="str">
        <f>INDEX('Policy Characteristics'!K:K,MATCH(PolicyLevers!$C477,'Policy Characteristics'!$C:$C,0))</f>
        <v>industry-ag-main.html#fuel-switching</v>
      </c>
      <c r="R477" s="147" t="str">
        <f>INDEX('Policy Characteristics'!L:L,MATCH(PolicyLevers!$C477,'Policy Characteristics'!$C:$C,0))</f>
        <v>industry-elec-and-hydrogen.html</v>
      </c>
      <c r="S477" s="171">
        <f>INDEX('Policy Characteristics'!M:M,MATCH(PolicyLevers!$C477,'Policy Characteristics'!$C:$C,0))</f>
        <v>0</v>
      </c>
      <c r="T477" s="144">
        <f>INDEX('Policy Characteristics'!N:N,MATCH(PolicyLevers!$C477,'Policy Characteristics'!$C:$C,0))</f>
        <v>0</v>
      </c>
    </row>
    <row r="478" spans="1:20">
      <c r="A478" s="142" t="str">
        <f>INDEX('Policy Characteristics'!A:A,MATCH($C478,'Policy Characteristics'!$C:$C,0))</f>
        <v>Industry</v>
      </c>
      <c r="B478" s="147" t="str">
        <f>INDEX('Policy Characteristics'!B:B,MATCH($C478,'Policy Characteristics'!$C:$C,0))</f>
        <v>Electrification + Hydrogen</v>
      </c>
      <c r="C478" s="147" t="str">
        <f t="shared" si="31"/>
        <v>Fraction of Industrial Fuel Use Shifted to Other Fuels</v>
      </c>
      <c r="D478" s="150" t="s">
        <v>142</v>
      </c>
      <c r="E478" s="144" t="s">
        <v>1066</v>
      </c>
      <c r="F478" s="150" t="s">
        <v>734</v>
      </c>
      <c r="G478" s="144" t="s">
        <v>1070</v>
      </c>
      <c r="H478" s="16">
        <v>408</v>
      </c>
      <c r="I478" s="144" t="s">
        <v>46</v>
      </c>
      <c r="J478" s="142" t="str">
        <f>INDEX('Policy Characteristics'!D:D,MATCH(PolicyLevers!$C478,'Policy Characteristics'!$C:$C,0))</f>
        <v>Electrification + Hydrogen</v>
      </c>
      <c r="K478" s="142" t="str">
        <f>INDEX('Policy Characteristics'!E:E,MATCH(PolicyLevers!$C478,'Policy Characteristics'!$C:$C,0))</f>
        <v>indst fuel type shifting</v>
      </c>
      <c r="L478" s="166">
        <f>INDEX('Policy Characteristics'!F:F,MATCH(PolicyLevers!$C478,'Policy Characteristics'!$C:$C,0))</f>
        <v>0</v>
      </c>
      <c r="M478" s="166">
        <f>INDEX('Policy Characteristics'!G:G,MATCH(PolicyLevers!$C478,'Policy Characteristics'!$C:$C,0))</f>
        <v>1</v>
      </c>
      <c r="N478" s="166">
        <f>INDEX('Policy Characteristics'!H:H,MATCH(PolicyLevers!$C478,'Policy Characteristics'!$C:$C,0))</f>
        <v>0.01</v>
      </c>
      <c r="O478" s="147" t="str">
        <f>INDEX('Policy Characteristics'!I:I,MATCH(PolicyLevers!$C478,'Policy Characteristics'!$C:$C,0))</f>
        <v>% of fuel shifted</v>
      </c>
      <c r="P478" s="14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47" t="str">
        <f>INDEX('Policy Characteristics'!K:K,MATCH(PolicyLevers!$C478,'Policy Characteristics'!$C:$C,0))</f>
        <v>industry-ag-main.html#fuel-switching</v>
      </c>
      <c r="R478" s="147" t="str">
        <f>INDEX('Policy Characteristics'!L:L,MATCH(PolicyLevers!$C478,'Policy Characteristics'!$C:$C,0))</f>
        <v>industry-elec-and-hydrogen.html</v>
      </c>
      <c r="S478" s="171">
        <f>INDEX('Policy Characteristics'!M:M,MATCH(PolicyLevers!$C478,'Policy Characteristics'!$C:$C,0))</f>
        <v>0</v>
      </c>
      <c r="T478" s="144">
        <f>INDEX('Policy Characteristics'!N:N,MATCH(PolicyLevers!$C478,'Policy Characteristics'!$C:$C,0))</f>
        <v>0</v>
      </c>
    </row>
    <row r="479" spans="1:20">
      <c r="A479" s="142" t="str">
        <f>INDEX('Policy Characteristics'!A:A,MATCH($C479,'Policy Characteristics'!$C:$C,0))</f>
        <v>Industry</v>
      </c>
      <c r="B479" s="147" t="str">
        <f>INDEX('Policy Characteristics'!B:B,MATCH($C479,'Policy Characteristics'!$C:$C,0))</f>
        <v>Electrification + Hydrogen</v>
      </c>
      <c r="C479" s="147" t="str">
        <f t="shared" si="31"/>
        <v>Fraction of Industrial Fuel Use Shifted to Other Fuels</v>
      </c>
      <c r="D479" s="150" t="s">
        <v>142</v>
      </c>
      <c r="E479" s="144" t="s">
        <v>1067</v>
      </c>
      <c r="F479" s="150" t="s">
        <v>734</v>
      </c>
      <c r="G479" s="144" t="s">
        <v>1071</v>
      </c>
      <c r="H479" s="16">
        <v>409</v>
      </c>
      <c r="I479" s="144" t="s">
        <v>46</v>
      </c>
      <c r="J479" s="142" t="str">
        <f>INDEX('Policy Characteristics'!D:D,MATCH(PolicyLevers!$C479,'Policy Characteristics'!$C:$C,0))</f>
        <v>Electrification + Hydrogen</v>
      </c>
      <c r="K479" s="142" t="str">
        <f>INDEX('Policy Characteristics'!E:E,MATCH(PolicyLevers!$C479,'Policy Characteristics'!$C:$C,0))</f>
        <v>indst fuel type shifting</v>
      </c>
      <c r="L479" s="166">
        <f>INDEX('Policy Characteristics'!F:F,MATCH(PolicyLevers!$C479,'Policy Characteristics'!$C:$C,0))</f>
        <v>0</v>
      </c>
      <c r="M479" s="166">
        <f>INDEX('Policy Characteristics'!G:G,MATCH(PolicyLevers!$C479,'Policy Characteristics'!$C:$C,0))</f>
        <v>1</v>
      </c>
      <c r="N479" s="166">
        <f>INDEX('Policy Characteristics'!H:H,MATCH(PolicyLevers!$C479,'Policy Characteristics'!$C:$C,0))</f>
        <v>0.01</v>
      </c>
      <c r="O479" s="147" t="str">
        <f>INDEX('Policy Characteristics'!I:I,MATCH(PolicyLevers!$C479,'Policy Characteristics'!$C:$C,0))</f>
        <v>% of fuel shifted</v>
      </c>
      <c r="P479" s="14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47" t="str">
        <f>INDEX('Policy Characteristics'!K:K,MATCH(PolicyLevers!$C479,'Policy Characteristics'!$C:$C,0))</f>
        <v>industry-ag-main.html#fuel-switching</v>
      </c>
      <c r="R479" s="147" t="str">
        <f>INDEX('Policy Characteristics'!L:L,MATCH(PolicyLevers!$C479,'Policy Characteristics'!$C:$C,0))</f>
        <v>industry-elec-and-hydrogen.html</v>
      </c>
      <c r="S479" s="171">
        <f>INDEX('Policy Characteristics'!M:M,MATCH(PolicyLevers!$C479,'Policy Characteristics'!$C:$C,0))</f>
        <v>0</v>
      </c>
      <c r="T479" s="144">
        <f>INDEX('Policy Characteristics'!N:N,MATCH(PolicyLevers!$C479,'Policy Characteristics'!$C:$C,0))</f>
        <v>0</v>
      </c>
    </row>
    <row r="480" spans="1:20">
      <c r="A480" s="142" t="str">
        <f>INDEX('Policy Characteristics'!A:A,MATCH($C480,'Policy Characteristics'!$C:$C,0))</f>
        <v>Industry</v>
      </c>
      <c r="B480" s="147" t="str">
        <f>INDEX('Policy Characteristics'!B:B,MATCH($C480,'Policy Characteristics'!$C:$C,0))</f>
        <v>Electrification + Hydrogen</v>
      </c>
      <c r="C480" s="147" t="str">
        <f t="shared" si="31"/>
        <v>Fraction of Industrial Fuel Use Shifted to Other Fuels</v>
      </c>
      <c r="D480" s="150" t="s">
        <v>142</v>
      </c>
      <c r="E480" s="144" t="s">
        <v>1064</v>
      </c>
      <c r="F480" s="150" t="s">
        <v>734</v>
      </c>
      <c r="G480" s="144" t="s">
        <v>1069</v>
      </c>
      <c r="H480" s="16">
        <v>410</v>
      </c>
      <c r="I480" s="144" t="s">
        <v>47</v>
      </c>
      <c r="J480" s="142" t="str">
        <f>INDEX('Policy Characteristics'!D:D,MATCH(PolicyLevers!$C480,'Policy Characteristics'!$C:$C,0))</f>
        <v>Electrification + Hydrogen</v>
      </c>
      <c r="K480" s="142" t="str">
        <f>INDEX('Policy Characteristics'!E:E,MATCH(PolicyLevers!$C480,'Policy Characteristics'!$C:$C,0))</f>
        <v>indst fuel type shifting</v>
      </c>
      <c r="L480" s="166">
        <f>INDEX('Policy Characteristics'!F:F,MATCH(PolicyLevers!$C480,'Policy Characteristics'!$C:$C,0))</f>
        <v>0</v>
      </c>
      <c r="M480" s="166">
        <f>INDEX('Policy Characteristics'!G:G,MATCH(PolicyLevers!$C480,'Policy Characteristics'!$C:$C,0))</f>
        <v>1</v>
      </c>
      <c r="N480" s="166">
        <f>INDEX('Policy Characteristics'!H:H,MATCH(PolicyLevers!$C480,'Policy Characteristics'!$C:$C,0))</f>
        <v>0.01</v>
      </c>
      <c r="O480" s="147" t="str">
        <f>INDEX('Policy Characteristics'!I:I,MATCH(PolicyLevers!$C480,'Policy Characteristics'!$C:$C,0))</f>
        <v>% of fuel shifted</v>
      </c>
      <c r="P480" s="14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47" t="str">
        <f>INDEX('Policy Characteristics'!K:K,MATCH(PolicyLevers!$C480,'Policy Characteristics'!$C:$C,0))</f>
        <v>industry-ag-main.html#fuel-switching</v>
      </c>
      <c r="R480" s="147" t="str">
        <f>INDEX('Policy Characteristics'!L:L,MATCH(PolicyLevers!$C480,'Policy Characteristics'!$C:$C,0))</f>
        <v>industry-elec-and-hydrogen.html</v>
      </c>
      <c r="S480" s="171">
        <f>INDEX('Policy Characteristics'!M:M,MATCH(PolicyLevers!$C480,'Policy Characteristics'!$C:$C,0))</f>
        <v>0</v>
      </c>
      <c r="T480" s="144">
        <f>INDEX('Policy Characteristics'!N:N,MATCH(PolicyLevers!$C480,'Policy Characteristics'!$C:$C,0))</f>
        <v>0</v>
      </c>
    </row>
    <row r="481" spans="1:20">
      <c r="A481" s="142" t="str">
        <f>INDEX('Policy Characteristics'!A:A,MATCH($C481,'Policy Characteristics'!$C:$C,0))</f>
        <v>Industry</v>
      </c>
      <c r="B481" s="147" t="str">
        <f>INDEX('Policy Characteristics'!B:B,MATCH($C481,'Policy Characteristics'!$C:$C,0))</f>
        <v>Electrification + Hydrogen</v>
      </c>
      <c r="C481" s="147" t="str">
        <f t="shared" si="31"/>
        <v>Fraction of Industrial Fuel Use Shifted to Other Fuels</v>
      </c>
      <c r="D481" s="150" t="s">
        <v>143</v>
      </c>
      <c r="E481" s="144" t="s">
        <v>718</v>
      </c>
      <c r="F481" s="150" t="s">
        <v>735</v>
      </c>
      <c r="G481" s="144" t="s">
        <v>724</v>
      </c>
      <c r="H481" s="16">
        <v>411</v>
      </c>
      <c r="I481" s="144" t="s">
        <v>47</v>
      </c>
      <c r="J481" s="142" t="str">
        <f>INDEX('Policy Characteristics'!D:D,MATCH(PolicyLevers!$C481,'Policy Characteristics'!$C:$C,0))</f>
        <v>Electrification + Hydrogen</v>
      </c>
      <c r="K481" s="142" t="str">
        <f>INDEX('Policy Characteristics'!E:E,MATCH(PolicyLevers!$C481,'Policy Characteristics'!$C:$C,0))</f>
        <v>indst fuel type shifting</v>
      </c>
      <c r="L481" s="166">
        <f>INDEX('Policy Characteristics'!F:F,MATCH(PolicyLevers!$C481,'Policy Characteristics'!$C:$C,0))</f>
        <v>0</v>
      </c>
      <c r="M481" s="166">
        <f>INDEX('Policy Characteristics'!G:G,MATCH(PolicyLevers!$C481,'Policy Characteristics'!$C:$C,0))</f>
        <v>1</v>
      </c>
      <c r="N481" s="166">
        <f>INDEX('Policy Characteristics'!H:H,MATCH(PolicyLevers!$C481,'Policy Characteristics'!$C:$C,0))</f>
        <v>0.01</v>
      </c>
      <c r="O481" s="147" t="str">
        <f>INDEX('Policy Characteristics'!I:I,MATCH(PolicyLevers!$C481,'Policy Characteristics'!$C:$C,0))</f>
        <v>% of fuel shifted</v>
      </c>
      <c r="P481" s="14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47" t="str">
        <f>INDEX('Policy Characteristics'!K:K,MATCH(PolicyLevers!$C481,'Policy Characteristics'!$C:$C,0))</f>
        <v>industry-ag-main.html#fuel-switching</v>
      </c>
      <c r="R481" s="147" t="str">
        <f>INDEX('Policy Characteristics'!L:L,MATCH(PolicyLevers!$C481,'Policy Characteristics'!$C:$C,0))</f>
        <v>industry-elec-and-hydrogen.html</v>
      </c>
      <c r="S481" s="171">
        <f>INDEX('Policy Characteristics'!M:M,MATCH(PolicyLevers!$C481,'Policy Characteristics'!$C:$C,0))</f>
        <v>0</v>
      </c>
      <c r="T481" s="144">
        <f>INDEX('Policy Characteristics'!N:N,MATCH(PolicyLevers!$C481,'Policy Characteristics'!$C:$C,0))</f>
        <v>0</v>
      </c>
    </row>
    <row r="482" spans="1:20">
      <c r="A482" s="142" t="str">
        <f>INDEX('Policy Characteristics'!A:A,MATCH($C482,'Policy Characteristics'!$C:$C,0))</f>
        <v>Industry</v>
      </c>
      <c r="B482" s="147" t="str">
        <f>INDEX('Policy Characteristics'!B:B,MATCH($C482,'Policy Characteristics'!$C:$C,0))</f>
        <v>Electrification + Hydrogen</v>
      </c>
      <c r="C482" s="147" t="str">
        <f t="shared" si="31"/>
        <v>Fraction of Industrial Fuel Use Shifted to Other Fuels</v>
      </c>
      <c r="D482" s="150" t="s">
        <v>143</v>
      </c>
      <c r="E482" s="144" t="s">
        <v>719</v>
      </c>
      <c r="F482" s="150" t="s">
        <v>735</v>
      </c>
      <c r="G482" s="144" t="s">
        <v>727</v>
      </c>
      <c r="H482" s="16">
        <v>412</v>
      </c>
      <c r="I482" s="144" t="s">
        <v>46</v>
      </c>
      <c r="J482" s="142" t="str">
        <f>INDEX('Policy Characteristics'!D:D,MATCH(PolicyLevers!$C482,'Policy Characteristics'!$C:$C,0))</f>
        <v>Electrification + Hydrogen</v>
      </c>
      <c r="K482" s="142" t="str">
        <f>INDEX('Policy Characteristics'!E:E,MATCH(PolicyLevers!$C482,'Policy Characteristics'!$C:$C,0))</f>
        <v>indst fuel type shifting</v>
      </c>
      <c r="L482" s="166">
        <f>INDEX('Policy Characteristics'!F:F,MATCH(PolicyLevers!$C482,'Policy Characteristics'!$C:$C,0))</f>
        <v>0</v>
      </c>
      <c r="M482" s="166">
        <f>INDEX('Policy Characteristics'!G:G,MATCH(PolicyLevers!$C482,'Policy Characteristics'!$C:$C,0))</f>
        <v>1</v>
      </c>
      <c r="N482" s="166">
        <f>INDEX('Policy Characteristics'!H:H,MATCH(PolicyLevers!$C482,'Policy Characteristics'!$C:$C,0))</f>
        <v>0.01</v>
      </c>
      <c r="O482" s="147" t="str">
        <f>INDEX('Policy Characteristics'!I:I,MATCH(PolicyLevers!$C482,'Policy Characteristics'!$C:$C,0))</f>
        <v>% of fuel shifted</v>
      </c>
      <c r="P482" s="14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47" t="str">
        <f>INDEX('Policy Characteristics'!K:K,MATCH(PolicyLevers!$C482,'Policy Characteristics'!$C:$C,0))</f>
        <v>industry-ag-main.html#fuel-switching</v>
      </c>
      <c r="R482" s="147" t="str">
        <f>INDEX('Policy Characteristics'!L:L,MATCH(PolicyLevers!$C482,'Policy Characteristics'!$C:$C,0))</f>
        <v>industry-elec-and-hydrogen.html</v>
      </c>
      <c r="S482" s="171">
        <f>INDEX('Policy Characteristics'!M:M,MATCH(PolicyLevers!$C482,'Policy Characteristics'!$C:$C,0))</f>
        <v>0</v>
      </c>
      <c r="T482" s="144">
        <f>INDEX('Policy Characteristics'!N:N,MATCH(PolicyLevers!$C482,'Policy Characteristics'!$C:$C,0))</f>
        <v>0</v>
      </c>
    </row>
    <row r="483" spans="1:20">
      <c r="A483" s="142" t="str">
        <f>INDEX('Policy Characteristics'!A:A,MATCH($C483,'Policy Characteristics'!$C:$C,0))</f>
        <v>Industry</v>
      </c>
      <c r="B483" s="147" t="str">
        <f>INDEX('Policy Characteristics'!B:B,MATCH($C483,'Policy Characteristics'!$C:$C,0))</f>
        <v>Electrification + Hydrogen</v>
      </c>
      <c r="C483" s="147" t="str">
        <f t="shared" si="31"/>
        <v>Fraction of Industrial Fuel Use Shifted to Other Fuels</v>
      </c>
      <c r="D483" s="150" t="s">
        <v>143</v>
      </c>
      <c r="E483" s="144" t="s">
        <v>720</v>
      </c>
      <c r="F483" s="150" t="s">
        <v>735</v>
      </c>
      <c r="G483" s="144" t="s">
        <v>728</v>
      </c>
      <c r="H483" s="16">
        <v>413</v>
      </c>
      <c r="I483" s="144" t="s">
        <v>46</v>
      </c>
      <c r="J483" s="142" t="str">
        <f>INDEX('Policy Characteristics'!D:D,MATCH(PolicyLevers!$C483,'Policy Characteristics'!$C:$C,0))</f>
        <v>Electrification + Hydrogen</v>
      </c>
      <c r="K483" s="142" t="str">
        <f>INDEX('Policy Characteristics'!E:E,MATCH(PolicyLevers!$C483,'Policy Characteristics'!$C:$C,0))</f>
        <v>indst fuel type shifting</v>
      </c>
      <c r="L483" s="166">
        <f>INDEX('Policy Characteristics'!F:F,MATCH(PolicyLevers!$C483,'Policy Characteristics'!$C:$C,0))</f>
        <v>0</v>
      </c>
      <c r="M483" s="166">
        <f>INDEX('Policy Characteristics'!G:G,MATCH(PolicyLevers!$C483,'Policy Characteristics'!$C:$C,0))</f>
        <v>1</v>
      </c>
      <c r="N483" s="166">
        <f>INDEX('Policy Characteristics'!H:H,MATCH(PolicyLevers!$C483,'Policy Characteristics'!$C:$C,0))</f>
        <v>0.01</v>
      </c>
      <c r="O483" s="147" t="str">
        <f>INDEX('Policy Characteristics'!I:I,MATCH(PolicyLevers!$C483,'Policy Characteristics'!$C:$C,0))</f>
        <v>% of fuel shifted</v>
      </c>
      <c r="P483" s="14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47" t="str">
        <f>INDEX('Policy Characteristics'!K:K,MATCH(PolicyLevers!$C483,'Policy Characteristics'!$C:$C,0))</f>
        <v>industry-ag-main.html#fuel-switching</v>
      </c>
      <c r="R483" s="147" t="str">
        <f>INDEX('Policy Characteristics'!L:L,MATCH(PolicyLevers!$C483,'Policy Characteristics'!$C:$C,0))</f>
        <v>industry-elec-and-hydrogen.html</v>
      </c>
      <c r="S483" s="171">
        <f>INDEX('Policy Characteristics'!M:M,MATCH(PolicyLevers!$C483,'Policy Characteristics'!$C:$C,0))</f>
        <v>0</v>
      </c>
      <c r="T483" s="144">
        <f>INDEX('Policy Characteristics'!N:N,MATCH(PolicyLevers!$C483,'Policy Characteristics'!$C:$C,0))</f>
        <v>0</v>
      </c>
    </row>
    <row r="484" spans="1:20">
      <c r="A484" s="142" t="str">
        <f>INDEX('Policy Characteristics'!A:A,MATCH($C484,'Policy Characteristics'!$C:$C,0))</f>
        <v>Industry</v>
      </c>
      <c r="B484" s="147" t="str">
        <f>INDEX('Policy Characteristics'!B:B,MATCH($C484,'Policy Characteristics'!$C:$C,0))</f>
        <v>Electrification + Hydrogen</v>
      </c>
      <c r="C484" s="147" t="str">
        <f t="shared" ref="C484:C485" si="32">C$451</f>
        <v>Fraction of Industrial Fuel Use Shifted to Other Fuels</v>
      </c>
      <c r="D484" s="150" t="s">
        <v>143</v>
      </c>
      <c r="E484" s="144" t="s">
        <v>721</v>
      </c>
      <c r="F484" s="150" t="s">
        <v>735</v>
      </c>
      <c r="G484" s="144" t="s">
        <v>725</v>
      </c>
      <c r="H484" s="16">
        <v>414</v>
      </c>
      <c r="I484" s="144" t="s">
        <v>47</v>
      </c>
      <c r="J484" s="142" t="str">
        <f>INDEX('Policy Characteristics'!D:D,MATCH(PolicyLevers!$C484,'Policy Characteristics'!$C:$C,0))</f>
        <v>Electrification + Hydrogen</v>
      </c>
      <c r="K484" s="142" t="str">
        <f>INDEX('Policy Characteristics'!E:E,MATCH(PolicyLevers!$C484,'Policy Characteristics'!$C:$C,0))</f>
        <v>indst fuel type shifting</v>
      </c>
      <c r="L484" s="166">
        <f>INDEX('Policy Characteristics'!F:F,MATCH(PolicyLevers!$C484,'Policy Characteristics'!$C:$C,0))</f>
        <v>0</v>
      </c>
      <c r="M484" s="166">
        <f>INDEX('Policy Characteristics'!G:G,MATCH(PolicyLevers!$C484,'Policy Characteristics'!$C:$C,0))</f>
        <v>1</v>
      </c>
      <c r="N484" s="166">
        <f>INDEX('Policy Characteristics'!H:H,MATCH(PolicyLevers!$C484,'Policy Characteristics'!$C:$C,0))</f>
        <v>0.01</v>
      </c>
      <c r="O484" s="147" t="str">
        <f>INDEX('Policy Characteristics'!I:I,MATCH(PolicyLevers!$C484,'Policy Characteristics'!$C:$C,0))</f>
        <v>% of fuel shifted</v>
      </c>
      <c r="P484" s="14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47" t="str">
        <f>INDEX('Policy Characteristics'!K:K,MATCH(PolicyLevers!$C484,'Policy Characteristics'!$C:$C,0))</f>
        <v>industry-ag-main.html#fuel-switching</v>
      </c>
      <c r="R484" s="147" t="str">
        <f>INDEX('Policy Characteristics'!L:L,MATCH(PolicyLevers!$C484,'Policy Characteristics'!$C:$C,0))</f>
        <v>industry-elec-and-hydrogen.html</v>
      </c>
      <c r="S484" s="171">
        <f>INDEX('Policy Characteristics'!M:M,MATCH(PolicyLevers!$C484,'Policy Characteristics'!$C:$C,0))</f>
        <v>0</v>
      </c>
      <c r="T484" s="144">
        <f>INDEX('Policy Characteristics'!N:N,MATCH(PolicyLevers!$C484,'Policy Characteristics'!$C:$C,0))</f>
        <v>0</v>
      </c>
    </row>
    <row r="485" spans="1:20">
      <c r="A485" s="142" t="str">
        <f>INDEX('Policy Characteristics'!A:A,MATCH($C485,'Policy Characteristics'!$C:$C,0))</f>
        <v>Industry</v>
      </c>
      <c r="B485" s="147" t="str">
        <f>INDEX('Policy Characteristics'!B:B,MATCH($C485,'Policy Characteristics'!$C:$C,0))</f>
        <v>Electrification + Hydrogen</v>
      </c>
      <c r="C485" s="147" t="str">
        <f t="shared" si="32"/>
        <v>Fraction of Industrial Fuel Use Shifted to Other Fuels</v>
      </c>
      <c r="D485" s="150" t="s">
        <v>143</v>
      </c>
      <c r="E485" s="144" t="s">
        <v>722</v>
      </c>
      <c r="F485" s="150" t="s">
        <v>735</v>
      </c>
      <c r="G485" s="144" t="s">
        <v>726</v>
      </c>
      <c r="H485" s="16">
        <v>415</v>
      </c>
      <c r="I485" s="144" t="s">
        <v>46</v>
      </c>
      <c r="J485" s="142" t="str">
        <f>INDEX('Policy Characteristics'!D:D,MATCH(PolicyLevers!$C485,'Policy Characteristics'!$C:$C,0))</f>
        <v>Electrification + Hydrogen</v>
      </c>
      <c r="K485" s="142" t="str">
        <f>INDEX('Policy Characteristics'!E:E,MATCH(PolicyLevers!$C485,'Policy Characteristics'!$C:$C,0))</f>
        <v>indst fuel type shifting</v>
      </c>
      <c r="L485" s="166">
        <f>INDEX('Policy Characteristics'!F:F,MATCH(PolicyLevers!$C485,'Policy Characteristics'!$C:$C,0))</f>
        <v>0</v>
      </c>
      <c r="M485" s="166">
        <f>INDEX('Policy Characteristics'!G:G,MATCH(PolicyLevers!$C485,'Policy Characteristics'!$C:$C,0))</f>
        <v>1</v>
      </c>
      <c r="N485" s="166">
        <f>INDEX('Policy Characteristics'!H:H,MATCH(PolicyLevers!$C485,'Policy Characteristics'!$C:$C,0))</f>
        <v>0.01</v>
      </c>
      <c r="O485" s="147" t="str">
        <f>INDEX('Policy Characteristics'!I:I,MATCH(PolicyLevers!$C485,'Policy Characteristics'!$C:$C,0))</f>
        <v>% of fuel shifted</v>
      </c>
      <c r="P485" s="14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47" t="str">
        <f>INDEX('Policy Characteristics'!K:K,MATCH(PolicyLevers!$C485,'Policy Characteristics'!$C:$C,0))</f>
        <v>industry-ag-main.html#fuel-switching</v>
      </c>
      <c r="R485" s="147" t="str">
        <f>INDEX('Policy Characteristics'!L:L,MATCH(PolicyLevers!$C485,'Policy Characteristics'!$C:$C,0))</f>
        <v>industry-elec-and-hydrogen.html</v>
      </c>
      <c r="S485" s="171">
        <f>INDEX('Policy Characteristics'!M:M,MATCH(PolicyLevers!$C485,'Policy Characteristics'!$C:$C,0))</f>
        <v>0</v>
      </c>
      <c r="T485" s="144">
        <f>INDEX('Policy Characteristics'!N:N,MATCH(PolicyLevers!$C485,'Policy Characteristics'!$C:$C,0))</f>
        <v>0</v>
      </c>
    </row>
    <row r="486" spans="1:20">
      <c r="A486" s="142" t="str">
        <f>INDEX('Policy Characteristics'!A:A,MATCH($C486,'Policy Characteristics'!$C:$C,0))</f>
        <v>Industry</v>
      </c>
      <c r="B486" s="147" t="str">
        <f>INDEX('Policy Characteristics'!B:B,MATCH($C486,'Policy Characteristics'!$C:$C,0))</f>
        <v>Electrification + Hydrogen</v>
      </c>
      <c r="C486" s="147" t="str">
        <f t="shared" ref="C486:C530" si="33">C$451</f>
        <v>Fraction of Industrial Fuel Use Shifted to Other Fuels</v>
      </c>
      <c r="D486" s="150" t="s">
        <v>143</v>
      </c>
      <c r="E486" s="144" t="s">
        <v>723</v>
      </c>
      <c r="F486" s="150" t="s">
        <v>735</v>
      </c>
      <c r="G486" s="144" t="s">
        <v>729</v>
      </c>
      <c r="H486" s="16">
        <v>416</v>
      </c>
      <c r="I486" s="144" t="s">
        <v>47</v>
      </c>
      <c r="J486" s="142" t="str">
        <f>INDEX('Policy Characteristics'!D:D,MATCH(PolicyLevers!$C486,'Policy Characteristics'!$C:$C,0))</f>
        <v>Electrification + Hydrogen</v>
      </c>
      <c r="K486" s="142" t="str">
        <f>INDEX('Policy Characteristics'!E:E,MATCH(PolicyLevers!$C486,'Policy Characteristics'!$C:$C,0))</f>
        <v>indst fuel type shifting</v>
      </c>
      <c r="L486" s="166">
        <f>INDEX('Policy Characteristics'!F:F,MATCH(PolicyLevers!$C486,'Policy Characteristics'!$C:$C,0))</f>
        <v>0</v>
      </c>
      <c r="M486" s="166">
        <f>INDEX('Policy Characteristics'!G:G,MATCH(PolicyLevers!$C486,'Policy Characteristics'!$C:$C,0))</f>
        <v>1</v>
      </c>
      <c r="N486" s="166">
        <f>INDEX('Policy Characteristics'!H:H,MATCH(PolicyLevers!$C486,'Policy Characteristics'!$C:$C,0))</f>
        <v>0.01</v>
      </c>
      <c r="O486" s="147" t="str">
        <f>INDEX('Policy Characteristics'!I:I,MATCH(PolicyLevers!$C486,'Policy Characteristics'!$C:$C,0))</f>
        <v>% of fuel shifted</v>
      </c>
      <c r="P486" s="14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47" t="str">
        <f>INDEX('Policy Characteristics'!K:K,MATCH(PolicyLevers!$C486,'Policy Characteristics'!$C:$C,0))</f>
        <v>industry-ag-main.html#fuel-switching</v>
      </c>
      <c r="R486" s="147" t="str">
        <f>INDEX('Policy Characteristics'!L:L,MATCH(PolicyLevers!$C486,'Policy Characteristics'!$C:$C,0))</f>
        <v>industry-elec-and-hydrogen.html</v>
      </c>
      <c r="S486" s="171">
        <f>INDEX('Policy Characteristics'!M:M,MATCH(PolicyLevers!$C486,'Policy Characteristics'!$C:$C,0))</f>
        <v>0</v>
      </c>
      <c r="T486" s="144">
        <f>INDEX('Policy Characteristics'!N:N,MATCH(PolicyLevers!$C486,'Policy Characteristics'!$C:$C,0))</f>
        <v>0</v>
      </c>
    </row>
    <row r="487" spans="1:20">
      <c r="A487" s="142" t="str">
        <f>INDEX('Policy Characteristics'!A:A,MATCH($C487,'Policy Characteristics'!$C:$C,0))</f>
        <v>Industry</v>
      </c>
      <c r="B487" s="147" t="str">
        <f>INDEX('Policy Characteristics'!B:B,MATCH($C487,'Policy Characteristics'!$C:$C,0))</f>
        <v>Electrification + Hydrogen</v>
      </c>
      <c r="C487" s="147" t="str">
        <f t="shared" si="33"/>
        <v>Fraction of Industrial Fuel Use Shifted to Other Fuels</v>
      </c>
      <c r="D487" s="150" t="s">
        <v>143</v>
      </c>
      <c r="E487" s="144" t="s">
        <v>1065</v>
      </c>
      <c r="F487" s="150" t="s">
        <v>735</v>
      </c>
      <c r="G487" s="144" t="s">
        <v>1068</v>
      </c>
      <c r="H487" s="16">
        <v>417</v>
      </c>
      <c r="I487" s="144" t="s">
        <v>47</v>
      </c>
      <c r="J487" s="142" t="str">
        <f>INDEX('Policy Characteristics'!D:D,MATCH(PolicyLevers!$C487,'Policy Characteristics'!$C:$C,0))</f>
        <v>Electrification + Hydrogen</v>
      </c>
      <c r="K487" s="142" t="str">
        <f>INDEX('Policy Characteristics'!E:E,MATCH(PolicyLevers!$C487,'Policy Characteristics'!$C:$C,0))</f>
        <v>indst fuel type shifting</v>
      </c>
      <c r="L487" s="166">
        <f>INDEX('Policy Characteristics'!F:F,MATCH(PolicyLevers!$C487,'Policy Characteristics'!$C:$C,0))</f>
        <v>0</v>
      </c>
      <c r="M487" s="166">
        <f>INDEX('Policy Characteristics'!G:G,MATCH(PolicyLevers!$C487,'Policy Characteristics'!$C:$C,0))</f>
        <v>1</v>
      </c>
      <c r="N487" s="166">
        <f>INDEX('Policy Characteristics'!H:H,MATCH(PolicyLevers!$C487,'Policy Characteristics'!$C:$C,0))</f>
        <v>0.01</v>
      </c>
      <c r="O487" s="147" t="str">
        <f>INDEX('Policy Characteristics'!I:I,MATCH(PolicyLevers!$C487,'Policy Characteristics'!$C:$C,0))</f>
        <v>% of fuel shifted</v>
      </c>
      <c r="P487" s="14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47" t="str">
        <f>INDEX('Policy Characteristics'!K:K,MATCH(PolicyLevers!$C487,'Policy Characteristics'!$C:$C,0))</f>
        <v>industry-ag-main.html#fuel-switching</v>
      </c>
      <c r="R487" s="147" t="str">
        <f>INDEX('Policy Characteristics'!L:L,MATCH(PolicyLevers!$C487,'Policy Characteristics'!$C:$C,0))</f>
        <v>industry-elec-and-hydrogen.html</v>
      </c>
      <c r="S487" s="171">
        <f>INDEX('Policy Characteristics'!M:M,MATCH(PolicyLevers!$C487,'Policy Characteristics'!$C:$C,0))</f>
        <v>0</v>
      </c>
      <c r="T487" s="144">
        <f>INDEX('Policy Characteristics'!N:N,MATCH(PolicyLevers!$C487,'Policy Characteristics'!$C:$C,0))</f>
        <v>0</v>
      </c>
    </row>
    <row r="488" spans="1:20">
      <c r="A488" s="142" t="str">
        <f>INDEX('Policy Characteristics'!A:A,MATCH($C488,'Policy Characteristics'!$C:$C,0))</f>
        <v>Industry</v>
      </c>
      <c r="B488" s="147" t="str">
        <f>INDEX('Policy Characteristics'!B:B,MATCH($C488,'Policy Characteristics'!$C:$C,0))</f>
        <v>Electrification + Hydrogen</v>
      </c>
      <c r="C488" s="147" t="str">
        <f t="shared" si="33"/>
        <v>Fraction of Industrial Fuel Use Shifted to Other Fuels</v>
      </c>
      <c r="D488" s="150" t="s">
        <v>143</v>
      </c>
      <c r="E488" s="144" t="s">
        <v>1066</v>
      </c>
      <c r="F488" s="150" t="s">
        <v>735</v>
      </c>
      <c r="G488" s="144" t="s">
        <v>1070</v>
      </c>
      <c r="H488" s="16">
        <v>418</v>
      </c>
      <c r="I488" s="144" t="s">
        <v>46</v>
      </c>
      <c r="J488" s="142" t="str">
        <f>INDEX('Policy Characteristics'!D:D,MATCH(PolicyLevers!$C488,'Policy Characteristics'!$C:$C,0))</f>
        <v>Electrification + Hydrogen</v>
      </c>
      <c r="K488" s="142" t="str">
        <f>INDEX('Policy Characteristics'!E:E,MATCH(PolicyLevers!$C488,'Policy Characteristics'!$C:$C,0))</f>
        <v>indst fuel type shifting</v>
      </c>
      <c r="L488" s="166">
        <f>INDEX('Policy Characteristics'!F:F,MATCH(PolicyLevers!$C488,'Policy Characteristics'!$C:$C,0))</f>
        <v>0</v>
      </c>
      <c r="M488" s="166">
        <f>INDEX('Policy Characteristics'!G:G,MATCH(PolicyLevers!$C488,'Policy Characteristics'!$C:$C,0))</f>
        <v>1</v>
      </c>
      <c r="N488" s="166">
        <f>INDEX('Policy Characteristics'!H:H,MATCH(PolicyLevers!$C488,'Policy Characteristics'!$C:$C,0))</f>
        <v>0.01</v>
      </c>
      <c r="O488" s="147" t="str">
        <f>INDEX('Policy Characteristics'!I:I,MATCH(PolicyLevers!$C488,'Policy Characteristics'!$C:$C,0))</f>
        <v>% of fuel shifted</v>
      </c>
      <c r="P488" s="14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47" t="str">
        <f>INDEX('Policy Characteristics'!K:K,MATCH(PolicyLevers!$C488,'Policy Characteristics'!$C:$C,0))</f>
        <v>industry-ag-main.html#fuel-switching</v>
      </c>
      <c r="R488" s="147" t="str">
        <f>INDEX('Policy Characteristics'!L:L,MATCH(PolicyLevers!$C488,'Policy Characteristics'!$C:$C,0))</f>
        <v>industry-elec-and-hydrogen.html</v>
      </c>
      <c r="S488" s="171">
        <f>INDEX('Policy Characteristics'!M:M,MATCH(PolicyLevers!$C488,'Policy Characteristics'!$C:$C,0))</f>
        <v>0</v>
      </c>
      <c r="T488" s="144">
        <f>INDEX('Policy Characteristics'!N:N,MATCH(PolicyLevers!$C488,'Policy Characteristics'!$C:$C,0))</f>
        <v>0</v>
      </c>
    </row>
    <row r="489" spans="1:20">
      <c r="A489" s="142" t="str">
        <f>INDEX('Policy Characteristics'!A:A,MATCH($C489,'Policy Characteristics'!$C:$C,0))</f>
        <v>Industry</v>
      </c>
      <c r="B489" s="147" t="str">
        <f>INDEX('Policy Characteristics'!B:B,MATCH($C489,'Policy Characteristics'!$C:$C,0))</f>
        <v>Electrification + Hydrogen</v>
      </c>
      <c r="C489" s="147" t="str">
        <f t="shared" si="33"/>
        <v>Fraction of Industrial Fuel Use Shifted to Other Fuels</v>
      </c>
      <c r="D489" s="150" t="s">
        <v>143</v>
      </c>
      <c r="E489" s="144" t="s">
        <v>1067</v>
      </c>
      <c r="F489" s="150" t="s">
        <v>735</v>
      </c>
      <c r="G489" s="144" t="s">
        <v>1071</v>
      </c>
      <c r="H489" s="16">
        <v>419</v>
      </c>
      <c r="I489" s="144" t="s">
        <v>46</v>
      </c>
      <c r="J489" s="142" t="str">
        <f>INDEX('Policy Characteristics'!D:D,MATCH(PolicyLevers!$C489,'Policy Characteristics'!$C:$C,0))</f>
        <v>Electrification + Hydrogen</v>
      </c>
      <c r="K489" s="142" t="str">
        <f>INDEX('Policy Characteristics'!E:E,MATCH(PolicyLevers!$C489,'Policy Characteristics'!$C:$C,0))</f>
        <v>indst fuel type shifting</v>
      </c>
      <c r="L489" s="166">
        <f>INDEX('Policy Characteristics'!F:F,MATCH(PolicyLevers!$C489,'Policy Characteristics'!$C:$C,0))</f>
        <v>0</v>
      </c>
      <c r="M489" s="166">
        <f>INDEX('Policy Characteristics'!G:G,MATCH(PolicyLevers!$C489,'Policy Characteristics'!$C:$C,0))</f>
        <v>1</v>
      </c>
      <c r="N489" s="166">
        <f>INDEX('Policy Characteristics'!H:H,MATCH(PolicyLevers!$C489,'Policy Characteristics'!$C:$C,0))</f>
        <v>0.01</v>
      </c>
      <c r="O489" s="147" t="str">
        <f>INDEX('Policy Characteristics'!I:I,MATCH(PolicyLevers!$C489,'Policy Characteristics'!$C:$C,0))</f>
        <v>% of fuel shifted</v>
      </c>
      <c r="P489" s="14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47" t="str">
        <f>INDEX('Policy Characteristics'!K:K,MATCH(PolicyLevers!$C489,'Policy Characteristics'!$C:$C,0))</f>
        <v>industry-ag-main.html#fuel-switching</v>
      </c>
      <c r="R489" s="147" t="str">
        <f>INDEX('Policy Characteristics'!L:L,MATCH(PolicyLevers!$C489,'Policy Characteristics'!$C:$C,0))</f>
        <v>industry-elec-and-hydrogen.html</v>
      </c>
      <c r="S489" s="171">
        <f>INDEX('Policy Characteristics'!M:M,MATCH(PolicyLevers!$C489,'Policy Characteristics'!$C:$C,0))</f>
        <v>0</v>
      </c>
      <c r="T489" s="144">
        <f>INDEX('Policy Characteristics'!N:N,MATCH(PolicyLevers!$C489,'Policy Characteristics'!$C:$C,0))</f>
        <v>0</v>
      </c>
    </row>
    <row r="490" spans="1:20">
      <c r="A490" s="142" t="str">
        <f>INDEX('Policy Characteristics'!A:A,MATCH($C490,'Policy Characteristics'!$C:$C,0))</f>
        <v>Industry</v>
      </c>
      <c r="B490" s="147" t="str">
        <f>INDEX('Policy Characteristics'!B:B,MATCH($C490,'Policy Characteristics'!$C:$C,0))</f>
        <v>Electrification + Hydrogen</v>
      </c>
      <c r="C490" s="147" t="str">
        <f t="shared" si="33"/>
        <v>Fraction of Industrial Fuel Use Shifted to Other Fuels</v>
      </c>
      <c r="D490" s="150" t="s">
        <v>143</v>
      </c>
      <c r="E490" s="144" t="s">
        <v>1064</v>
      </c>
      <c r="F490" s="150" t="s">
        <v>735</v>
      </c>
      <c r="G490" s="144" t="s">
        <v>1069</v>
      </c>
      <c r="H490" s="16">
        <v>420</v>
      </c>
      <c r="I490" s="144" t="s">
        <v>47</v>
      </c>
      <c r="J490" s="142" t="str">
        <f>INDEX('Policy Characteristics'!D:D,MATCH(PolicyLevers!$C490,'Policy Characteristics'!$C:$C,0))</f>
        <v>Electrification + Hydrogen</v>
      </c>
      <c r="K490" s="142" t="str">
        <f>INDEX('Policy Characteristics'!E:E,MATCH(PolicyLevers!$C490,'Policy Characteristics'!$C:$C,0))</f>
        <v>indst fuel type shifting</v>
      </c>
      <c r="L490" s="166">
        <f>INDEX('Policy Characteristics'!F:F,MATCH(PolicyLevers!$C490,'Policy Characteristics'!$C:$C,0))</f>
        <v>0</v>
      </c>
      <c r="M490" s="166">
        <f>INDEX('Policy Characteristics'!G:G,MATCH(PolicyLevers!$C490,'Policy Characteristics'!$C:$C,0))</f>
        <v>1</v>
      </c>
      <c r="N490" s="166">
        <f>INDEX('Policy Characteristics'!H:H,MATCH(PolicyLevers!$C490,'Policy Characteristics'!$C:$C,0))</f>
        <v>0.01</v>
      </c>
      <c r="O490" s="147" t="str">
        <f>INDEX('Policy Characteristics'!I:I,MATCH(PolicyLevers!$C490,'Policy Characteristics'!$C:$C,0))</f>
        <v>% of fuel shifted</v>
      </c>
      <c r="P490" s="14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47" t="str">
        <f>INDEX('Policy Characteristics'!K:K,MATCH(PolicyLevers!$C490,'Policy Characteristics'!$C:$C,0))</f>
        <v>industry-ag-main.html#fuel-switching</v>
      </c>
      <c r="R490" s="147" t="str">
        <f>INDEX('Policy Characteristics'!L:L,MATCH(PolicyLevers!$C490,'Policy Characteristics'!$C:$C,0))</f>
        <v>industry-elec-and-hydrogen.html</v>
      </c>
      <c r="S490" s="171">
        <f>INDEX('Policy Characteristics'!M:M,MATCH(PolicyLevers!$C490,'Policy Characteristics'!$C:$C,0))</f>
        <v>0</v>
      </c>
      <c r="T490" s="144">
        <f>INDEX('Policy Characteristics'!N:N,MATCH(PolicyLevers!$C490,'Policy Characteristics'!$C:$C,0))</f>
        <v>0</v>
      </c>
    </row>
    <row r="491" spans="1:20">
      <c r="A491" s="142" t="str">
        <f>INDEX('Policy Characteristics'!A:A,MATCH($C491,'Policy Characteristics'!$C:$C,0))</f>
        <v>Industry</v>
      </c>
      <c r="B491" s="147" t="str">
        <f>INDEX('Policy Characteristics'!B:B,MATCH($C491,'Policy Characteristics'!$C:$C,0))</f>
        <v>Electrification + Hydrogen</v>
      </c>
      <c r="C491" s="147" t="str">
        <f t="shared" si="33"/>
        <v>Fraction of Industrial Fuel Use Shifted to Other Fuels</v>
      </c>
      <c r="D491" s="150" t="s">
        <v>765</v>
      </c>
      <c r="E491" s="144" t="s">
        <v>718</v>
      </c>
      <c r="F491" s="144" t="s">
        <v>1133</v>
      </c>
      <c r="G491" s="144" t="s">
        <v>724</v>
      </c>
      <c r="H491" s="16">
        <v>421</v>
      </c>
      <c r="I491" s="144" t="s">
        <v>47</v>
      </c>
      <c r="J491" s="142" t="str">
        <f>INDEX('Policy Characteristics'!D:D,MATCH(PolicyLevers!$C491,'Policy Characteristics'!$C:$C,0))</f>
        <v>Electrification + Hydrogen</v>
      </c>
      <c r="K491" s="142" t="str">
        <f>INDEX('Policy Characteristics'!E:E,MATCH(PolicyLevers!$C491,'Policy Characteristics'!$C:$C,0))</f>
        <v>indst fuel type shifting</v>
      </c>
      <c r="L491" s="166">
        <f>INDEX('Policy Characteristics'!F:F,MATCH(PolicyLevers!$C491,'Policy Characteristics'!$C:$C,0))</f>
        <v>0</v>
      </c>
      <c r="M491" s="166">
        <f>INDEX('Policy Characteristics'!G:G,MATCH(PolicyLevers!$C491,'Policy Characteristics'!$C:$C,0))</f>
        <v>1</v>
      </c>
      <c r="N491" s="166">
        <f>INDEX('Policy Characteristics'!H:H,MATCH(PolicyLevers!$C491,'Policy Characteristics'!$C:$C,0))</f>
        <v>0.01</v>
      </c>
      <c r="O491" s="147" t="str">
        <f>INDEX('Policy Characteristics'!I:I,MATCH(PolicyLevers!$C491,'Policy Characteristics'!$C:$C,0))</f>
        <v>% of fuel shifted</v>
      </c>
      <c r="P491" s="14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47" t="str">
        <f>INDEX('Policy Characteristics'!K:K,MATCH(PolicyLevers!$C491,'Policy Characteristics'!$C:$C,0))</f>
        <v>industry-ag-main.html#fuel-switching</v>
      </c>
      <c r="R491" s="147" t="str">
        <f>INDEX('Policy Characteristics'!L:L,MATCH(PolicyLevers!$C491,'Policy Characteristics'!$C:$C,0))</f>
        <v>industry-elec-and-hydrogen.html</v>
      </c>
      <c r="S491" s="171">
        <f>INDEX('Policy Characteristics'!M:M,MATCH(PolicyLevers!$C491,'Policy Characteristics'!$C:$C,0))</f>
        <v>0</v>
      </c>
      <c r="T491" s="144">
        <f>INDEX('Policy Characteristics'!N:N,MATCH(PolicyLevers!$C491,'Policy Characteristics'!$C:$C,0))</f>
        <v>0</v>
      </c>
    </row>
    <row r="492" spans="1:20">
      <c r="A492" s="142" t="str">
        <f>INDEX('Policy Characteristics'!A:A,MATCH($C492,'Policy Characteristics'!$C:$C,0))</f>
        <v>Industry</v>
      </c>
      <c r="B492" s="147" t="str">
        <f>INDEX('Policy Characteristics'!B:B,MATCH($C492,'Policy Characteristics'!$C:$C,0))</f>
        <v>Electrification + Hydrogen</v>
      </c>
      <c r="C492" s="147" t="str">
        <f t="shared" si="33"/>
        <v>Fraction of Industrial Fuel Use Shifted to Other Fuels</v>
      </c>
      <c r="D492" s="150" t="s">
        <v>765</v>
      </c>
      <c r="E492" s="144" t="s">
        <v>719</v>
      </c>
      <c r="F492" s="144" t="s">
        <v>1133</v>
      </c>
      <c r="G492" s="144" t="s">
        <v>727</v>
      </c>
      <c r="H492" s="16">
        <v>422</v>
      </c>
      <c r="I492" s="144" t="s">
        <v>46</v>
      </c>
      <c r="J492" s="142" t="str">
        <f>INDEX('Policy Characteristics'!D:D,MATCH(PolicyLevers!$C492,'Policy Characteristics'!$C:$C,0))</f>
        <v>Electrification + Hydrogen</v>
      </c>
      <c r="K492" s="142" t="str">
        <f>INDEX('Policy Characteristics'!E:E,MATCH(PolicyLevers!$C492,'Policy Characteristics'!$C:$C,0))</f>
        <v>indst fuel type shifting</v>
      </c>
      <c r="L492" s="166">
        <f>INDEX('Policy Characteristics'!F:F,MATCH(PolicyLevers!$C492,'Policy Characteristics'!$C:$C,0))</f>
        <v>0</v>
      </c>
      <c r="M492" s="166">
        <f>INDEX('Policy Characteristics'!G:G,MATCH(PolicyLevers!$C492,'Policy Characteristics'!$C:$C,0))</f>
        <v>1</v>
      </c>
      <c r="N492" s="166">
        <f>INDEX('Policy Characteristics'!H:H,MATCH(PolicyLevers!$C492,'Policy Characteristics'!$C:$C,0))</f>
        <v>0.01</v>
      </c>
      <c r="O492" s="147" t="str">
        <f>INDEX('Policy Characteristics'!I:I,MATCH(PolicyLevers!$C492,'Policy Characteristics'!$C:$C,0))</f>
        <v>% of fuel shifted</v>
      </c>
      <c r="P492" s="14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47" t="str">
        <f>INDEX('Policy Characteristics'!K:K,MATCH(PolicyLevers!$C492,'Policy Characteristics'!$C:$C,0))</f>
        <v>industry-ag-main.html#fuel-switching</v>
      </c>
      <c r="R492" s="147" t="str">
        <f>INDEX('Policy Characteristics'!L:L,MATCH(PolicyLevers!$C492,'Policy Characteristics'!$C:$C,0))</f>
        <v>industry-elec-and-hydrogen.html</v>
      </c>
      <c r="S492" s="171">
        <f>INDEX('Policy Characteristics'!M:M,MATCH(PolicyLevers!$C492,'Policy Characteristics'!$C:$C,0))</f>
        <v>0</v>
      </c>
      <c r="T492" s="144">
        <f>INDEX('Policy Characteristics'!N:N,MATCH(PolicyLevers!$C492,'Policy Characteristics'!$C:$C,0))</f>
        <v>0</v>
      </c>
    </row>
    <row r="493" spans="1:20">
      <c r="A493" s="142" t="str">
        <f>INDEX('Policy Characteristics'!A:A,MATCH($C493,'Policy Characteristics'!$C:$C,0))</f>
        <v>Industry</v>
      </c>
      <c r="B493" s="147" t="str">
        <f>INDEX('Policy Characteristics'!B:B,MATCH($C493,'Policy Characteristics'!$C:$C,0))</f>
        <v>Electrification + Hydrogen</v>
      </c>
      <c r="C493" s="147" t="str">
        <f t="shared" si="33"/>
        <v>Fraction of Industrial Fuel Use Shifted to Other Fuels</v>
      </c>
      <c r="D493" s="150" t="s">
        <v>765</v>
      </c>
      <c r="E493" s="144" t="s">
        <v>720</v>
      </c>
      <c r="F493" s="144" t="s">
        <v>1133</v>
      </c>
      <c r="G493" s="144" t="s">
        <v>728</v>
      </c>
      <c r="H493" s="16">
        <v>423</v>
      </c>
      <c r="I493" s="144" t="s">
        <v>46</v>
      </c>
      <c r="J493" s="142" t="str">
        <f>INDEX('Policy Characteristics'!D:D,MATCH(PolicyLevers!$C493,'Policy Characteristics'!$C:$C,0))</f>
        <v>Electrification + Hydrogen</v>
      </c>
      <c r="K493" s="142" t="str">
        <f>INDEX('Policy Characteristics'!E:E,MATCH(PolicyLevers!$C493,'Policy Characteristics'!$C:$C,0))</f>
        <v>indst fuel type shifting</v>
      </c>
      <c r="L493" s="166">
        <f>INDEX('Policy Characteristics'!F:F,MATCH(PolicyLevers!$C493,'Policy Characteristics'!$C:$C,0))</f>
        <v>0</v>
      </c>
      <c r="M493" s="166">
        <f>INDEX('Policy Characteristics'!G:G,MATCH(PolicyLevers!$C493,'Policy Characteristics'!$C:$C,0))</f>
        <v>1</v>
      </c>
      <c r="N493" s="166">
        <f>INDEX('Policy Characteristics'!H:H,MATCH(PolicyLevers!$C493,'Policy Characteristics'!$C:$C,0))</f>
        <v>0.01</v>
      </c>
      <c r="O493" s="147" t="str">
        <f>INDEX('Policy Characteristics'!I:I,MATCH(PolicyLevers!$C493,'Policy Characteristics'!$C:$C,0))</f>
        <v>% of fuel shifted</v>
      </c>
      <c r="P493" s="14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47" t="str">
        <f>INDEX('Policy Characteristics'!K:K,MATCH(PolicyLevers!$C493,'Policy Characteristics'!$C:$C,0))</f>
        <v>industry-ag-main.html#fuel-switching</v>
      </c>
      <c r="R493" s="147" t="str">
        <f>INDEX('Policy Characteristics'!L:L,MATCH(PolicyLevers!$C493,'Policy Characteristics'!$C:$C,0))</f>
        <v>industry-elec-and-hydrogen.html</v>
      </c>
      <c r="S493" s="171">
        <f>INDEX('Policy Characteristics'!M:M,MATCH(PolicyLevers!$C493,'Policy Characteristics'!$C:$C,0))</f>
        <v>0</v>
      </c>
      <c r="T493" s="144">
        <f>INDEX('Policy Characteristics'!N:N,MATCH(PolicyLevers!$C493,'Policy Characteristics'!$C:$C,0))</f>
        <v>0</v>
      </c>
    </row>
    <row r="494" spans="1:20">
      <c r="A494" s="142" t="str">
        <f>INDEX('Policy Characteristics'!A:A,MATCH($C494,'Policy Characteristics'!$C:$C,0))</f>
        <v>Industry</v>
      </c>
      <c r="B494" s="147" t="str">
        <f>INDEX('Policy Characteristics'!B:B,MATCH($C494,'Policy Characteristics'!$C:$C,0))</f>
        <v>Electrification + Hydrogen</v>
      </c>
      <c r="C494" s="147" t="str">
        <f t="shared" si="33"/>
        <v>Fraction of Industrial Fuel Use Shifted to Other Fuels</v>
      </c>
      <c r="D494" s="150" t="s">
        <v>765</v>
      </c>
      <c r="E494" s="144" t="s">
        <v>721</v>
      </c>
      <c r="F494" s="144" t="s">
        <v>1133</v>
      </c>
      <c r="G494" s="144" t="s">
        <v>725</v>
      </c>
      <c r="H494" s="16">
        <v>424</v>
      </c>
      <c r="I494" s="144" t="s">
        <v>47</v>
      </c>
      <c r="J494" s="142" t="str">
        <f>INDEX('Policy Characteristics'!D:D,MATCH(PolicyLevers!$C494,'Policy Characteristics'!$C:$C,0))</f>
        <v>Electrification + Hydrogen</v>
      </c>
      <c r="K494" s="142" t="str">
        <f>INDEX('Policy Characteristics'!E:E,MATCH(PolicyLevers!$C494,'Policy Characteristics'!$C:$C,0))</f>
        <v>indst fuel type shifting</v>
      </c>
      <c r="L494" s="166">
        <f>INDEX('Policy Characteristics'!F:F,MATCH(PolicyLevers!$C494,'Policy Characteristics'!$C:$C,0))</f>
        <v>0</v>
      </c>
      <c r="M494" s="166">
        <f>INDEX('Policy Characteristics'!G:G,MATCH(PolicyLevers!$C494,'Policy Characteristics'!$C:$C,0))</f>
        <v>1</v>
      </c>
      <c r="N494" s="166">
        <f>INDEX('Policy Characteristics'!H:H,MATCH(PolicyLevers!$C494,'Policy Characteristics'!$C:$C,0))</f>
        <v>0.01</v>
      </c>
      <c r="O494" s="147" t="str">
        <f>INDEX('Policy Characteristics'!I:I,MATCH(PolicyLevers!$C494,'Policy Characteristics'!$C:$C,0))</f>
        <v>% of fuel shifted</v>
      </c>
      <c r="P494" s="14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47" t="str">
        <f>INDEX('Policy Characteristics'!K:K,MATCH(PolicyLevers!$C494,'Policy Characteristics'!$C:$C,0))</f>
        <v>industry-ag-main.html#fuel-switching</v>
      </c>
      <c r="R494" s="147" t="str">
        <f>INDEX('Policy Characteristics'!L:L,MATCH(PolicyLevers!$C494,'Policy Characteristics'!$C:$C,0))</f>
        <v>industry-elec-and-hydrogen.html</v>
      </c>
      <c r="S494" s="171">
        <f>INDEX('Policy Characteristics'!M:M,MATCH(PolicyLevers!$C494,'Policy Characteristics'!$C:$C,0))</f>
        <v>0</v>
      </c>
      <c r="T494" s="144">
        <f>INDEX('Policy Characteristics'!N:N,MATCH(PolicyLevers!$C494,'Policy Characteristics'!$C:$C,0))</f>
        <v>0</v>
      </c>
    </row>
    <row r="495" spans="1:20">
      <c r="A495" s="142" t="str">
        <f>INDEX('Policy Characteristics'!A:A,MATCH($C495,'Policy Characteristics'!$C:$C,0))</f>
        <v>Industry</v>
      </c>
      <c r="B495" s="147" t="str">
        <f>INDEX('Policy Characteristics'!B:B,MATCH($C495,'Policy Characteristics'!$C:$C,0))</f>
        <v>Electrification + Hydrogen</v>
      </c>
      <c r="C495" s="147" t="str">
        <f t="shared" si="33"/>
        <v>Fraction of Industrial Fuel Use Shifted to Other Fuels</v>
      </c>
      <c r="D495" s="150" t="s">
        <v>765</v>
      </c>
      <c r="E495" s="144" t="s">
        <v>722</v>
      </c>
      <c r="F495" s="144" t="s">
        <v>1133</v>
      </c>
      <c r="G495" s="144" t="s">
        <v>726</v>
      </c>
      <c r="H495" s="16">
        <v>425</v>
      </c>
      <c r="I495" s="144" t="s">
        <v>46</v>
      </c>
      <c r="J495" s="142" t="str">
        <f>INDEX('Policy Characteristics'!D:D,MATCH(PolicyLevers!$C495,'Policy Characteristics'!$C:$C,0))</f>
        <v>Electrification + Hydrogen</v>
      </c>
      <c r="K495" s="142" t="str">
        <f>INDEX('Policy Characteristics'!E:E,MATCH(PolicyLevers!$C495,'Policy Characteristics'!$C:$C,0))</f>
        <v>indst fuel type shifting</v>
      </c>
      <c r="L495" s="166">
        <f>INDEX('Policy Characteristics'!F:F,MATCH(PolicyLevers!$C495,'Policy Characteristics'!$C:$C,0))</f>
        <v>0</v>
      </c>
      <c r="M495" s="166">
        <f>INDEX('Policy Characteristics'!G:G,MATCH(PolicyLevers!$C495,'Policy Characteristics'!$C:$C,0))</f>
        <v>1</v>
      </c>
      <c r="N495" s="166">
        <f>INDEX('Policy Characteristics'!H:H,MATCH(PolicyLevers!$C495,'Policy Characteristics'!$C:$C,0))</f>
        <v>0.01</v>
      </c>
      <c r="O495" s="147" t="str">
        <f>INDEX('Policy Characteristics'!I:I,MATCH(PolicyLevers!$C495,'Policy Characteristics'!$C:$C,0))</f>
        <v>% of fuel shifted</v>
      </c>
      <c r="P495" s="14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47" t="str">
        <f>INDEX('Policy Characteristics'!K:K,MATCH(PolicyLevers!$C495,'Policy Characteristics'!$C:$C,0))</f>
        <v>industry-ag-main.html#fuel-switching</v>
      </c>
      <c r="R495" s="147" t="str">
        <f>INDEX('Policy Characteristics'!L:L,MATCH(PolicyLevers!$C495,'Policy Characteristics'!$C:$C,0))</f>
        <v>industry-elec-and-hydrogen.html</v>
      </c>
      <c r="S495" s="171">
        <f>INDEX('Policy Characteristics'!M:M,MATCH(PolicyLevers!$C495,'Policy Characteristics'!$C:$C,0))</f>
        <v>0</v>
      </c>
      <c r="T495" s="144">
        <f>INDEX('Policy Characteristics'!N:N,MATCH(PolicyLevers!$C495,'Policy Characteristics'!$C:$C,0))</f>
        <v>0</v>
      </c>
    </row>
    <row r="496" spans="1:20">
      <c r="A496" s="142" t="str">
        <f>INDEX('Policy Characteristics'!A:A,MATCH($C496,'Policy Characteristics'!$C:$C,0))</f>
        <v>Industry</v>
      </c>
      <c r="B496" s="147" t="str">
        <f>INDEX('Policy Characteristics'!B:B,MATCH($C496,'Policy Characteristics'!$C:$C,0))</f>
        <v>Electrification + Hydrogen</v>
      </c>
      <c r="C496" s="147" t="str">
        <f t="shared" si="33"/>
        <v>Fraction of Industrial Fuel Use Shifted to Other Fuels</v>
      </c>
      <c r="D496" s="150" t="s">
        <v>765</v>
      </c>
      <c r="E496" s="144" t="s">
        <v>723</v>
      </c>
      <c r="F496" s="144" t="s">
        <v>1133</v>
      </c>
      <c r="G496" s="144" t="s">
        <v>729</v>
      </c>
      <c r="H496" s="16">
        <v>426</v>
      </c>
      <c r="I496" s="144" t="s">
        <v>47</v>
      </c>
      <c r="J496" s="142" t="str">
        <f>INDEX('Policy Characteristics'!D:D,MATCH(PolicyLevers!$C496,'Policy Characteristics'!$C:$C,0))</f>
        <v>Electrification + Hydrogen</v>
      </c>
      <c r="K496" s="142" t="str">
        <f>INDEX('Policy Characteristics'!E:E,MATCH(PolicyLevers!$C496,'Policy Characteristics'!$C:$C,0))</f>
        <v>indst fuel type shifting</v>
      </c>
      <c r="L496" s="166">
        <f>INDEX('Policy Characteristics'!F:F,MATCH(PolicyLevers!$C496,'Policy Characteristics'!$C:$C,0))</f>
        <v>0</v>
      </c>
      <c r="M496" s="166">
        <f>INDEX('Policy Characteristics'!G:G,MATCH(PolicyLevers!$C496,'Policy Characteristics'!$C:$C,0))</f>
        <v>1</v>
      </c>
      <c r="N496" s="166">
        <f>INDEX('Policy Characteristics'!H:H,MATCH(PolicyLevers!$C496,'Policy Characteristics'!$C:$C,0))</f>
        <v>0.01</v>
      </c>
      <c r="O496" s="147" t="str">
        <f>INDEX('Policy Characteristics'!I:I,MATCH(PolicyLevers!$C496,'Policy Characteristics'!$C:$C,0))</f>
        <v>% of fuel shifted</v>
      </c>
      <c r="P496" s="14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47" t="str">
        <f>INDEX('Policy Characteristics'!K:K,MATCH(PolicyLevers!$C496,'Policy Characteristics'!$C:$C,0))</f>
        <v>industry-ag-main.html#fuel-switching</v>
      </c>
      <c r="R496" s="147" t="str">
        <f>INDEX('Policy Characteristics'!L:L,MATCH(PolicyLevers!$C496,'Policy Characteristics'!$C:$C,0))</f>
        <v>industry-elec-and-hydrogen.html</v>
      </c>
      <c r="S496" s="171">
        <f>INDEX('Policy Characteristics'!M:M,MATCH(PolicyLevers!$C496,'Policy Characteristics'!$C:$C,0))</f>
        <v>0</v>
      </c>
      <c r="T496" s="144">
        <f>INDEX('Policy Characteristics'!N:N,MATCH(PolicyLevers!$C496,'Policy Characteristics'!$C:$C,0))</f>
        <v>0</v>
      </c>
    </row>
    <row r="497" spans="1:20">
      <c r="A497" s="142" t="str">
        <f>INDEX('Policy Characteristics'!A:A,MATCH($C497,'Policy Characteristics'!$C:$C,0))</f>
        <v>Industry</v>
      </c>
      <c r="B497" s="147" t="str">
        <f>INDEX('Policy Characteristics'!B:B,MATCH($C497,'Policy Characteristics'!$C:$C,0))</f>
        <v>Electrification + Hydrogen</v>
      </c>
      <c r="C497" s="147" t="str">
        <f t="shared" si="33"/>
        <v>Fraction of Industrial Fuel Use Shifted to Other Fuels</v>
      </c>
      <c r="D497" s="150" t="s">
        <v>765</v>
      </c>
      <c r="E497" s="144" t="s">
        <v>1065</v>
      </c>
      <c r="F497" s="144" t="s">
        <v>1133</v>
      </c>
      <c r="G497" s="144" t="s">
        <v>1068</v>
      </c>
      <c r="H497" s="16">
        <v>427</v>
      </c>
      <c r="I497" s="144" t="s">
        <v>47</v>
      </c>
      <c r="J497" s="142" t="str">
        <f>INDEX('Policy Characteristics'!D:D,MATCH(PolicyLevers!$C497,'Policy Characteristics'!$C:$C,0))</f>
        <v>Electrification + Hydrogen</v>
      </c>
      <c r="K497" s="142" t="str">
        <f>INDEX('Policy Characteristics'!E:E,MATCH(PolicyLevers!$C497,'Policy Characteristics'!$C:$C,0))</f>
        <v>indst fuel type shifting</v>
      </c>
      <c r="L497" s="166">
        <f>INDEX('Policy Characteristics'!F:F,MATCH(PolicyLevers!$C497,'Policy Characteristics'!$C:$C,0))</f>
        <v>0</v>
      </c>
      <c r="M497" s="166">
        <f>INDEX('Policy Characteristics'!G:G,MATCH(PolicyLevers!$C497,'Policy Characteristics'!$C:$C,0))</f>
        <v>1</v>
      </c>
      <c r="N497" s="166">
        <f>INDEX('Policy Characteristics'!H:H,MATCH(PolicyLevers!$C497,'Policy Characteristics'!$C:$C,0))</f>
        <v>0.01</v>
      </c>
      <c r="O497" s="147" t="str">
        <f>INDEX('Policy Characteristics'!I:I,MATCH(PolicyLevers!$C497,'Policy Characteristics'!$C:$C,0))</f>
        <v>% of fuel shifted</v>
      </c>
      <c r="P497" s="14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47" t="str">
        <f>INDEX('Policy Characteristics'!K:K,MATCH(PolicyLevers!$C497,'Policy Characteristics'!$C:$C,0))</f>
        <v>industry-ag-main.html#fuel-switching</v>
      </c>
      <c r="R497" s="147" t="str">
        <f>INDEX('Policy Characteristics'!L:L,MATCH(PolicyLevers!$C497,'Policy Characteristics'!$C:$C,0))</f>
        <v>industry-elec-and-hydrogen.html</v>
      </c>
      <c r="S497" s="171">
        <f>INDEX('Policy Characteristics'!M:M,MATCH(PolicyLevers!$C497,'Policy Characteristics'!$C:$C,0))</f>
        <v>0</v>
      </c>
      <c r="T497" s="144">
        <f>INDEX('Policy Characteristics'!N:N,MATCH(PolicyLevers!$C497,'Policy Characteristics'!$C:$C,0))</f>
        <v>0</v>
      </c>
    </row>
    <row r="498" spans="1:20">
      <c r="A498" s="142" t="str">
        <f>INDEX('Policy Characteristics'!A:A,MATCH($C498,'Policy Characteristics'!$C:$C,0))</f>
        <v>Industry</v>
      </c>
      <c r="B498" s="147" t="str">
        <f>INDEX('Policy Characteristics'!B:B,MATCH($C498,'Policy Characteristics'!$C:$C,0))</f>
        <v>Electrification + Hydrogen</v>
      </c>
      <c r="C498" s="147" t="str">
        <f t="shared" si="33"/>
        <v>Fraction of Industrial Fuel Use Shifted to Other Fuels</v>
      </c>
      <c r="D498" s="150" t="s">
        <v>765</v>
      </c>
      <c r="E498" s="144" t="s">
        <v>1066</v>
      </c>
      <c r="F498" s="144" t="s">
        <v>1133</v>
      </c>
      <c r="G498" s="144" t="s">
        <v>1070</v>
      </c>
      <c r="H498" s="16">
        <v>428</v>
      </c>
      <c r="I498" s="144" t="s">
        <v>46</v>
      </c>
      <c r="J498" s="142" t="str">
        <f>INDEX('Policy Characteristics'!D:D,MATCH(PolicyLevers!$C498,'Policy Characteristics'!$C:$C,0))</f>
        <v>Electrification + Hydrogen</v>
      </c>
      <c r="K498" s="142" t="str">
        <f>INDEX('Policy Characteristics'!E:E,MATCH(PolicyLevers!$C498,'Policy Characteristics'!$C:$C,0))</f>
        <v>indst fuel type shifting</v>
      </c>
      <c r="L498" s="166">
        <f>INDEX('Policy Characteristics'!F:F,MATCH(PolicyLevers!$C498,'Policy Characteristics'!$C:$C,0))</f>
        <v>0</v>
      </c>
      <c r="M498" s="166">
        <f>INDEX('Policy Characteristics'!G:G,MATCH(PolicyLevers!$C498,'Policy Characteristics'!$C:$C,0))</f>
        <v>1</v>
      </c>
      <c r="N498" s="166">
        <f>INDEX('Policy Characteristics'!H:H,MATCH(PolicyLevers!$C498,'Policy Characteristics'!$C:$C,0))</f>
        <v>0.01</v>
      </c>
      <c r="O498" s="147" t="str">
        <f>INDEX('Policy Characteristics'!I:I,MATCH(PolicyLevers!$C498,'Policy Characteristics'!$C:$C,0))</f>
        <v>% of fuel shifted</v>
      </c>
      <c r="P498" s="14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47" t="str">
        <f>INDEX('Policy Characteristics'!K:K,MATCH(PolicyLevers!$C498,'Policy Characteristics'!$C:$C,0))</f>
        <v>industry-ag-main.html#fuel-switching</v>
      </c>
      <c r="R498" s="147" t="str">
        <f>INDEX('Policy Characteristics'!L:L,MATCH(PolicyLevers!$C498,'Policy Characteristics'!$C:$C,0))</f>
        <v>industry-elec-and-hydrogen.html</v>
      </c>
      <c r="S498" s="171">
        <f>INDEX('Policy Characteristics'!M:M,MATCH(PolicyLevers!$C498,'Policy Characteristics'!$C:$C,0))</f>
        <v>0</v>
      </c>
      <c r="T498" s="144">
        <f>INDEX('Policy Characteristics'!N:N,MATCH(PolicyLevers!$C498,'Policy Characteristics'!$C:$C,0))</f>
        <v>0</v>
      </c>
    </row>
    <row r="499" spans="1:20">
      <c r="A499" s="142" t="str">
        <f>INDEX('Policy Characteristics'!A:A,MATCH($C499,'Policy Characteristics'!$C:$C,0))</f>
        <v>Industry</v>
      </c>
      <c r="B499" s="147" t="str">
        <f>INDEX('Policy Characteristics'!B:B,MATCH($C499,'Policy Characteristics'!$C:$C,0))</f>
        <v>Electrification + Hydrogen</v>
      </c>
      <c r="C499" s="147" t="str">
        <f t="shared" si="33"/>
        <v>Fraction of Industrial Fuel Use Shifted to Other Fuels</v>
      </c>
      <c r="D499" s="150" t="s">
        <v>765</v>
      </c>
      <c r="E499" s="144" t="s">
        <v>1067</v>
      </c>
      <c r="F499" s="144" t="s">
        <v>1133</v>
      </c>
      <c r="G499" s="144" t="s">
        <v>1071</v>
      </c>
      <c r="H499" s="16">
        <v>464</v>
      </c>
      <c r="I499" s="144" t="s">
        <v>47</v>
      </c>
      <c r="J499" s="142" t="str">
        <f>INDEX('Policy Characteristics'!D:D,MATCH(PolicyLevers!$C499,'Policy Characteristics'!$C:$C,0))</f>
        <v>Electrification + Hydrogen</v>
      </c>
      <c r="K499" s="142" t="str">
        <f>INDEX('Policy Characteristics'!E:E,MATCH(PolicyLevers!$C499,'Policy Characteristics'!$C:$C,0))</f>
        <v>indst fuel type shifting</v>
      </c>
      <c r="L499" s="166">
        <f>INDEX('Policy Characteristics'!F:F,MATCH(PolicyLevers!$C499,'Policy Characteristics'!$C:$C,0))</f>
        <v>0</v>
      </c>
      <c r="M499" s="166">
        <f>INDEX('Policy Characteristics'!G:G,MATCH(PolicyLevers!$C499,'Policy Characteristics'!$C:$C,0))</f>
        <v>1</v>
      </c>
      <c r="N499" s="166">
        <f>INDEX('Policy Characteristics'!H:H,MATCH(PolicyLevers!$C499,'Policy Characteristics'!$C:$C,0))</f>
        <v>0.01</v>
      </c>
      <c r="O499" s="147" t="str">
        <f>INDEX('Policy Characteristics'!I:I,MATCH(PolicyLevers!$C499,'Policy Characteristics'!$C:$C,0))</f>
        <v>% of fuel shifted</v>
      </c>
      <c r="P499" s="14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47" t="str">
        <f>INDEX('Policy Characteristics'!K:K,MATCH(PolicyLevers!$C499,'Policy Characteristics'!$C:$C,0))</f>
        <v>industry-ag-main.html#fuel-switching</v>
      </c>
      <c r="R499" s="147" t="str">
        <f>INDEX('Policy Characteristics'!L:L,MATCH(PolicyLevers!$C499,'Policy Characteristics'!$C:$C,0))</f>
        <v>industry-elec-and-hydrogen.html</v>
      </c>
      <c r="S499" s="171">
        <f>INDEX('Policy Characteristics'!M:M,MATCH(PolicyLevers!$C499,'Policy Characteristics'!$C:$C,0))</f>
        <v>0</v>
      </c>
      <c r="T499" s="144">
        <f>INDEX('Policy Characteristics'!N:N,MATCH(PolicyLevers!$C499,'Policy Characteristics'!$C:$C,0))</f>
        <v>0</v>
      </c>
    </row>
    <row r="500" spans="1:20">
      <c r="A500" s="142" t="str">
        <f>INDEX('Policy Characteristics'!A:A,MATCH($C500,'Policy Characteristics'!$C:$C,0))</f>
        <v>Industry</v>
      </c>
      <c r="B500" s="147" t="str">
        <f>INDEX('Policy Characteristics'!B:B,MATCH($C500,'Policy Characteristics'!$C:$C,0))</f>
        <v>Electrification + Hydrogen</v>
      </c>
      <c r="C500" s="147" t="str">
        <f t="shared" si="33"/>
        <v>Fraction of Industrial Fuel Use Shifted to Other Fuels</v>
      </c>
      <c r="D500" s="150" t="s">
        <v>765</v>
      </c>
      <c r="E500" s="144" t="s">
        <v>1064</v>
      </c>
      <c r="F500" s="144" t="s">
        <v>1133</v>
      </c>
      <c r="G500" s="144" t="s">
        <v>1069</v>
      </c>
      <c r="H500" s="16">
        <v>465</v>
      </c>
      <c r="I500" s="144" t="s">
        <v>47</v>
      </c>
      <c r="J500" s="142" t="str">
        <f>INDEX('Policy Characteristics'!D:D,MATCH(PolicyLevers!$C500,'Policy Characteristics'!$C:$C,0))</f>
        <v>Electrification + Hydrogen</v>
      </c>
      <c r="K500" s="142" t="str">
        <f>INDEX('Policy Characteristics'!E:E,MATCH(PolicyLevers!$C500,'Policy Characteristics'!$C:$C,0))</f>
        <v>indst fuel type shifting</v>
      </c>
      <c r="L500" s="166">
        <f>INDEX('Policy Characteristics'!F:F,MATCH(PolicyLevers!$C500,'Policy Characteristics'!$C:$C,0))</f>
        <v>0</v>
      </c>
      <c r="M500" s="166">
        <f>INDEX('Policy Characteristics'!G:G,MATCH(PolicyLevers!$C500,'Policy Characteristics'!$C:$C,0))</f>
        <v>1</v>
      </c>
      <c r="N500" s="166">
        <f>INDEX('Policy Characteristics'!H:H,MATCH(PolicyLevers!$C500,'Policy Characteristics'!$C:$C,0))</f>
        <v>0.01</v>
      </c>
      <c r="O500" s="147" t="str">
        <f>INDEX('Policy Characteristics'!I:I,MATCH(PolicyLevers!$C500,'Policy Characteristics'!$C:$C,0))</f>
        <v>% of fuel shifted</v>
      </c>
      <c r="P500" s="14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47" t="str">
        <f>INDEX('Policy Characteristics'!K:K,MATCH(PolicyLevers!$C500,'Policy Characteristics'!$C:$C,0))</f>
        <v>industry-ag-main.html#fuel-switching</v>
      </c>
      <c r="R500" s="147" t="str">
        <f>INDEX('Policy Characteristics'!L:L,MATCH(PolicyLevers!$C500,'Policy Characteristics'!$C:$C,0))</f>
        <v>industry-elec-and-hydrogen.html</v>
      </c>
      <c r="S500" s="171">
        <f>INDEX('Policy Characteristics'!M:M,MATCH(PolicyLevers!$C500,'Policy Characteristics'!$C:$C,0))</f>
        <v>0</v>
      </c>
      <c r="T500" s="144">
        <f>INDEX('Policy Characteristics'!N:N,MATCH(PolicyLevers!$C500,'Policy Characteristics'!$C:$C,0))</f>
        <v>0</v>
      </c>
    </row>
    <row r="501" spans="1:20">
      <c r="A501" s="142" t="str">
        <f>INDEX('Policy Characteristics'!A:A,MATCH($C501,'Policy Characteristics'!$C:$C,0))</f>
        <v>Industry</v>
      </c>
      <c r="B501" s="147" t="str">
        <f>INDEX('Policy Characteristics'!B:B,MATCH($C501,'Policy Characteristics'!$C:$C,0))</f>
        <v>Electrification + Hydrogen</v>
      </c>
      <c r="C501" s="147" t="str">
        <f t="shared" si="33"/>
        <v>Fraction of Industrial Fuel Use Shifted to Other Fuels</v>
      </c>
      <c r="D501" s="150" t="s">
        <v>144</v>
      </c>
      <c r="E501" s="144" t="s">
        <v>718</v>
      </c>
      <c r="F501" s="150" t="s">
        <v>764</v>
      </c>
      <c r="G501" s="144" t="s">
        <v>724</v>
      </c>
      <c r="H501" s="16">
        <v>466</v>
      </c>
      <c r="I501" s="144" t="s">
        <v>47</v>
      </c>
      <c r="J501" s="142" t="str">
        <f>INDEX('Policy Characteristics'!D:D,MATCH(PolicyLevers!$C501,'Policy Characteristics'!$C:$C,0))</f>
        <v>Electrification + Hydrogen</v>
      </c>
      <c r="K501" s="142" t="str">
        <f>INDEX('Policy Characteristics'!E:E,MATCH(PolicyLevers!$C501,'Policy Characteristics'!$C:$C,0))</f>
        <v>indst fuel type shifting</v>
      </c>
      <c r="L501" s="166">
        <f>INDEX('Policy Characteristics'!F:F,MATCH(PolicyLevers!$C501,'Policy Characteristics'!$C:$C,0))</f>
        <v>0</v>
      </c>
      <c r="M501" s="166">
        <f>INDEX('Policy Characteristics'!G:G,MATCH(PolicyLevers!$C501,'Policy Characteristics'!$C:$C,0))</f>
        <v>1</v>
      </c>
      <c r="N501" s="166">
        <f>INDEX('Policy Characteristics'!H:H,MATCH(PolicyLevers!$C501,'Policy Characteristics'!$C:$C,0))</f>
        <v>0.01</v>
      </c>
      <c r="O501" s="147" t="str">
        <f>INDEX('Policy Characteristics'!I:I,MATCH(PolicyLevers!$C501,'Policy Characteristics'!$C:$C,0))</f>
        <v>% of fuel shifted</v>
      </c>
      <c r="P501" s="14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47" t="str">
        <f>INDEX('Policy Characteristics'!K:K,MATCH(PolicyLevers!$C501,'Policy Characteristics'!$C:$C,0))</f>
        <v>industry-ag-main.html#fuel-switching</v>
      </c>
      <c r="R501" s="147" t="str">
        <f>INDEX('Policy Characteristics'!L:L,MATCH(PolicyLevers!$C501,'Policy Characteristics'!$C:$C,0))</f>
        <v>industry-elec-and-hydrogen.html</v>
      </c>
      <c r="S501" s="171">
        <f>INDEX('Policy Characteristics'!M:M,MATCH(PolicyLevers!$C501,'Policy Characteristics'!$C:$C,0))</f>
        <v>0</v>
      </c>
      <c r="T501" s="144">
        <f>INDEX('Policy Characteristics'!N:N,MATCH(PolicyLevers!$C501,'Policy Characteristics'!$C:$C,0))</f>
        <v>0</v>
      </c>
    </row>
    <row r="502" spans="1:20">
      <c r="A502" s="142" t="str">
        <f>INDEX('Policy Characteristics'!A:A,MATCH($C502,'Policy Characteristics'!$C:$C,0))</f>
        <v>Industry</v>
      </c>
      <c r="B502" s="147" t="str">
        <f>INDEX('Policy Characteristics'!B:B,MATCH($C502,'Policy Characteristics'!$C:$C,0))</f>
        <v>Electrification + Hydrogen</v>
      </c>
      <c r="C502" s="147" t="str">
        <f t="shared" si="33"/>
        <v>Fraction of Industrial Fuel Use Shifted to Other Fuels</v>
      </c>
      <c r="D502" s="150" t="s">
        <v>144</v>
      </c>
      <c r="E502" s="144" t="s">
        <v>719</v>
      </c>
      <c r="F502" s="150" t="s">
        <v>764</v>
      </c>
      <c r="G502" s="144" t="s">
        <v>727</v>
      </c>
      <c r="H502" s="16">
        <v>467</v>
      </c>
      <c r="I502" s="144" t="s">
        <v>47</v>
      </c>
      <c r="J502" s="142" t="str">
        <f>INDEX('Policy Characteristics'!D:D,MATCH(PolicyLevers!$C502,'Policy Characteristics'!$C:$C,0))</f>
        <v>Electrification + Hydrogen</v>
      </c>
      <c r="K502" s="142" t="str">
        <f>INDEX('Policy Characteristics'!E:E,MATCH(PolicyLevers!$C502,'Policy Characteristics'!$C:$C,0))</f>
        <v>indst fuel type shifting</v>
      </c>
      <c r="L502" s="166">
        <f>INDEX('Policy Characteristics'!F:F,MATCH(PolicyLevers!$C502,'Policy Characteristics'!$C:$C,0))</f>
        <v>0</v>
      </c>
      <c r="M502" s="166">
        <f>INDEX('Policy Characteristics'!G:G,MATCH(PolicyLevers!$C502,'Policy Characteristics'!$C:$C,0))</f>
        <v>1</v>
      </c>
      <c r="N502" s="166">
        <f>INDEX('Policy Characteristics'!H:H,MATCH(PolicyLevers!$C502,'Policy Characteristics'!$C:$C,0))</f>
        <v>0.01</v>
      </c>
      <c r="O502" s="147" t="str">
        <f>INDEX('Policy Characteristics'!I:I,MATCH(PolicyLevers!$C502,'Policy Characteristics'!$C:$C,0))</f>
        <v>% of fuel shifted</v>
      </c>
      <c r="P502" s="14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47" t="str">
        <f>INDEX('Policy Characteristics'!K:K,MATCH(PolicyLevers!$C502,'Policy Characteristics'!$C:$C,0))</f>
        <v>industry-ag-main.html#fuel-switching</v>
      </c>
      <c r="R502" s="147" t="str">
        <f>INDEX('Policy Characteristics'!L:L,MATCH(PolicyLevers!$C502,'Policy Characteristics'!$C:$C,0))</f>
        <v>industry-elec-and-hydrogen.html</v>
      </c>
      <c r="S502" s="171">
        <f>INDEX('Policy Characteristics'!M:M,MATCH(PolicyLevers!$C502,'Policy Characteristics'!$C:$C,0))</f>
        <v>0</v>
      </c>
      <c r="T502" s="144">
        <f>INDEX('Policy Characteristics'!N:N,MATCH(PolicyLevers!$C502,'Policy Characteristics'!$C:$C,0))</f>
        <v>0</v>
      </c>
    </row>
    <row r="503" spans="1:20">
      <c r="A503" s="142" t="str">
        <f>INDEX('Policy Characteristics'!A:A,MATCH($C503,'Policy Characteristics'!$C:$C,0))</f>
        <v>Industry</v>
      </c>
      <c r="B503" s="147" t="str">
        <f>INDEX('Policy Characteristics'!B:B,MATCH($C503,'Policy Characteristics'!$C:$C,0))</f>
        <v>Electrification + Hydrogen</v>
      </c>
      <c r="C503" s="147" t="str">
        <f t="shared" si="33"/>
        <v>Fraction of Industrial Fuel Use Shifted to Other Fuels</v>
      </c>
      <c r="D503" s="150" t="s">
        <v>144</v>
      </c>
      <c r="E503" s="144" t="s">
        <v>720</v>
      </c>
      <c r="F503" s="150" t="s">
        <v>764</v>
      </c>
      <c r="G503" s="144" t="s">
        <v>728</v>
      </c>
      <c r="H503" s="16">
        <v>468</v>
      </c>
      <c r="I503" s="144" t="s">
        <v>47</v>
      </c>
      <c r="J503" s="142" t="str">
        <f>INDEX('Policy Characteristics'!D:D,MATCH(PolicyLevers!$C503,'Policy Characteristics'!$C:$C,0))</f>
        <v>Electrification + Hydrogen</v>
      </c>
      <c r="K503" s="142" t="str">
        <f>INDEX('Policy Characteristics'!E:E,MATCH(PolicyLevers!$C503,'Policy Characteristics'!$C:$C,0))</f>
        <v>indst fuel type shifting</v>
      </c>
      <c r="L503" s="166">
        <f>INDEX('Policy Characteristics'!F:F,MATCH(PolicyLevers!$C503,'Policy Characteristics'!$C:$C,0))</f>
        <v>0</v>
      </c>
      <c r="M503" s="166">
        <f>INDEX('Policy Characteristics'!G:G,MATCH(PolicyLevers!$C503,'Policy Characteristics'!$C:$C,0))</f>
        <v>1</v>
      </c>
      <c r="N503" s="166">
        <f>INDEX('Policy Characteristics'!H:H,MATCH(PolicyLevers!$C503,'Policy Characteristics'!$C:$C,0))</f>
        <v>0.01</v>
      </c>
      <c r="O503" s="147" t="str">
        <f>INDEX('Policy Characteristics'!I:I,MATCH(PolicyLevers!$C503,'Policy Characteristics'!$C:$C,0))</f>
        <v>% of fuel shifted</v>
      </c>
      <c r="P503" s="14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47" t="str">
        <f>INDEX('Policy Characteristics'!K:K,MATCH(PolicyLevers!$C503,'Policy Characteristics'!$C:$C,0))</f>
        <v>industry-ag-main.html#fuel-switching</v>
      </c>
      <c r="R503" s="147" t="str">
        <f>INDEX('Policy Characteristics'!L:L,MATCH(PolicyLevers!$C503,'Policy Characteristics'!$C:$C,0))</f>
        <v>industry-elec-and-hydrogen.html</v>
      </c>
      <c r="S503" s="171">
        <f>INDEX('Policy Characteristics'!M:M,MATCH(PolicyLevers!$C503,'Policy Characteristics'!$C:$C,0))</f>
        <v>0</v>
      </c>
      <c r="T503" s="144">
        <f>INDEX('Policy Characteristics'!N:N,MATCH(PolicyLevers!$C503,'Policy Characteristics'!$C:$C,0))</f>
        <v>0</v>
      </c>
    </row>
    <row r="504" spans="1:20">
      <c r="A504" s="142" t="str">
        <f>INDEX('Policy Characteristics'!A:A,MATCH($C504,'Policy Characteristics'!$C:$C,0))</f>
        <v>Industry</v>
      </c>
      <c r="B504" s="147" t="str">
        <f>INDEX('Policy Characteristics'!B:B,MATCH($C504,'Policy Characteristics'!$C:$C,0))</f>
        <v>Electrification + Hydrogen</v>
      </c>
      <c r="C504" s="147" t="str">
        <f t="shared" si="33"/>
        <v>Fraction of Industrial Fuel Use Shifted to Other Fuels</v>
      </c>
      <c r="D504" s="150" t="s">
        <v>144</v>
      </c>
      <c r="E504" s="144" t="s">
        <v>721</v>
      </c>
      <c r="F504" s="150" t="s">
        <v>764</v>
      </c>
      <c r="G504" s="144" t="s">
        <v>725</v>
      </c>
      <c r="H504" s="16">
        <v>469</v>
      </c>
      <c r="I504" s="144" t="s">
        <v>47</v>
      </c>
      <c r="J504" s="142" t="str">
        <f>INDEX('Policy Characteristics'!D:D,MATCH(PolicyLevers!$C504,'Policy Characteristics'!$C:$C,0))</f>
        <v>Electrification + Hydrogen</v>
      </c>
      <c r="K504" s="142" t="str">
        <f>INDEX('Policy Characteristics'!E:E,MATCH(PolicyLevers!$C504,'Policy Characteristics'!$C:$C,0))</f>
        <v>indst fuel type shifting</v>
      </c>
      <c r="L504" s="166">
        <f>INDEX('Policy Characteristics'!F:F,MATCH(PolicyLevers!$C504,'Policy Characteristics'!$C:$C,0))</f>
        <v>0</v>
      </c>
      <c r="M504" s="166">
        <f>INDEX('Policy Characteristics'!G:G,MATCH(PolicyLevers!$C504,'Policy Characteristics'!$C:$C,0))</f>
        <v>1</v>
      </c>
      <c r="N504" s="166">
        <f>INDEX('Policy Characteristics'!H:H,MATCH(PolicyLevers!$C504,'Policy Characteristics'!$C:$C,0))</f>
        <v>0.01</v>
      </c>
      <c r="O504" s="147" t="str">
        <f>INDEX('Policy Characteristics'!I:I,MATCH(PolicyLevers!$C504,'Policy Characteristics'!$C:$C,0))</f>
        <v>% of fuel shifted</v>
      </c>
      <c r="P504" s="14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47" t="str">
        <f>INDEX('Policy Characteristics'!K:K,MATCH(PolicyLevers!$C504,'Policy Characteristics'!$C:$C,0))</f>
        <v>industry-ag-main.html#fuel-switching</v>
      </c>
      <c r="R504" s="147" t="str">
        <f>INDEX('Policy Characteristics'!L:L,MATCH(PolicyLevers!$C504,'Policy Characteristics'!$C:$C,0))</f>
        <v>industry-elec-and-hydrogen.html</v>
      </c>
      <c r="S504" s="171">
        <f>INDEX('Policy Characteristics'!M:M,MATCH(PolicyLevers!$C504,'Policy Characteristics'!$C:$C,0))</f>
        <v>0</v>
      </c>
      <c r="T504" s="144">
        <f>INDEX('Policy Characteristics'!N:N,MATCH(PolicyLevers!$C504,'Policy Characteristics'!$C:$C,0))</f>
        <v>0</v>
      </c>
    </row>
    <row r="505" spans="1:20">
      <c r="A505" s="142" t="str">
        <f>INDEX('Policy Characteristics'!A:A,MATCH($C505,'Policy Characteristics'!$C:$C,0))</f>
        <v>Industry</v>
      </c>
      <c r="B505" s="147" t="str">
        <f>INDEX('Policy Characteristics'!B:B,MATCH($C505,'Policy Characteristics'!$C:$C,0))</f>
        <v>Electrification + Hydrogen</v>
      </c>
      <c r="C505" s="147" t="str">
        <f t="shared" si="33"/>
        <v>Fraction of Industrial Fuel Use Shifted to Other Fuels</v>
      </c>
      <c r="D505" s="150" t="s">
        <v>144</v>
      </c>
      <c r="E505" s="144" t="s">
        <v>722</v>
      </c>
      <c r="F505" s="150" t="s">
        <v>764</v>
      </c>
      <c r="G505" s="144" t="s">
        <v>726</v>
      </c>
      <c r="H505" s="16">
        <v>470</v>
      </c>
      <c r="I505" s="144" t="s">
        <v>47</v>
      </c>
      <c r="J505" s="142" t="str">
        <f>INDEX('Policy Characteristics'!D:D,MATCH(PolicyLevers!$C505,'Policy Characteristics'!$C:$C,0))</f>
        <v>Electrification + Hydrogen</v>
      </c>
      <c r="K505" s="142" t="str">
        <f>INDEX('Policy Characteristics'!E:E,MATCH(PolicyLevers!$C505,'Policy Characteristics'!$C:$C,0))</f>
        <v>indst fuel type shifting</v>
      </c>
      <c r="L505" s="166">
        <f>INDEX('Policy Characteristics'!F:F,MATCH(PolicyLevers!$C505,'Policy Characteristics'!$C:$C,0))</f>
        <v>0</v>
      </c>
      <c r="M505" s="166">
        <f>INDEX('Policy Characteristics'!G:G,MATCH(PolicyLevers!$C505,'Policy Characteristics'!$C:$C,0))</f>
        <v>1</v>
      </c>
      <c r="N505" s="166">
        <f>INDEX('Policy Characteristics'!H:H,MATCH(PolicyLevers!$C505,'Policy Characteristics'!$C:$C,0))</f>
        <v>0.01</v>
      </c>
      <c r="O505" s="147" t="str">
        <f>INDEX('Policy Characteristics'!I:I,MATCH(PolicyLevers!$C505,'Policy Characteristics'!$C:$C,0))</f>
        <v>% of fuel shifted</v>
      </c>
      <c r="P505" s="14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47" t="str">
        <f>INDEX('Policy Characteristics'!K:K,MATCH(PolicyLevers!$C505,'Policy Characteristics'!$C:$C,0))</f>
        <v>industry-ag-main.html#fuel-switching</v>
      </c>
      <c r="R505" s="147" t="str">
        <f>INDEX('Policy Characteristics'!L:L,MATCH(PolicyLevers!$C505,'Policy Characteristics'!$C:$C,0))</f>
        <v>industry-elec-and-hydrogen.html</v>
      </c>
      <c r="S505" s="171">
        <f>INDEX('Policy Characteristics'!M:M,MATCH(PolicyLevers!$C505,'Policy Characteristics'!$C:$C,0))</f>
        <v>0</v>
      </c>
      <c r="T505" s="144">
        <f>INDEX('Policy Characteristics'!N:N,MATCH(PolicyLevers!$C505,'Policy Characteristics'!$C:$C,0))</f>
        <v>0</v>
      </c>
    </row>
    <row r="506" spans="1:20">
      <c r="A506" s="142" t="str">
        <f>INDEX('Policy Characteristics'!A:A,MATCH($C506,'Policy Characteristics'!$C:$C,0))</f>
        <v>Industry</v>
      </c>
      <c r="B506" s="147" t="str">
        <f>INDEX('Policy Characteristics'!B:B,MATCH($C506,'Policy Characteristics'!$C:$C,0))</f>
        <v>Electrification + Hydrogen</v>
      </c>
      <c r="C506" s="147" t="str">
        <f t="shared" si="33"/>
        <v>Fraction of Industrial Fuel Use Shifted to Other Fuels</v>
      </c>
      <c r="D506" s="150" t="s">
        <v>144</v>
      </c>
      <c r="E506" s="144" t="s">
        <v>723</v>
      </c>
      <c r="F506" s="150" t="s">
        <v>764</v>
      </c>
      <c r="G506" s="144" t="s">
        <v>729</v>
      </c>
      <c r="H506" s="16">
        <v>471</v>
      </c>
      <c r="I506" s="144" t="s">
        <v>47</v>
      </c>
      <c r="J506" s="142" t="str">
        <f>INDEX('Policy Characteristics'!D:D,MATCH(PolicyLevers!$C506,'Policy Characteristics'!$C:$C,0))</f>
        <v>Electrification + Hydrogen</v>
      </c>
      <c r="K506" s="142" t="str">
        <f>INDEX('Policy Characteristics'!E:E,MATCH(PolicyLevers!$C506,'Policy Characteristics'!$C:$C,0))</f>
        <v>indst fuel type shifting</v>
      </c>
      <c r="L506" s="166">
        <f>INDEX('Policy Characteristics'!F:F,MATCH(PolicyLevers!$C506,'Policy Characteristics'!$C:$C,0))</f>
        <v>0</v>
      </c>
      <c r="M506" s="166">
        <f>INDEX('Policy Characteristics'!G:G,MATCH(PolicyLevers!$C506,'Policy Characteristics'!$C:$C,0))</f>
        <v>1</v>
      </c>
      <c r="N506" s="166">
        <f>INDEX('Policy Characteristics'!H:H,MATCH(PolicyLevers!$C506,'Policy Characteristics'!$C:$C,0))</f>
        <v>0.01</v>
      </c>
      <c r="O506" s="147" t="str">
        <f>INDEX('Policy Characteristics'!I:I,MATCH(PolicyLevers!$C506,'Policy Characteristics'!$C:$C,0))</f>
        <v>% of fuel shifted</v>
      </c>
      <c r="P506" s="14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47" t="str">
        <f>INDEX('Policy Characteristics'!K:K,MATCH(PolicyLevers!$C506,'Policy Characteristics'!$C:$C,0))</f>
        <v>industry-ag-main.html#fuel-switching</v>
      </c>
      <c r="R506" s="147" t="str">
        <f>INDEX('Policy Characteristics'!L:L,MATCH(PolicyLevers!$C506,'Policy Characteristics'!$C:$C,0))</f>
        <v>industry-elec-and-hydrogen.html</v>
      </c>
      <c r="S506" s="171">
        <f>INDEX('Policy Characteristics'!M:M,MATCH(PolicyLevers!$C506,'Policy Characteristics'!$C:$C,0))</f>
        <v>0</v>
      </c>
      <c r="T506" s="144">
        <f>INDEX('Policy Characteristics'!N:N,MATCH(PolicyLevers!$C506,'Policy Characteristics'!$C:$C,0))</f>
        <v>0</v>
      </c>
    </row>
    <row r="507" spans="1:20">
      <c r="A507" s="142" t="str">
        <f>INDEX('Policy Characteristics'!A:A,MATCH($C507,'Policy Characteristics'!$C:$C,0))</f>
        <v>Industry</v>
      </c>
      <c r="B507" s="147" t="str">
        <f>INDEX('Policy Characteristics'!B:B,MATCH($C507,'Policy Characteristics'!$C:$C,0))</f>
        <v>Electrification + Hydrogen</v>
      </c>
      <c r="C507" s="147" t="str">
        <f t="shared" si="33"/>
        <v>Fraction of Industrial Fuel Use Shifted to Other Fuels</v>
      </c>
      <c r="D507" s="150" t="s">
        <v>144</v>
      </c>
      <c r="E507" s="144" t="s">
        <v>1065</v>
      </c>
      <c r="F507" s="150" t="s">
        <v>764</v>
      </c>
      <c r="G507" s="144" t="s">
        <v>1068</v>
      </c>
      <c r="H507" s="16">
        <v>472</v>
      </c>
      <c r="I507" s="144" t="s">
        <v>47</v>
      </c>
      <c r="J507" s="142" t="str">
        <f>INDEX('Policy Characteristics'!D:D,MATCH(PolicyLevers!$C507,'Policy Characteristics'!$C:$C,0))</f>
        <v>Electrification + Hydrogen</v>
      </c>
      <c r="K507" s="142" t="str">
        <f>INDEX('Policy Characteristics'!E:E,MATCH(PolicyLevers!$C507,'Policy Characteristics'!$C:$C,0))</f>
        <v>indst fuel type shifting</v>
      </c>
      <c r="L507" s="166">
        <f>INDEX('Policy Characteristics'!F:F,MATCH(PolicyLevers!$C507,'Policy Characteristics'!$C:$C,0))</f>
        <v>0</v>
      </c>
      <c r="M507" s="166">
        <f>INDEX('Policy Characteristics'!G:G,MATCH(PolicyLevers!$C507,'Policy Characteristics'!$C:$C,0))</f>
        <v>1</v>
      </c>
      <c r="N507" s="166">
        <f>INDEX('Policy Characteristics'!H:H,MATCH(PolicyLevers!$C507,'Policy Characteristics'!$C:$C,0))</f>
        <v>0.01</v>
      </c>
      <c r="O507" s="147" t="str">
        <f>INDEX('Policy Characteristics'!I:I,MATCH(PolicyLevers!$C507,'Policy Characteristics'!$C:$C,0))</f>
        <v>% of fuel shifted</v>
      </c>
      <c r="P507" s="14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47" t="str">
        <f>INDEX('Policy Characteristics'!K:K,MATCH(PolicyLevers!$C507,'Policy Characteristics'!$C:$C,0))</f>
        <v>industry-ag-main.html#fuel-switching</v>
      </c>
      <c r="R507" s="147" t="str">
        <f>INDEX('Policy Characteristics'!L:L,MATCH(PolicyLevers!$C507,'Policy Characteristics'!$C:$C,0))</f>
        <v>industry-elec-and-hydrogen.html</v>
      </c>
      <c r="S507" s="171">
        <f>INDEX('Policy Characteristics'!M:M,MATCH(PolicyLevers!$C507,'Policy Characteristics'!$C:$C,0))</f>
        <v>0</v>
      </c>
      <c r="T507" s="144">
        <f>INDEX('Policy Characteristics'!N:N,MATCH(PolicyLevers!$C507,'Policy Characteristics'!$C:$C,0))</f>
        <v>0</v>
      </c>
    </row>
    <row r="508" spans="1:20">
      <c r="A508" s="142" t="str">
        <f>INDEX('Policy Characteristics'!A:A,MATCH($C508,'Policy Characteristics'!$C:$C,0))</f>
        <v>Industry</v>
      </c>
      <c r="B508" s="147" t="str">
        <f>INDEX('Policy Characteristics'!B:B,MATCH($C508,'Policy Characteristics'!$C:$C,0))</f>
        <v>Electrification + Hydrogen</v>
      </c>
      <c r="C508" s="147" t="str">
        <f t="shared" si="33"/>
        <v>Fraction of Industrial Fuel Use Shifted to Other Fuels</v>
      </c>
      <c r="D508" s="150" t="s">
        <v>144</v>
      </c>
      <c r="E508" s="144" t="s">
        <v>1066</v>
      </c>
      <c r="F508" s="150" t="s">
        <v>764</v>
      </c>
      <c r="G508" s="144" t="s">
        <v>1070</v>
      </c>
      <c r="H508" s="16">
        <v>473</v>
      </c>
      <c r="I508" s="144" t="s">
        <v>47</v>
      </c>
      <c r="J508" s="142" t="str">
        <f>INDEX('Policy Characteristics'!D:D,MATCH(PolicyLevers!$C508,'Policy Characteristics'!$C:$C,0))</f>
        <v>Electrification + Hydrogen</v>
      </c>
      <c r="K508" s="142" t="str">
        <f>INDEX('Policy Characteristics'!E:E,MATCH(PolicyLevers!$C508,'Policy Characteristics'!$C:$C,0))</f>
        <v>indst fuel type shifting</v>
      </c>
      <c r="L508" s="166">
        <f>INDEX('Policy Characteristics'!F:F,MATCH(PolicyLevers!$C508,'Policy Characteristics'!$C:$C,0))</f>
        <v>0</v>
      </c>
      <c r="M508" s="166">
        <f>INDEX('Policy Characteristics'!G:G,MATCH(PolicyLevers!$C508,'Policy Characteristics'!$C:$C,0))</f>
        <v>1</v>
      </c>
      <c r="N508" s="166">
        <f>INDEX('Policy Characteristics'!H:H,MATCH(PolicyLevers!$C508,'Policy Characteristics'!$C:$C,0))</f>
        <v>0.01</v>
      </c>
      <c r="O508" s="147" t="str">
        <f>INDEX('Policy Characteristics'!I:I,MATCH(PolicyLevers!$C508,'Policy Characteristics'!$C:$C,0))</f>
        <v>% of fuel shifted</v>
      </c>
      <c r="P508" s="14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47" t="str">
        <f>INDEX('Policy Characteristics'!K:K,MATCH(PolicyLevers!$C508,'Policy Characteristics'!$C:$C,0))</f>
        <v>industry-ag-main.html#fuel-switching</v>
      </c>
      <c r="R508" s="147" t="str">
        <f>INDEX('Policy Characteristics'!L:L,MATCH(PolicyLevers!$C508,'Policy Characteristics'!$C:$C,0))</f>
        <v>industry-elec-and-hydrogen.html</v>
      </c>
      <c r="S508" s="171">
        <f>INDEX('Policy Characteristics'!M:M,MATCH(PolicyLevers!$C508,'Policy Characteristics'!$C:$C,0))</f>
        <v>0</v>
      </c>
      <c r="T508" s="144">
        <f>INDEX('Policy Characteristics'!N:N,MATCH(PolicyLevers!$C508,'Policy Characteristics'!$C:$C,0))</f>
        <v>0</v>
      </c>
    </row>
    <row r="509" spans="1:20">
      <c r="A509" s="142" t="str">
        <f>INDEX('Policy Characteristics'!A:A,MATCH($C509,'Policy Characteristics'!$C:$C,0))</f>
        <v>Industry</v>
      </c>
      <c r="B509" s="147" t="str">
        <f>INDEX('Policy Characteristics'!B:B,MATCH($C509,'Policy Characteristics'!$C:$C,0))</f>
        <v>Electrification + Hydrogen</v>
      </c>
      <c r="C509" s="147" t="str">
        <f t="shared" si="33"/>
        <v>Fraction of Industrial Fuel Use Shifted to Other Fuels</v>
      </c>
      <c r="D509" s="150" t="s">
        <v>144</v>
      </c>
      <c r="E509" s="144" t="s">
        <v>1067</v>
      </c>
      <c r="F509" s="150" t="s">
        <v>764</v>
      </c>
      <c r="G509" s="144" t="s">
        <v>1071</v>
      </c>
      <c r="H509" s="16">
        <v>474</v>
      </c>
      <c r="I509" s="144" t="s">
        <v>47</v>
      </c>
      <c r="J509" s="142" t="str">
        <f>INDEX('Policy Characteristics'!D:D,MATCH(PolicyLevers!$C509,'Policy Characteristics'!$C:$C,0))</f>
        <v>Electrification + Hydrogen</v>
      </c>
      <c r="K509" s="142" t="str">
        <f>INDEX('Policy Characteristics'!E:E,MATCH(PolicyLevers!$C509,'Policy Characteristics'!$C:$C,0))</f>
        <v>indst fuel type shifting</v>
      </c>
      <c r="L509" s="166">
        <f>INDEX('Policy Characteristics'!F:F,MATCH(PolicyLevers!$C509,'Policy Characteristics'!$C:$C,0))</f>
        <v>0</v>
      </c>
      <c r="M509" s="166">
        <f>INDEX('Policy Characteristics'!G:G,MATCH(PolicyLevers!$C509,'Policy Characteristics'!$C:$C,0))</f>
        <v>1</v>
      </c>
      <c r="N509" s="166">
        <f>INDEX('Policy Characteristics'!H:H,MATCH(PolicyLevers!$C509,'Policy Characteristics'!$C:$C,0))</f>
        <v>0.01</v>
      </c>
      <c r="O509" s="147" t="str">
        <f>INDEX('Policy Characteristics'!I:I,MATCH(PolicyLevers!$C509,'Policy Characteristics'!$C:$C,0))</f>
        <v>% of fuel shifted</v>
      </c>
      <c r="P509" s="14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47" t="str">
        <f>INDEX('Policy Characteristics'!K:K,MATCH(PolicyLevers!$C509,'Policy Characteristics'!$C:$C,0))</f>
        <v>industry-ag-main.html#fuel-switching</v>
      </c>
      <c r="R509" s="147" t="str">
        <f>INDEX('Policy Characteristics'!L:L,MATCH(PolicyLevers!$C509,'Policy Characteristics'!$C:$C,0))</f>
        <v>industry-elec-and-hydrogen.html</v>
      </c>
      <c r="S509" s="171">
        <f>INDEX('Policy Characteristics'!M:M,MATCH(PolicyLevers!$C509,'Policy Characteristics'!$C:$C,0))</f>
        <v>0</v>
      </c>
      <c r="T509" s="144">
        <f>INDEX('Policy Characteristics'!N:N,MATCH(PolicyLevers!$C509,'Policy Characteristics'!$C:$C,0))</f>
        <v>0</v>
      </c>
    </row>
    <row r="510" spans="1:20">
      <c r="A510" s="142" t="str">
        <f>INDEX('Policy Characteristics'!A:A,MATCH($C510,'Policy Characteristics'!$C:$C,0))</f>
        <v>Industry</v>
      </c>
      <c r="B510" s="147" t="str">
        <f>INDEX('Policy Characteristics'!B:B,MATCH($C510,'Policy Characteristics'!$C:$C,0))</f>
        <v>Electrification + Hydrogen</v>
      </c>
      <c r="C510" s="147" t="str">
        <f t="shared" si="33"/>
        <v>Fraction of Industrial Fuel Use Shifted to Other Fuels</v>
      </c>
      <c r="D510" s="150" t="s">
        <v>144</v>
      </c>
      <c r="E510" s="144" t="s">
        <v>1064</v>
      </c>
      <c r="F510" s="150" t="s">
        <v>764</v>
      </c>
      <c r="G510" s="144" t="s">
        <v>1069</v>
      </c>
      <c r="H510" s="16">
        <v>475</v>
      </c>
      <c r="I510" s="144" t="s">
        <v>47</v>
      </c>
      <c r="J510" s="142" t="str">
        <f>INDEX('Policy Characteristics'!D:D,MATCH(PolicyLevers!$C510,'Policy Characteristics'!$C:$C,0))</f>
        <v>Electrification + Hydrogen</v>
      </c>
      <c r="K510" s="142" t="str">
        <f>INDEX('Policy Characteristics'!E:E,MATCH(PolicyLevers!$C510,'Policy Characteristics'!$C:$C,0))</f>
        <v>indst fuel type shifting</v>
      </c>
      <c r="L510" s="166">
        <f>INDEX('Policy Characteristics'!F:F,MATCH(PolicyLevers!$C510,'Policy Characteristics'!$C:$C,0))</f>
        <v>0</v>
      </c>
      <c r="M510" s="166">
        <f>INDEX('Policy Characteristics'!G:G,MATCH(PolicyLevers!$C510,'Policy Characteristics'!$C:$C,0))</f>
        <v>1</v>
      </c>
      <c r="N510" s="166">
        <f>INDEX('Policy Characteristics'!H:H,MATCH(PolicyLevers!$C510,'Policy Characteristics'!$C:$C,0))</f>
        <v>0.01</v>
      </c>
      <c r="O510" s="147" t="str">
        <f>INDEX('Policy Characteristics'!I:I,MATCH(PolicyLevers!$C510,'Policy Characteristics'!$C:$C,0))</f>
        <v>% of fuel shifted</v>
      </c>
      <c r="P510" s="14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47" t="str">
        <f>INDEX('Policy Characteristics'!K:K,MATCH(PolicyLevers!$C510,'Policy Characteristics'!$C:$C,0))</f>
        <v>industry-ag-main.html#fuel-switching</v>
      </c>
      <c r="R510" s="147" t="str">
        <f>INDEX('Policy Characteristics'!L:L,MATCH(PolicyLevers!$C510,'Policy Characteristics'!$C:$C,0))</f>
        <v>industry-elec-and-hydrogen.html</v>
      </c>
      <c r="S510" s="171">
        <f>INDEX('Policy Characteristics'!M:M,MATCH(PolicyLevers!$C510,'Policy Characteristics'!$C:$C,0))</f>
        <v>0</v>
      </c>
      <c r="T510" s="144">
        <f>INDEX('Policy Characteristics'!N:N,MATCH(PolicyLevers!$C510,'Policy Characteristics'!$C:$C,0))</f>
        <v>0</v>
      </c>
    </row>
    <row r="511" spans="1:20">
      <c r="A511" s="142" t="str">
        <f>INDEX('Policy Characteristics'!A:A,MATCH($C511,'Policy Characteristics'!$C:$C,0))</f>
        <v>Industry</v>
      </c>
      <c r="B511" s="147" t="str">
        <f>INDEX('Policy Characteristics'!B:B,MATCH($C511,'Policy Characteristics'!$C:$C,0))</f>
        <v>Electrification + Hydrogen</v>
      </c>
      <c r="C511" s="147" t="str">
        <f t="shared" si="33"/>
        <v>Fraction of Industrial Fuel Use Shifted to Other Fuels</v>
      </c>
      <c r="D511" s="150" t="s">
        <v>145</v>
      </c>
      <c r="E511" s="144" t="s">
        <v>718</v>
      </c>
      <c r="F511" s="150" t="s">
        <v>147</v>
      </c>
      <c r="G511" s="144" t="s">
        <v>724</v>
      </c>
      <c r="H511" s="16">
        <v>476</v>
      </c>
      <c r="I511" s="144" t="s">
        <v>47</v>
      </c>
      <c r="J511" s="142" t="str">
        <f>INDEX('Policy Characteristics'!D:D,MATCH(PolicyLevers!$C511,'Policy Characteristics'!$C:$C,0))</f>
        <v>Electrification + Hydrogen</v>
      </c>
      <c r="K511" s="142" t="str">
        <f>INDEX('Policy Characteristics'!E:E,MATCH(PolicyLevers!$C511,'Policy Characteristics'!$C:$C,0))</f>
        <v>indst fuel type shifting</v>
      </c>
      <c r="L511" s="166">
        <f>INDEX('Policy Characteristics'!F:F,MATCH(PolicyLevers!$C511,'Policy Characteristics'!$C:$C,0))</f>
        <v>0</v>
      </c>
      <c r="M511" s="166">
        <f>INDEX('Policy Characteristics'!G:G,MATCH(PolicyLevers!$C511,'Policy Characteristics'!$C:$C,0))</f>
        <v>1</v>
      </c>
      <c r="N511" s="166">
        <f>INDEX('Policy Characteristics'!H:H,MATCH(PolicyLevers!$C511,'Policy Characteristics'!$C:$C,0))</f>
        <v>0.01</v>
      </c>
      <c r="O511" s="147" t="str">
        <f>INDEX('Policy Characteristics'!I:I,MATCH(PolicyLevers!$C511,'Policy Characteristics'!$C:$C,0))</f>
        <v>% of fuel shifted</v>
      </c>
      <c r="P511" s="14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47" t="str">
        <f>INDEX('Policy Characteristics'!K:K,MATCH(PolicyLevers!$C511,'Policy Characteristics'!$C:$C,0))</f>
        <v>industry-ag-main.html#fuel-switching</v>
      </c>
      <c r="R511" s="147" t="str">
        <f>INDEX('Policy Characteristics'!L:L,MATCH(PolicyLevers!$C511,'Policy Characteristics'!$C:$C,0))</f>
        <v>industry-elec-and-hydrogen.html</v>
      </c>
      <c r="S511" s="171">
        <f>INDEX('Policy Characteristics'!M:M,MATCH(PolicyLevers!$C511,'Policy Characteristics'!$C:$C,0))</f>
        <v>0</v>
      </c>
      <c r="T511" s="144">
        <f>INDEX('Policy Characteristics'!N:N,MATCH(PolicyLevers!$C511,'Policy Characteristics'!$C:$C,0))</f>
        <v>0</v>
      </c>
    </row>
    <row r="512" spans="1:20">
      <c r="A512" s="142" t="str">
        <f>INDEX('Policy Characteristics'!A:A,MATCH($C512,'Policy Characteristics'!$C:$C,0))</f>
        <v>Industry</v>
      </c>
      <c r="B512" s="147" t="str">
        <f>INDEX('Policy Characteristics'!B:B,MATCH($C512,'Policy Characteristics'!$C:$C,0))</f>
        <v>Electrification + Hydrogen</v>
      </c>
      <c r="C512" s="147" t="str">
        <f t="shared" si="33"/>
        <v>Fraction of Industrial Fuel Use Shifted to Other Fuels</v>
      </c>
      <c r="D512" s="150" t="s">
        <v>145</v>
      </c>
      <c r="E512" s="144" t="s">
        <v>719</v>
      </c>
      <c r="F512" s="150" t="s">
        <v>147</v>
      </c>
      <c r="G512" s="144" t="s">
        <v>727</v>
      </c>
      <c r="H512" s="16">
        <v>477</v>
      </c>
      <c r="I512" s="144" t="s">
        <v>47</v>
      </c>
      <c r="J512" s="142" t="str">
        <f>INDEX('Policy Characteristics'!D:D,MATCH(PolicyLevers!$C512,'Policy Characteristics'!$C:$C,0))</f>
        <v>Electrification + Hydrogen</v>
      </c>
      <c r="K512" s="142" t="str">
        <f>INDEX('Policy Characteristics'!E:E,MATCH(PolicyLevers!$C512,'Policy Characteristics'!$C:$C,0))</f>
        <v>indst fuel type shifting</v>
      </c>
      <c r="L512" s="166">
        <f>INDEX('Policy Characteristics'!F:F,MATCH(PolicyLevers!$C512,'Policy Characteristics'!$C:$C,0))</f>
        <v>0</v>
      </c>
      <c r="M512" s="166">
        <f>INDEX('Policy Characteristics'!G:G,MATCH(PolicyLevers!$C512,'Policy Characteristics'!$C:$C,0))</f>
        <v>1</v>
      </c>
      <c r="N512" s="166">
        <f>INDEX('Policy Characteristics'!H:H,MATCH(PolicyLevers!$C512,'Policy Characteristics'!$C:$C,0))</f>
        <v>0.01</v>
      </c>
      <c r="O512" s="147" t="str">
        <f>INDEX('Policy Characteristics'!I:I,MATCH(PolicyLevers!$C512,'Policy Characteristics'!$C:$C,0))</f>
        <v>% of fuel shifted</v>
      </c>
      <c r="P512" s="14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47" t="str">
        <f>INDEX('Policy Characteristics'!K:K,MATCH(PolicyLevers!$C512,'Policy Characteristics'!$C:$C,0))</f>
        <v>industry-ag-main.html#fuel-switching</v>
      </c>
      <c r="R512" s="147" t="str">
        <f>INDEX('Policy Characteristics'!L:L,MATCH(PolicyLevers!$C512,'Policy Characteristics'!$C:$C,0))</f>
        <v>industry-elec-and-hydrogen.html</v>
      </c>
      <c r="S512" s="171">
        <f>INDEX('Policy Characteristics'!M:M,MATCH(PolicyLevers!$C512,'Policy Characteristics'!$C:$C,0))</f>
        <v>0</v>
      </c>
      <c r="T512" s="144">
        <f>INDEX('Policy Characteristics'!N:N,MATCH(PolicyLevers!$C512,'Policy Characteristics'!$C:$C,0))</f>
        <v>0</v>
      </c>
    </row>
    <row r="513" spans="1:20">
      <c r="A513" s="142" t="str">
        <f>INDEX('Policy Characteristics'!A:A,MATCH($C513,'Policy Characteristics'!$C:$C,0))</f>
        <v>Industry</v>
      </c>
      <c r="B513" s="147" t="str">
        <f>INDEX('Policy Characteristics'!B:B,MATCH($C513,'Policy Characteristics'!$C:$C,0))</f>
        <v>Electrification + Hydrogen</v>
      </c>
      <c r="C513" s="147" t="str">
        <f t="shared" si="33"/>
        <v>Fraction of Industrial Fuel Use Shifted to Other Fuels</v>
      </c>
      <c r="D513" s="150" t="s">
        <v>145</v>
      </c>
      <c r="E513" s="144" t="s">
        <v>720</v>
      </c>
      <c r="F513" s="150" t="s">
        <v>147</v>
      </c>
      <c r="G513" s="144" t="s">
        <v>728</v>
      </c>
      <c r="H513" s="16">
        <v>478</v>
      </c>
      <c r="I513" s="144" t="s">
        <v>46</v>
      </c>
      <c r="J513" s="142" t="str">
        <f>INDEX('Policy Characteristics'!D:D,MATCH(PolicyLevers!$C513,'Policy Characteristics'!$C:$C,0))</f>
        <v>Electrification + Hydrogen</v>
      </c>
      <c r="K513" s="142" t="str">
        <f>INDEX('Policy Characteristics'!E:E,MATCH(PolicyLevers!$C513,'Policy Characteristics'!$C:$C,0))</f>
        <v>indst fuel type shifting</v>
      </c>
      <c r="L513" s="166">
        <f>INDEX('Policy Characteristics'!F:F,MATCH(PolicyLevers!$C513,'Policy Characteristics'!$C:$C,0))</f>
        <v>0</v>
      </c>
      <c r="M513" s="166">
        <f>INDEX('Policy Characteristics'!G:G,MATCH(PolicyLevers!$C513,'Policy Characteristics'!$C:$C,0))</f>
        <v>1</v>
      </c>
      <c r="N513" s="166">
        <f>INDEX('Policy Characteristics'!H:H,MATCH(PolicyLevers!$C513,'Policy Characteristics'!$C:$C,0))</f>
        <v>0.01</v>
      </c>
      <c r="O513" s="147" t="str">
        <f>INDEX('Policy Characteristics'!I:I,MATCH(PolicyLevers!$C513,'Policy Characteristics'!$C:$C,0))</f>
        <v>% of fuel shifted</v>
      </c>
      <c r="P513" s="14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47" t="str">
        <f>INDEX('Policy Characteristics'!K:K,MATCH(PolicyLevers!$C513,'Policy Characteristics'!$C:$C,0))</f>
        <v>industry-ag-main.html#fuel-switching</v>
      </c>
      <c r="R513" s="147" t="str">
        <f>INDEX('Policy Characteristics'!L:L,MATCH(PolicyLevers!$C513,'Policy Characteristics'!$C:$C,0))</f>
        <v>industry-elec-and-hydrogen.html</v>
      </c>
      <c r="S513" s="171">
        <f>INDEX('Policy Characteristics'!M:M,MATCH(PolicyLevers!$C513,'Policy Characteristics'!$C:$C,0))</f>
        <v>0</v>
      </c>
      <c r="T513" s="144">
        <f>INDEX('Policy Characteristics'!N:N,MATCH(PolicyLevers!$C513,'Policy Characteristics'!$C:$C,0))</f>
        <v>0</v>
      </c>
    </row>
    <row r="514" spans="1:20">
      <c r="A514" s="142" t="str">
        <f>INDEX('Policy Characteristics'!A:A,MATCH($C514,'Policy Characteristics'!$C:$C,0))</f>
        <v>Industry</v>
      </c>
      <c r="B514" s="147" t="str">
        <f>INDEX('Policy Characteristics'!B:B,MATCH($C514,'Policy Characteristics'!$C:$C,0))</f>
        <v>Electrification + Hydrogen</v>
      </c>
      <c r="C514" s="147" t="str">
        <f t="shared" si="33"/>
        <v>Fraction of Industrial Fuel Use Shifted to Other Fuels</v>
      </c>
      <c r="D514" s="150" t="s">
        <v>145</v>
      </c>
      <c r="E514" s="144" t="s">
        <v>721</v>
      </c>
      <c r="F514" s="150" t="s">
        <v>147</v>
      </c>
      <c r="G514" s="144" t="s">
        <v>725</v>
      </c>
      <c r="H514" s="16">
        <v>479</v>
      </c>
      <c r="I514" s="144" t="s">
        <v>47</v>
      </c>
      <c r="J514" s="142" t="str">
        <f>INDEX('Policy Characteristics'!D:D,MATCH(PolicyLevers!$C514,'Policy Characteristics'!$C:$C,0))</f>
        <v>Electrification + Hydrogen</v>
      </c>
      <c r="K514" s="142" t="str">
        <f>INDEX('Policy Characteristics'!E:E,MATCH(PolicyLevers!$C514,'Policy Characteristics'!$C:$C,0))</f>
        <v>indst fuel type shifting</v>
      </c>
      <c r="L514" s="166">
        <f>INDEX('Policy Characteristics'!F:F,MATCH(PolicyLevers!$C514,'Policy Characteristics'!$C:$C,0))</f>
        <v>0</v>
      </c>
      <c r="M514" s="166">
        <f>INDEX('Policy Characteristics'!G:G,MATCH(PolicyLevers!$C514,'Policy Characteristics'!$C:$C,0))</f>
        <v>1</v>
      </c>
      <c r="N514" s="166">
        <f>INDEX('Policy Characteristics'!H:H,MATCH(PolicyLevers!$C514,'Policy Characteristics'!$C:$C,0))</f>
        <v>0.01</v>
      </c>
      <c r="O514" s="147" t="str">
        <f>INDEX('Policy Characteristics'!I:I,MATCH(PolicyLevers!$C514,'Policy Characteristics'!$C:$C,0))</f>
        <v>% of fuel shifted</v>
      </c>
      <c r="P514" s="14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47" t="str">
        <f>INDEX('Policy Characteristics'!K:K,MATCH(PolicyLevers!$C514,'Policy Characteristics'!$C:$C,0))</f>
        <v>industry-ag-main.html#fuel-switching</v>
      </c>
      <c r="R514" s="147" t="str">
        <f>INDEX('Policy Characteristics'!L:L,MATCH(PolicyLevers!$C514,'Policy Characteristics'!$C:$C,0))</f>
        <v>industry-elec-and-hydrogen.html</v>
      </c>
      <c r="S514" s="171">
        <f>INDEX('Policy Characteristics'!M:M,MATCH(PolicyLevers!$C514,'Policy Characteristics'!$C:$C,0))</f>
        <v>0</v>
      </c>
      <c r="T514" s="144">
        <f>INDEX('Policy Characteristics'!N:N,MATCH(PolicyLevers!$C514,'Policy Characteristics'!$C:$C,0))</f>
        <v>0</v>
      </c>
    </row>
    <row r="515" spans="1:20">
      <c r="A515" s="142" t="str">
        <f>INDEX('Policy Characteristics'!A:A,MATCH($C515,'Policy Characteristics'!$C:$C,0))</f>
        <v>Industry</v>
      </c>
      <c r="B515" s="147" t="str">
        <f>INDEX('Policy Characteristics'!B:B,MATCH($C515,'Policy Characteristics'!$C:$C,0))</f>
        <v>Electrification + Hydrogen</v>
      </c>
      <c r="C515" s="147" t="str">
        <f t="shared" si="33"/>
        <v>Fraction of Industrial Fuel Use Shifted to Other Fuels</v>
      </c>
      <c r="D515" s="150" t="s">
        <v>145</v>
      </c>
      <c r="E515" s="144" t="s">
        <v>722</v>
      </c>
      <c r="F515" s="150" t="s">
        <v>147</v>
      </c>
      <c r="G515" s="144" t="s">
        <v>726</v>
      </c>
      <c r="H515" s="16">
        <v>480</v>
      </c>
      <c r="I515" s="144" t="s">
        <v>46</v>
      </c>
      <c r="J515" s="142" t="str">
        <f>INDEX('Policy Characteristics'!D:D,MATCH(PolicyLevers!$C515,'Policy Characteristics'!$C:$C,0))</f>
        <v>Electrification + Hydrogen</v>
      </c>
      <c r="K515" s="142" t="str">
        <f>INDEX('Policy Characteristics'!E:E,MATCH(PolicyLevers!$C515,'Policy Characteristics'!$C:$C,0))</f>
        <v>indst fuel type shifting</v>
      </c>
      <c r="L515" s="166">
        <f>INDEX('Policy Characteristics'!F:F,MATCH(PolicyLevers!$C515,'Policy Characteristics'!$C:$C,0))</f>
        <v>0</v>
      </c>
      <c r="M515" s="166">
        <f>INDEX('Policy Characteristics'!G:G,MATCH(PolicyLevers!$C515,'Policy Characteristics'!$C:$C,0))</f>
        <v>1</v>
      </c>
      <c r="N515" s="166">
        <f>INDEX('Policy Characteristics'!H:H,MATCH(PolicyLevers!$C515,'Policy Characteristics'!$C:$C,0))</f>
        <v>0.01</v>
      </c>
      <c r="O515" s="147" t="str">
        <f>INDEX('Policy Characteristics'!I:I,MATCH(PolicyLevers!$C515,'Policy Characteristics'!$C:$C,0))</f>
        <v>% of fuel shifted</v>
      </c>
      <c r="P515" s="14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47" t="str">
        <f>INDEX('Policy Characteristics'!K:K,MATCH(PolicyLevers!$C515,'Policy Characteristics'!$C:$C,0))</f>
        <v>industry-ag-main.html#fuel-switching</v>
      </c>
      <c r="R515" s="147" t="str">
        <f>INDEX('Policy Characteristics'!L:L,MATCH(PolicyLevers!$C515,'Policy Characteristics'!$C:$C,0))</f>
        <v>industry-elec-and-hydrogen.html</v>
      </c>
      <c r="S515" s="171">
        <f>INDEX('Policy Characteristics'!M:M,MATCH(PolicyLevers!$C515,'Policy Characteristics'!$C:$C,0))</f>
        <v>0</v>
      </c>
      <c r="T515" s="144">
        <f>INDEX('Policy Characteristics'!N:N,MATCH(PolicyLevers!$C515,'Policy Characteristics'!$C:$C,0))</f>
        <v>0</v>
      </c>
    </row>
    <row r="516" spans="1:20">
      <c r="A516" s="142" t="str">
        <f>INDEX('Policy Characteristics'!A:A,MATCH($C516,'Policy Characteristics'!$C:$C,0))</f>
        <v>Industry</v>
      </c>
      <c r="B516" s="147" t="str">
        <f>INDEX('Policy Characteristics'!B:B,MATCH($C516,'Policy Characteristics'!$C:$C,0))</f>
        <v>Electrification + Hydrogen</v>
      </c>
      <c r="C516" s="147" t="str">
        <f t="shared" si="33"/>
        <v>Fraction of Industrial Fuel Use Shifted to Other Fuels</v>
      </c>
      <c r="D516" s="150" t="s">
        <v>145</v>
      </c>
      <c r="E516" s="144" t="s">
        <v>723</v>
      </c>
      <c r="F516" s="150" t="s">
        <v>147</v>
      </c>
      <c r="G516" s="144" t="s">
        <v>729</v>
      </c>
      <c r="H516" s="16">
        <v>481</v>
      </c>
      <c r="I516" s="144" t="s">
        <v>47</v>
      </c>
      <c r="J516" s="142" t="str">
        <f>INDEX('Policy Characteristics'!D:D,MATCH(PolicyLevers!$C516,'Policy Characteristics'!$C:$C,0))</f>
        <v>Electrification + Hydrogen</v>
      </c>
      <c r="K516" s="142" t="str">
        <f>INDEX('Policy Characteristics'!E:E,MATCH(PolicyLevers!$C516,'Policy Characteristics'!$C:$C,0))</f>
        <v>indst fuel type shifting</v>
      </c>
      <c r="L516" s="166">
        <f>INDEX('Policy Characteristics'!F:F,MATCH(PolicyLevers!$C516,'Policy Characteristics'!$C:$C,0))</f>
        <v>0</v>
      </c>
      <c r="M516" s="166">
        <f>INDEX('Policy Characteristics'!G:G,MATCH(PolicyLevers!$C516,'Policy Characteristics'!$C:$C,0))</f>
        <v>1</v>
      </c>
      <c r="N516" s="166">
        <f>INDEX('Policy Characteristics'!H:H,MATCH(PolicyLevers!$C516,'Policy Characteristics'!$C:$C,0))</f>
        <v>0.01</v>
      </c>
      <c r="O516" s="147" t="str">
        <f>INDEX('Policy Characteristics'!I:I,MATCH(PolicyLevers!$C516,'Policy Characteristics'!$C:$C,0))</f>
        <v>% of fuel shifted</v>
      </c>
      <c r="P516" s="14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47" t="str">
        <f>INDEX('Policy Characteristics'!K:K,MATCH(PolicyLevers!$C516,'Policy Characteristics'!$C:$C,0))</f>
        <v>industry-ag-main.html#fuel-switching</v>
      </c>
      <c r="R516" s="147" t="str">
        <f>INDEX('Policy Characteristics'!L:L,MATCH(PolicyLevers!$C516,'Policy Characteristics'!$C:$C,0))</f>
        <v>industry-elec-and-hydrogen.html</v>
      </c>
      <c r="S516" s="171">
        <f>INDEX('Policy Characteristics'!M:M,MATCH(PolicyLevers!$C516,'Policy Characteristics'!$C:$C,0))</f>
        <v>0</v>
      </c>
      <c r="T516" s="144">
        <f>INDEX('Policy Characteristics'!N:N,MATCH(PolicyLevers!$C516,'Policy Characteristics'!$C:$C,0))</f>
        <v>0</v>
      </c>
    </row>
    <row r="517" spans="1:20">
      <c r="A517" s="142" t="str">
        <f>INDEX('Policy Characteristics'!A:A,MATCH($C517,'Policy Characteristics'!$C:$C,0))</f>
        <v>Industry</v>
      </c>
      <c r="B517" s="147" t="str">
        <f>INDEX('Policy Characteristics'!B:B,MATCH($C517,'Policy Characteristics'!$C:$C,0))</f>
        <v>Electrification + Hydrogen</v>
      </c>
      <c r="C517" s="147" t="str">
        <f t="shared" si="33"/>
        <v>Fraction of Industrial Fuel Use Shifted to Other Fuels</v>
      </c>
      <c r="D517" s="150" t="s">
        <v>145</v>
      </c>
      <c r="E517" s="144" t="s">
        <v>1065</v>
      </c>
      <c r="F517" s="150" t="s">
        <v>147</v>
      </c>
      <c r="G517" s="144" t="s">
        <v>1068</v>
      </c>
      <c r="H517" s="16">
        <v>482</v>
      </c>
      <c r="I517" s="144" t="s">
        <v>47</v>
      </c>
      <c r="J517" s="142" t="str">
        <f>INDEX('Policy Characteristics'!D:D,MATCH(PolicyLevers!$C517,'Policy Characteristics'!$C:$C,0))</f>
        <v>Electrification + Hydrogen</v>
      </c>
      <c r="K517" s="142" t="str">
        <f>INDEX('Policy Characteristics'!E:E,MATCH(PolicyLevers!$C517,'Policy Characteristics'!$C:$C,0))</f>
        <v>indst fuel type shifting</v>
      </c>
      <c r="L517" s="166">
        <f>INDEX('Policy Characteristics'!F:F,MATCH(PolicyLevers!$C517,'Policy Characteristics'!$C:$C,0))</f>
        <v>0</v>
      </c>
      <c r="M517" s="166">
        <f>INDEX('Policy Characteristics'!G:G,MATCH(PolicyLevers!$C517,'Policy Characteristics'!$C:$C,0))</f>
        <v>1</v>
      </c>
      <c r="N517" s="166">
        <f>INDEX('Policy Characteristics'!H:H,MATCH(PolicyLevers!$C517,'Policy Characteristics'!$C:$C,0))</f>
        <v>0.01</v>
      </c>
      <c r="O517" s="147" t="str">
        <f>INDEX('Policy Characteristics'!I:I,MATCH(PolicyLevers!$C517,'Policy Characteristics'!$C:$C,0))</f>
        <v>% of fuel shifted</v>
      </c>
      <c r="P517" s="14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47" t="str">
        <f>INDEX('Policy Characteristics'!K:K,MATCH(PolicyLevers!$C517,'Policy Characteristics'!$C:$C,0))</f>
        <v>industry-ag-main.html#fuel-switching</v>
      </c>
      <c r="R517" s="147" t="str">
        <f>INDEX('Policy Characteristics'!L:L,MATCH(PolicyLevers!$C517,'Policy Characteristics'!$C:$C,0))</f>
        <v>industry-elec-and-hydrogen.html</v>
      </c>
      <c r="S517" s="171">
        <f>INDEX('Policy Characteristics'!M:M,MATCH(PolicyLevers!$C517,'Policy Characteristics'!$C:$C,0))</f>
        <v>0</v>
      </c>
      <c r="T517" s="144">
        <f>INDEX('Policy Characteristics'!N:N,MATCH(PolicyLevers!$C517,'Policy Characteristics'!$C:$C,0))</f>
        <v>0</v>
      </c>
    </row>
    <row r="518" spans="1:20">
      <c r="A518" s="142" t="str">
        <f>INDEX('Policy Characteristics'!A:A,MATCH($C518,'Policy Characteristics'!$C:$C,0))</f>
        <v>Industry</v>
      </c>
      <c r="B518" s="147" t="str">
        <f>INDEX('Policy Characteristics'!B:B,MATCH($C518,'Policy Characteristics'!$C:$C,0))</f>
        <v>Electrification + Hydrogen</v>
      </c>
      <c r="C518" s="147" t="str">
        <f t="shared" si="33"/>
        <v>Fraction of Industrial Fuel Use Shifted to Other Fuels</v>
      </c>
      <c r="D518" s="150" t="s">
        <v>145</v>
      </c>
      <c r="E518" s="144" t="s">
        <v>1066</v>
      </c>
      <c r="F518" s="150" t="s">
        <v>147</v>
      </c>
      <c r="G518" s="144" t="s">
        <v>1070</v>
      </c>
      <c r="H518" s="16">
        <v>483</v>
      </c>
      <c r="I518" s="144" t="s">
        <v>46</v>
      </c>
      <c r="J518" s="142" t="str">
        <f>INDEX('Policy Characteristics'!D:D,MATCH(PolicyLevers!$C518,'Policy Characteristics'!$C:$C,0))</f>
        <v>Electrification + Hydrogen</v>
      </c>
      <c r="K518" s="142" t="str">
        <f>INDEX('Policy Characteristics'!E:E,MATCH(PolicyLevers!$C518,'Policy Characteristics'!$C:$C,0))</f>
        <v>indst fuel type shifting</v>
      </c>
      <c r="L518" s="166">
        <f>INDEX('Policy Characteristics'!F:F,MATCH(PolicyLevers!$C518,'Policy Characteristics'!$C:$C,0))</f>
        <v>0</v>
      </c>
      <c r="M518" s="166">
        <f>INDEX('Policy Characteristics'!G:G,MATCH(PolicyLevers!$C518,'Policy Characteristics'!$C:$C,0))</f>
        <v>1</v>
      </c>
      <c r="N518" s="166">
        <f>INDEX('Policy Characteristics'!H:H,MATCH(PolicyLevers!$C518,'Policy Characteristics'!$C:$C,0))</f>
        <v>0.01</v>
      </c>
      <c r="O518" s="147" t="str">
        <f>INDEX('Policy Characteristics'!I:I,MATCH(PolicyLevers!$C518,'Policy Characteristics'!$C:$C,0))</f>
        <v>% of fuel shifted</v>
      </c>
      <c r="P518" s="14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47" t="str">
        <f>INDEX('Policy Characteristics'!K:K,MATCH(PolicyLevers!$C518,'Policy Characteristics'!$C:$C,0))</f>
        <v>industry-ag-main.html#fuel-switching</v>
      </c>
      <c r="R518" s="147" t="str">
        <f>INDEX('Policy Characteristics'!L:L,MATCH(PolicyLevers!$C518,'Policy Characteristics'!$C:$C,0))</f>
        <v>industry-elec-and-hydrogen.html</v>
      </c>
      <c r="S518" s="171">
        <f>INDEX('Policy Characteristics'!M:M,MATCH(PolicyLevers!$C518,'Policy Characteristics'!$C:$C,0))</f>
        <v>0</v>
      </c>
      <c r="T518" s="144">
        <f>INDEX('Policy Characteristics'!N:N,MATCH(PolicyLevers!$C518,'Policy Characteristics'!$C:$C,0))</f>
        <v>0</v>
      </c>
    </row>
    <row r="519" spans="1:20">
      <c r="A519" s="142" t="str">
        <f>INDEX('Policy Characteristics'!A:A,MATCH($C519,'Policy Characteristics'!$C:$C,0))</f>
        <v>Industry</v>
      </c>
      <c r="B519" s="147" t="str">
        <f>INDEX('Policy Characteristics'!B:B,MATCH($C519,'Policy Characteristics'!$C:$C,0))</f>
        <v>Electrification + Hydrogen</v>
      </c>
      <c r="C519" s="147" t="str">
        <f t="shared" si="33"/>
        <v>Fraction of Industrial Fuel Use Shifted to Other Fuels</v>
      </c>
      <c r="D519" s="150" t="s">
        <v>145</v>
      </c>
      <c r="E519" s="144" t="s">
        <v>1067</v>
      </c>
      <c r="F519" s="150" t="s">
        <v>147</v>
      </c>
      <c r="G519" s="144" t="s">
        <v>1071</v>
      </c>
      <c r="H519" s="16">
        <v>484</v>
      </c>
      <c r="I519" s="144" t="s">
        <v>46</v>
      </c>
      <c r="J519" s="142" t="str">
        <f>INDEX('Policy Characteristics'!D:D,MATCH(PolicyLevers!$C519,'Policy Characteristics'!$C:$C,0))</f>
        <v>Electrification + Hydrogen</v>
      </c>
      <c r="K519" s="142" t="str">
        <f>INDEX('Policy Characteristics'!E:E,MATCH(PolicyLevers!$C519,'Policy Characteristics'!$C:$C,0))</f>
        <v>indst fuel type shifting</v>
      </c>
      <c r="L519" s="166">
        <f>INDEX('Policy Characteristics'!F:F,MATCH(PolicyLevers!$C519,'Policy Characteristics'!$C:$C,0))</f>
        <v>0</v>
      </c>
      <c r="M519" s="166">
        <f>INDEX('Policy Characteristics'!G:G,MATCH(PolicyLevers!$C519,'Policy Characteristics'!$C:$C,0))</f>
        <v>1</v>
      </c>
      <c r="N519" s="166">
        <f>INDEX('Policy Characteristics'!H:H,MATCH(PolicyLevers!$C519,'Policy Characteristics'!$C:$C,0))</f>
        <v>0.01</v>
      </c>
      <c r="O519" s="147" t="str">
        <f>INDEX('Policy Characteristics'!I:I,MATCH(PolicyLevers!$C519,'Policy Characteristics'!$C:$C,0))</f>
        <v>% of fuel shifted</v>
      </c>
      <c r="P519" s="14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47" t="str">
        <f>INDEX('Policy Characteristics'!K:K,MATCH(PolicyLevers!$C519,'Policy Characteristics'!$C:$C,0))</f>
        <v>industry-ag-main.html#fuel-switching</v>
      </c>
      <c r="R519" s="147" t="str">
        <f>INDEX('Policy Characteristics'!L:L,MATCH(PolicyLevers!$C519,'Policy Characteristics'!$C:$C,0))</f>
        <v>industry-elec-and-hydrogen.html</v>
      </c>
      <c r="S519" s="171">
        <f>INDEX('Policy Characteristics'!M:M,MATCH(PolicyLevers!$C519,'Policy Characteristics'!$C:$C,0))</f>
        <v>0</v>
      </c>
      <c r="T519" s="144">
        <f>INDEX('Policy Characteristics'!N:N,MATCH(PolicyLevers!$C519,'Policy Characteristics'!$C:$C,0))</f>
        <v>0</v>
      </c>
    </row>
    <row r="520" spans="1:20">
      <c r="A520" s="142" t="str">
        <f>INDEX('Policy Characteristics'!A:A,MATCH($C520,'Policy Characteristics'!$C:$C,0))</f>
        <v>Industry</v>
      </c>
      <c r="B520" s="147" t="str">
        <f>INDEX('Policy Characteristics'!B:B,MATCH($C520,'Policy Characteristics'!$C:$C,0))</f>
        <v>Electrification + Hydrogen</v>
      </c>
      <c r="C520" s="147" t="str">
        <f t="shared" si="33"/>
        <v>Fraction of Industrial Fuel Use Shifted to Other Fuels</v>
      </c>
      <c r="D520" s="150" t="s">
        <v>145</v>
      </c>
      <c r="E520" s="144" t="s">
        <v>1064</v>
      </c>
      <c r="F520" s="150" t="s">
        <v>147</v>
      </c>
      <c r="G520" s="144" t="s">
        <v>1069</v>
      </c>
      <c r="H520" s="16">
        <v>485</v>
      </c>
      <c r="I520" s="144" t="s">
        <v>47</v>
      </c>
      <c r="J520" s="142" t="str">
        <f>INDEX('Policy Characteristics'!D:D,MATCH(PolicyLevers!$C520,'Policy Characteristics'!$C:$C,0))</f>
        <v>Electrification + Hydrogen</v>
      </c>
      <c r="K520" s="142" t="str">
        <f>INDEX('Policy Characteristics'!E:E,MATCH(PolicyLevers!$C520,'Policy Characteristics'!$C:$C,0))</f>
        <v>indst fuel type shifting</v>
      </c>
      <c r="L520" s="166">
        <f>INDEX('Policy Characteristics'!F:F,MATCH(PolicyLevers!$C520,'Policy Characteristics'!$C:$C,0))</f>
        <v>0</v>
      </c>
      <c r="M520" s="166">
        <f>INDEX('Policy Characteristics'!G:G,MATCH(PolicyLevers!$C520,'Policy Characteristics'!$C:$C,0))</f>
        <v>1</v>
      </c>
      <c r="N520" s="166">
        <f>INDEX('Policy Characteristics'!H:H,MATCH(PolicyLevers!$C520,'Policy Characteristics'!$C:$C,0))</f>
        <v>0.01</v>
      </c>
      <c r="O520" s="147" t="str">
        <f>INDEX('Policy Characteristics'!I:I,MATCH(PolicyLevers!$C520,'Policy Characteristics'!$C:$C,0))</f>
        <v>% of fuel shifted</v>
      </c>
      <c r="P520" s="14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47" t="str">
        <f>INDEX('Policy Characteristics'!K:K,MATCH(PolicyLevers!$C520,'Policy Characteristics'!$C:$C,0))</f>
        <v>industry-ag-main.html#fuel-switching</v>
      </c>
      <c r="R520" s="147" t="str">
        <f>INDEX('Policy Characteristics'!L:L,MATCH(PolicyLevers!$C520,'Policy Characteristics'!$C:$C,0))</f>
        <v>industry-elec-and-hydrogen.html</v>
      </c>
      <c r="S520" s="171">
        <f>INDEX('Policy Characteristics'!M:M,MATCH(PolicyLevers!$C520,'Policy Characteristics'!$C:$C,0))</f>
        <v>0</v>
      </c>
      <c r="T520" s="144">
        <f>INDEX('Policy Characteristics'!N:N,MATCH(PolicyLevers!$C520,'Policy Characteristics'!$C:$C,0))</f>
        <v>0</v>
      </c>
    </row>
    <row r="521" spans="1:20">
      <c r="A521" s="142" t="str">
        <f>INDEX('Policy Characteristics'!A:A,MATCH($C521,'Policy Characteristics'!$C:$C,0))</f>
        <v>Industry</v>
      </c>
      <c r="B521" s="147" t="str">
        <f>INDEX('Policy Characteristics'!B:B,MATCH($C521,'Policy Characteristics'!$C:$C,0))</f>
        <v>Electrification + Hydrogen</v>
      </c>
      <c r="C521" s="147" t="str">
        <f t="shared" si="33"/>
        <v>Fraction of Industrial Fuel Use Shifted to Other Fuels</v>
      </c>
      <c r="D521" s="150" t="s">
        <v>146</v>
      </c>
      <c r="E521" s="144" t="s">
        <v>718</v>
      </c>
      <c r="F521" s="150" t="s">
        <v>148</v>
      </c>
      <c r="G521" s="144" t="s">
        <v>724</v>
      </c>
      <c r="H521" s="16">
        <v>486</v>
      </c>
      <c r="I521" s="144" t="s">
        <v>47</v>
      </c>
      <c r="J521" s="142" t="str">
        <f>INDEX('Policy Characteristics'!D:D,MATCH(PolicyLevers!$C521,'Policy Characteristics'!$C:$C,0))</f>
        <v>Electrification + Hydrogen</v>
      </c>
      <c r="K521" s="142" t="str">
        <f>INDEX('Policy Characteristics'!E:E,MATCH(PolicyLevers!$C521,'Policy Characteristics'!$C:$C,0))</f>
        <v>indst fuel type shifting</v>
      </c>
      <c r="L521" s="166">
        <f>INDEX('Policy Characteristics'!F:F,MATCH(PolicyLevers!$C521,'Policy Characteristics'!$C:$C,0))</f>
        <v>0</v>
      </c>
      <c r="M521" s="166">
        <f>INDEX('Policy Characteristics'!G:G,MATCH(PolicyLevers!$C521,'Policy Characteristics'!$C:$C,0))</f>
        <v>1</v>
      </c>
      <c r="N521" s="166">
        <f>INDEX('Policy Characteristics'!H:H,MATCH(PolicyLevers!$C521,'Policy Characteristics'!$C:$C,0))</f>
        <v>0.01</v>
      </c>
      <c r="O521" s="147" t="str">
        <f>INDEX('Policy Characteristics'!I:I,MATCH(PolicyLevers!$C521,'Policy Characteristics'!$C:$C,0))</f>
        <v>% of fuel shifted</v>
      </c>
      <c r="P521" s="14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47" t="str">
        <f>INDEX('Policy Characteristics'!K:K,MATCH(PolicyLevers!$C521,'Policy Characteristics'!$C:$C,0))</f>
        <v>industry-ag-main.html#fuel-switching</v>
      </c>
      <c r="R521" s="147" t="str">
        <f>INDEX('Policy Characteristics'!L:L,MATCH(PolicyLevers!$C521,'Policy Characteristics'!$C:$C,0))</f>
        <v>industry-elec-and-hydrogen.html</v>
      </c>
      <c r="S521" s="171">
        <f>INDEX('Policy Characteristics'!M:M,MATCH(PolicyLevers!$C521,'Policy Characteristics'!$C:$C,0))</f>
        <v>0</v>
      </c>
      <c r="T521" s="144">
        <f>INDEX('Policy Characteristics'!N:N,MATCH(PolicyLevers!$C521,'Policy Characteristics'!$C:$C,0))</f>
        <v>0</v>
      </c>
    </row>
    <row r="522" spans="1:20">
      <c r="A522" s="142" t="str">
        <f>INDEX('Policy Characteristics'!A:A,MATCH($C522,'Policy Characteristics'!$C:$C,0))</f>
        <v>Industry</v>
      </c>
      <c r="B522" s="147" t="str">
        <f>INDEX('Policy Characteristics'!B:B,MATCH($C522,'Policy Characteristics'!$C:$C,0))</f>
        <v>Electrification + Hydrogen</v>
      </c>
      <c r="C522" s="147" t="str">
        <f t="shared" si="33"/>
        <v>Fraction of Industrial Fuel Use Shifted to Other Fuels</v>
      </c>
      <c r="D522" s="150" t="s">
        <v>146</v>
      </c>
      <c r="E522" s="144" t="s">
        <v>719</v>
      </c>
      <c r="F522" s="150" t="s">
        <v>148</v>
      </c>
      <c r="G522" s="144" t="s">
        <v>727</v>
      </c>
      <c r="H522" s="16">
        <v>487</v>
      </c>
      <c r="I522" s="144" t="s">
        <v>46</v>
      </c>
      <c r="J522" s="142" t="str">
        <f>INDEX('Policy Characteristics'!D:D,MATCH(PolicyLevers!$C522,'Policy Characteristics'!$C:$C,0))</f>
        <v>Electrification + Hydrogen</v>
      </c>
      <c r="K522" s="142" t="str">
        <f>INDEX('Policy Characteristics'!E:E,MATCH(PolicyLevers!$C522,'Policy Characteristics'!$C:$C,0))</f>
        <v>indst fuel type shifting</v>
      </c>
      <c r="L522" s="166">
        <f>INDEX('Policy Characteristics'!F:F,MATCH(PolicyLevers!$C522,'Policy Characteristics'!$C:$C,0))</f>
        <v>0</v>
      </c>
      <c r="M522" s="166">
        <f>INDEX('Policy Characteristics'!G:G,MATCH(PolicyLevers!$C522,'Policy Characteristics'!$C:$C,0))</f>
        <v>1</v>
      </c>
      <c r="N522" s="166">
        <f>INDEX('Policy Characteristics'!H:H,MATCH(PolicyLevers!$C522,'Policy Characteristics'!$C:$C,0))</f>
        <v>0.01</v>
      </c>
      <c r="O522" s="147" t="str">
        <f>INDEX('Policy Characteristics'!I:I,MATCH(PolicyLevers!$C522,'Policy Characteristics'!$C:$C,0))</f>
        <v>% of fuel shifted</v>
      </c>
      <c r="P522" s="14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47" t="str">
        <f>INDEX('Policy Characteristics'!K:K,MATCH(PolicyLevers!$C522,'Policy Characteristics'!$C:$C,0))</f>
        <v>industry-ag-main.html#fuel-switching</v>
      </c>
      <c r="R522" s="147" t="str">
        <f>INDEX('Policy Characteristics'!L:L,MATCH(PolicyLevers!$C522,'Policy Characteristics'!$C:$C,0))</f>
        <v>industry-elec-and-hydrogen.html</v>
      </c>
      <c r="S522" s="171">
        <f>INDEX('Policy Characteristics'!M:M,MATCH(PolicyLevers!$C522,'Policy Characteristics'!$C:$C,0))</f>
        <v>0</v>
      </c>
      <c r="T522" s="144">
        <f>INDEX('Policy Characteristics'!N:N,MATCH(PolicyLevers!$C522,'Policy Characteristics'!$C:$C,0))</f>
        <v>0</v>
      </c>
    </row>
    <row r="523" spans="1:20">
      <c r="A523" s="142" t="str">
        <f>INDEX('Policy Characteristics'!A:A,MATCH($C523,'Policy Characteristics'!$C:$C,0))</f>
        <v>Industry</v>
      </c>
      <c r="B523" s="147" t="str">
        <f>INDEX('Policy Characteristics'!B:B,MATCH($C523,'Policy Characteristics'!$C:$C,0))</f>
        <v>Electrification + Hydrogen</v>
      </c>
      <c r="C523" s="147" t="str">
        <f t="shared" si="33"/>
        <v>Fraction of Industrial Fuel Use Shifted to Other Fuels</v>
      </c>
      <c r="D523" s="150" t="s">
        <v>146</v>
      </c>
      <c r="E523" s="144" t="s">
        <v>720</v>
      </c>
      <c r="F523" s="150" t="s">
        <v>148</v>
      </c>
      <c r="G523" s="144" t="s">
        <v>728</v>
      </c>
      <c r="H523" s="16">
        <v>488</v>
      </c>
      <c r="I523" s="144" t="s">
        <v>46</v>
      </c>
      <c r="J523" s="142" t="str">
        <f>INDEX('Policy Characteristics'!D:D,MATCH(PolicyLevers!$C523,'Policy Characteristics'!$C:$C,0))</f>
        <v>Electrification + Hydrogen</v>
      </c>
      <c r="K523" s="142" t="str">
        <f>INDEX('Policy Characteristics'!E:E,MATCH(PolicyLevers!$C523,'Policy Characteristics'!$C:$C,0))</f>
        <v>indst fuel type shifting</v>
      </c>
      <c r="L523" s="166">
        <f>INDEX('Policy Characteristics'!F:F,MATCH(PolicyLevers!$C523,'Policy Characteristics'!$C:$C,0))</f>
        <v>0</v>
      </c>
      <c r="M523" s="166">
        <f>INDEX('Policy Characteristics'!G:G,MATCH(PolicyLevers!$C523,'Policy Characteristics'!$C:$C,0))</f>
        <v>1</v>
      </c>
      <c r="N523" s="166">
        <f>INDEX('Policy Characteristics'!H:H,MATCH(PolicyLevers!$C523,'Policy Characteristics'!$C:$C,0))</f>
        <v>0.01</v>
      </c>
      <c r="O523" s="147" t="str">
        <f>INDEX('Policy Characteristics'!I:I,MATCH(PolicyLevers!$C523,'Policy Characteristics'!$C:$C,0))</f>
        <v>% of fuel shifted</v>
      </c>
      <c r="P523" s="14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47" t="str">
        <f>INDEX('Policy Characteristics'!K:K,MATCH(PolicyLevers!$C523,'Policy Characteristics'!$C:$C,0))</f>
        <v>industry-ag-main.html#fuel-switching</v>
      </c>
      <c r="R523" s="147" t="str">
        <f>INDEX('Policy Characteristics'!L:L,MATCH(PolicyLevers!$C523,'Policy Characteristics'!$C:$C,0))</f>
        <v>industry-elec-and-hydrogen.html</v>
      </c>
      <c r="S523" s="171">
        <f>INDEX('Policy Characteristics'!M:M,MATCH(PolicyLevers!$C523,'Policy Characteristics'!$C:$C,0))</f>
        <v>0</v>
      </c>
      <c r="T523" s="144">
        <f>INDEX('Policy Characteristics'!N:N,MATCH(PolicyLevers!$C523,'Policy Characteristics'!$C:$C,0))</f>
        <v>0</v>
      </c>
    </row>
    <row r="524" spans="1:20">
      <c r="A524" s="142" t="str">
        <f>INDEX('Policy Characteristics'!A:A,MATCH($C524,'Policy Characteristics'!$C:$C,0))</f>
        <v>Industry</v>
      </c>
      <c r="B524" s="147" t="str">
        <f>INDEX('Policy Characteristics'!B:B,MATCH($C524,'Policy Characteristics'!$C:$C,0))</f>
        <v>Electrification + Hydrogen</v>
      </c>
      <c r="C524" s="147" t="str">
        <f t="shared" si="33"/>
        <v>Fraction of Industrial Fuel Use Shifted to Other Fuels</v>
      </c>
      <c r="D524" s="150" t="s">
        <v>146</v>
      </c>
      <c r="E524" s="144" t="s">
        <v>721</v>
      </c>
      <c r="F524" s="150" t="s">
        <v>148</v>
      </c>
      <c r="G524" s="144" t="s">
        <v>725</v>
      </c>
      <c r="H524" s="16">
        <v>489</v>
      </c>
      <c r="I524" s="144" t="s">
        <v>47</v>
      </c>
      <c r="J524" s="142" t="str">
        <f>INDEX('Policy Characteristics'!D:D,MATCH(PolicyLevers!$C524,'Policy Characteristics'!$C:$C,0))</f>
        <v>Electrification + Hydrogen</v>
      </c>
      <c r="K524" s="142" t="str">
        <f>INDEX('Policy Characteristics'!E:E,MATCH(PolicyLevers!$C524,'Policy Characteristics'!$C:$C,0))</f>
        <v>indst fuel type shifting</v>
      </c>
      <c r="L524" s="166">
        <f>INDEX('Policy Characteristics'!F:F,MATCH(PolicyLevers!$C524,'Policy Characteristics'!$C:$C,0))</f>
        <v>0</v>
      </c>
      <c r="M524" s="166">
        <f>INDEX('Policy Characteristics'!G:G,MATCH(PolicyLevers!$C524,'Policy Characteristics'!$C:$C,0))</f>
        <v>1</v>
      </c>
      <c r="N524" s="166">
        <f>INDEX('Policy Characteristics'!H:H,MATCH(PolicyLevers!$C524,'Policy Characteristics'!$C:$C,0))</f>
        <v>0.01</v>
      </c>
      <c r="O524" s="147" t="str">
        <f>INDEX('Policy Characteristics'!I:I,MATCH(PolicyLevers!$C524,'Policy Characteristics'!$C:$C,0))</f>
        <v>% of fuel shifted</v>
      </c>
      <c r="P524" s="14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47" t="str">
        <f>INDEX('Policy Characteristics'!K:K,MATCH(PolicyLevers!$C524,'Policy Characteristics'!$C:$C,0))</f>
        <v>industry-ag-main.html#fuel-switching</v>
      </c>
      <c r="R524" s="147" t="str">
        <f>INDEX('Policy Characteristics'!L:L,MATCH(PolicyLevers!$C524,'Policy Characteristics'!$C:$C,0))</f>
        <v>industry-elec-and-hydrogen.html</v>
      </c>
      <c r="S524" s="171">
        <f>INDEX('Policy Characteristics'!M:M,MATCH(PolicyLevers!$C524,'Policy Characteristics'!$C:$C,0))</f>
        <v>0</v>
      </c>
      <c r="T524" s="144">
        <f>INDEX('Policy Characteristics'!N:N,MATCH(PolicyLevers!$C524,'Policy Characteristics'!$C:$C,0))</f>
        <v>0</v>
      </c>
    </row>
    <row r="525" spans="1:20">
      <c r="A525" s="142" t="str">
        <f>INDEX('Policy Characteristics'!A:A,MATCH($C525,'Policy Characteristics'!$C:$C,0))</f>
        <v>Industry</v>
      </c>
      <c r="B525" s="147" t="str">
        <f>INDEX('Policy Characteristics'!B:B,MATCH($C525,'Policy Characteristics'!$C:$C,0))</f>
        <v>Electrification + Hydrogen</v>
      </c>
      <c r="C525" s="147" t="str">
        <f t="shared" si="33"/>
        <v>Fraction of Industrial Fuel Use Shifted to Other Fuels</v>
      </c>
      <c r="D525" s="150" t="s">
        <v>146</v>
      </c>
      <c r="E525" s="144" t="s">
        <v>722</v>
      </c>
      <c r="F525" s="150" t="s">
        <v>148</v>
      </c>
      <c r="G525" s="144" t="s">
        <v>726</v>
      </c>
      <c r="H525" s="16">
        <v>490</v>
      </c>
      <c r="I525" s="144" t="s">
        <v>46</v>
      </c>
      <c r="J525" s="142" t="str">
        <f>INDEX('Policy Characteristics'!D:D,MATCH(PolicyLevers!$C525,'Policy Characteristics'!$C:$C,0))</f>
        <v>Electrification + Hydrogen</v>
      </c>
      <c r="K525" s="142" t="str">
        <f>INDEX('Policy Characteristics'!E:E,MATCH(PolicyLevers!$C525,'Policy Characteristics'!$C:$C,0))</f>
        <v>indst fuel type shifting</v>
      </c>
      <c r="L525" s="166">
        <f>INDEX('Policy Characteristics'!F:F,MATCH(PolicyLevers!$C525,'Policy Characteristics'!$C:$C,0))</f>
        <v>0</v>
      </c>
      <c r="M525" s="166">
        <f>INDEX('Policy Characteristics'!G:G,MATCH(PolicyLevers!$C525,'Policy Characteristics'!$C:$C,0))</f>
        <v>1</v>
      </c>
      <c r="N525" s="166">
        <f>INDEX('Policy Characteristics'!H:H,MATCH(PolicyLevers!$C525,'Policy Characteristics'!$C:$C,0))</f>
        <v>0.01</v>
      </c>
      <c r="O525" s="147" t="str">
        <f>INDEX('Policy Characteristics'!I:I,MATCH(PolicyLevers!$C525,'Policy Characteristics'!$C:$C,0))</f>
        <v>% of fuel shifted</v>
      </c>
      <c r="P525" s="14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47" t="str">
        <f>INDEX('Policy Characteristics'!K:K,MATCH(PolicyLevers!$C525,'Policy Characteristics'!$C:$C,0))</f>
        <v>industry-ag-main.html#fuel-switching</v>
      </c>
      <c r="R525" s="147" t="str">
        <f>INDEX('Policy Characteristics'!L:L,MATCH(PolicyLevers!$C525,'Policy Characteristics'!$C:$C,0))</f>
        <v>industry-elec-and-hydrogen.html</v>
      </c>
      <c r="S525" s="171">
        <f>INDEX('Policy Characteristics'!M:M,MATCH(PolicyLevers!$C525,'Policy Characteristics'!$C:$C,0))</f>
        <v>0</v>
      </c>
      <c r="T525" s="144">
        <f>INDEX('Policy Characteristics'!N:N,MATCH(PolicyLevers!$C525,'Policy Characteristics'!$C:$C,0))</f>
        <v>0</v>
      </c>
    </row>
    <row r="526" spans="1:20">
      <c r="A526" s="142" t="str">
        <f>INDEX('Policy Characteristics'!A:A,MATCH($C526,'Policy Characteristics'!$C:$C,0))</f>
        <v>Industry</v>
      </c>
      <c r="B526" s="147" t="str">
        <f>INDEX('Policy Characteristics'!B:B,MATCH($C526,'Policy Characteristics'!$C:$C,0))</f>
        <v>Electrification + Hydrogen</v>
      </c>
      <c r="C526" s="147" t="str">
        <f t="shared" si="33"/>
        <v>Fraction of Industrial Fuel Use Shifted to Other Fuels</v>
      </c>
      <c r="D526" s="150" t="s">
        <v>146</v>
      </c>
      <c r="E526" s="144" t="s">
        <v>723</v>
      </c>
      <c r="F526" s="150" t="s">
        <v>148</v>
      </c>
      <c r="G526" s="144" t="s">
        <v>729</v>
      </c>
      <c r="H526" s="16">
        <v>491</v>
      </c>
      <c r="I526" s="144" t="s">
        <v>47</v>
      </c>
      <c r="J526" s="142" t="str">
        <f>INDEX('Policy Characteristics'!D:D,MATCH(PolicyLevers!$C526,'Policy Characteristics'!$C:$C,0))</f>
        <v>Electrification + Hydrogen</v>
      </c>
      <c r="K526" s="142" t="str">
        <f>INDEX('Policy Characteristics'!E:E,MATCH(PolicyLevers!$C526,'Policy Characteristics'!$C:$C,0))</f>
        <v>indst fuel type shifting</v>
      </c>
      <c r="L526" s="166">
        <f>INDEX('Policy Characteristics'!F:F,MATCH(PolicyLevers!$C526,'Policy Characteristics'!$C:$C,0))</f>
        <v>0</v>
      </c>
      <c r="M526" s="166">
        <f>INDEX('Policy Characteristics'!G:G,MATCH(PolicyLevers!$C526,'Policy Characteristics'!$C:$C,0))</f>
        <v>1</v>
      </c>
      <c r="N526" s="166">
        <f>INDEX('Policy Characteristics'!H:H,MATCH(PolicyLevers!$C526,'Policy Characteristics'!$C:$C,0))</f>
        <v>0.01</v>
      </c>
      <c r="O526" s="147" t="str">
        <f>INDEX('Policy Characteristics'!I:I,MATCH(PolicyLevers!$C526,'Policy Characteristics'!$C:$C,0))</f>
        <v>% of fuel shifted</v>
      </c>
      <c r="P526" s="14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47" t="str">
        <f>INDEX('Policy Characteristics'!K:K,MATCH(PolicyLevers!$C526,'Policy Characteristics'!$C:$C,0))</f>
        <v>industry-ag-main.html#fuel-switching</v>
      </c>
      <c r="R526" s="147" t="str">
        <f>INDEX('Policy Characteristics'!L:L,MATCH(PolicyLevers!$C526,'Policy Characteristics'!$C:$C,0))</f>
        <v>industry-elec-and-hydrogen.html</v>
      </c>
      <c r="S526" s="171">
        <f>INDEX('Policy Characteristics'!M:M,MATCH(PolicyLevers!$C526,'Policy Characteristics'!$C:$C,0))</f>
        <v>0</v>
      </c>
      <c r="T526" s="144">
        <f>INDEX('Policy Characteristics'!N:N,MATCH(PolicyLevers!$C526,'Policy Characteristics'!$C:$C,0))</f>
        <v>0</v>
      </c>
    </row>
    <row r="527" spans="1:20">
      <c r="A527" s="142" t="str">
        <f>INDEX('Policy Characteristics'!A:A,MATCH($C527,'Policy Characteristics'!$C:$C,0))</f>
        <v>Industry</v>
      </c>
      <c r="B527" s="147" t="str">
        <f>INDEX('Policy Characteristics'!B:B,MATCH($C527,'Policy Characteristics'!$C:$C,0))</f>
        <v>Electrification + Hydrogen</v>
      </c>
      <c r="C527" s="147" t="str">
        <f t="shared" si="33"/>
        <v>Fraction of Industrial Fuel Use Shifted to Other Fuels</v>
      </c>
      <c r="D527" s="150" t="s">
        <v>146</v>
      </c>
      <c r="E527" s="144" t="s">
        <v>1065</v>
      </c>
      <c r="F527" s="150" t="s">
        <v>148</v>
      </c>
      <c r="G527" s="144" t="s">
        <v>1068</v>
      </c>
      <c r="H527" s="16">
        <v>492</v>
      </c>
      <c r="I527" s="144" t="s">
        <v>47</v>
      </c>
      <c r="J527" s="142" t="str">
        <f>INDEX('Policy Characteristics'!D:D,MATCH(PolicyLevers!$C527,'Policy Characteristics'!$C:$C,0))</f>
        <v>Electrification + Hydrogen</v>
      </c>
      <c r="K527" s="142" t="str">
        <f>INDEX('Policy Characteristics'!E:E,MATCH(PolicyLevers!$C527,'Policy Characteristics'!$C:$C,0))</f>
        <v>indst fuel type shifting</v>
      </c>
      <c r="L527" s="166">
        <f>INDEX('Policy Characteristics'!F:F,MATCH(PolicyLevers!$C527,'Policy Characteristics'!$C:$C,0))</f>
        <v>0</v>
      </c>
      <c r="M527" s="166">
        <f>INDEX('Policy Characteristics'!G:G,MATCH(PolicyLevers!$C527,'Policy Characteristics'!$C:$C,0))</f>
        <v>1</v>
      </c>
      <c r="N527" s="166">
        <f>INDEX('Policy Characteristics'!H:H,MATCH(PolicyLevers!$C527,'Policy Characteristics'!$C:$C,0))</f>
        <v>0.01</v>
      </c>
      <c r="O527" s="147" t="str">
        <f>INDEX('Policy Characteristics'!I:I,MATCH(PolicyLevers!$C527,'Policy Characteristics'!$C:$C,0))</f>
        <v>% of fuel shifted</v>
      </c>
      <c r="P527" s="14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47" t="str">
        <f>INDEX('Policy Characteristics'!K:K,MATCH(PolicyLevers!$C527,'Policy Characteristics'!$C:$C,0))</f>
        <v>industry-ag-main.html#fuel-switching</v>
      </c>
      <c r="R527" s="147" t="str">
        <f>INDEX('Policy Characteristics'!L:L,MATCH(PolicyLevers!$C527,'Policy Characteristics'!$C:$C,0))</f>
        <v>industry-elec-and-hydrogen.html</v>
      </c>
      <c r="S527" s="171">
        <f>INDEX('Policy Characteristics'!M:M,MATCH(PolicyLevers!$C527,'Policy Characteristics'!$C:$C,0))</f>
        <v>0</v>
      </c>
      <c r="T527" s="144">
        <f>INDEX('Policy Characteristics'!N:N,MATCH(PolicyLevers!$C527,'Policy Characteristics'!$C:$C,0))</f>
        <v>0</v>
      </c>
    </row>
    <row r="528" spans="1:20">
      <c r="A528" s="142" t="str">
        <f>INDEX('Policy Characteristics'!A:A,MATCH($C528,'Policy Characteristics'!$C:$C,0))</f>
        <v>Industry</v>
      </c>
      <c r="B528" s="147" t="str">
        <f>INDEX('Policy Characteristics'!B:B,MATCH($C528,'Policy Characteristics'!$C:$C,0))</f>
        <v>Electrification + Hydrogen</v>
      </c>
      <c r="C528" s="147" t="str">
        <f t="shared" si="33"/>
        <v>Fraction of Industrial Fuel Use Shifted to Other Fuels</v>
      </c>
      <c r="D528" s="150" t="s">
        <v>146</v>
      </c>
      <c r="E528" s="144" t="s">
        <v>1066</v>
      </c>
      <c r="F528" s="150" t="s">
        <v>148</v>
      </c>
      <c r="G528" s="144" t="s">
        <v>1070</v>
      </c>
      <c r="H528" s="16">
        <v>493</v>
      </c>
      <c r="I528" s="144" t="s">
        <v>46</v>
      </c>
      <c r="J528" s="142" t="str">
        <f>INDEX('Policy Characteristics'!D:D,MATCH(PolicyLevers!$C528,'Policy Characteristics'!$C:$C,0))</f>
        <v>Electrification + Hydrogen</v>
      </c>
      <c r="K528" s="142" t="str">
        <f>INDEX('Policy Characteristics'!E:E,MATCH(PolicyLevers!$C528,'Policy Characteristics'!$C:$C,0))</f>
        <v>indst fuel type shifting</v>
      </c>
      <c r="L528" s="166">
        <f>INDEX('Policy Characteristics'!F:F,MATCH(PolicyLevers!$C528,'Policy Characteristics'!$C:$C,0))</f>
        <v>0</v>
      </c>
      <c r="M528" s="166">
        <f>INDEX('Policy Characteristics'!G:G,MATCH(PolicyLevers!$C528,'Policy Characteristics'!$C:$C,0))</f>
        <v>1</v>
      </c>
      <c r="N528" s="166">
        <f>INDEX('Policy Characteristics'!H:H,MATCH(PolicyLevers!$C528,'Policy Characteristics'!$C:$C,0))</f>
        <v>0.01</v>
      </c>
      <c r="O528" s="147" t="str">
        <f>INDEX('Policy Characteristics'!I:I,MATCH(PolicyLevers!$C528,'Policy Characteristics'!$C:$C,0))</f>
        <v>% of fuel shifted</v>
      </c>
      <c r="P528" s="14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47" t="str">
        <f>INDEX('Policy Characteristics'!K:K,MATCH(PolicyLevers!$C528,'Policy Characteristics'!$C:$C,0))</f>
        <v>industry-ag-main.html#fuel-switching</v>
      </c>
      <c r="R528" s="147" t="str">
        <f>INDEX('Policy Characteristics'!L:L,MATCH(PolicyLevers!$C528,'Policy Characteristics'!$C:$C,0))</f>
        <v>industry-elec-and-hydrogen.html</v>
      </c>
      <c r="S528" s="171">
        <f>INDEX('Policy Characteristics'!M:M,MATCH(PolicyLevers!$C528,'Policy Characteristics'!$C:$C,0))</f>
        <v>0</v>
      </c>
      <c r="T528" s="144">
        <f>INDEX('Policy Characteristics'!N:N,MATCH(PolicyLevers!$C528,'Policy Characteristics'!$C:$C,0))</f>
        <v>0</v>
      </c>
    </row>
    <row r="529" spans="1:20">
      <c r="A529" s="142" t="str">
        <f>INDEX('Policy Characteristics'!A:A,MATCH($C529,'Policy Characteristics'!$C:$C,0))</f>
        <v>Industry</v>
      </c>
      <c r="B529" s="147" t="str">
        <f>INDEX('Policy Characteristics'!B:B,MATCH($C529,'Policy Characteristics'!$C:$C,0))</f>
        <v>Electrification + Hydrogen</v>
      </c>
      <c r="C529" s="147" t="str">
        <f t="shared" si="33"/>
        <v>Fraction of Industrial Fuel Use Shifted to Other Fuels</v>
      </c>
      <c r="D529" s="150" t="s">
        <v>146</v>
      </c>
      <c r="E529" s="144" t="s">
        <v>1067</v>
      </c>
      <c r="F529" s="150" t="s">
        <v>148</v>
      </c>
      <c r="G529" s="144" t="s">
        <v>1071</v>
      </c>
      <c r="H529" s="16">
        <v>494</v>
      </c>
      <c r="I529" s="144" t="s">
        <v>46</v>
      </c>
      <c r="J529" s="142" t="str">
        <f>INDEX('Policy Characteristics'!D:D,MATCH(PolicyLevers!$C529,'Policy Characteristics'!$C:$C,0))</f>
        <v>Electrification + Hydrogen</v>
      </c>
      <c r="K529" s="142" t="str">
        <f>INDEX('Policy Characteristics'!E:E,MATCH(PolicyLevers!$C529,'Policy Characteristics'!$C:$C,0))</f>
        <v>indst fuel type shifting</v>
      </c>
      <c r="L529" s="166">
        <f>INDEX('Policy Characteristics'!F:F,MATCH(PolicyLevers!$C529,'Policy Characteristics'!$C:$C,0))</f>
        <v>0</v>
      </c>
      <c r="M529" s="166">
        <f>INDEX('Policy Characteristics'!G:G,MATCH(PolicyLevers!$C529,'Policy Characteristics'!$C:$C,0))</f>
        <v>1</v>
      </c>
      <c r="N529" s="166">
        <f>INDEX('Policy Characteristics'!H:H,MATCH(PolicyLevers!$C529,'Policy Characteristics'!$C:$C,0))</f>
        <v>0.01</v>
      </c>
      <c r="O529" s="147" t="str">
        <f>INDEX('Policy Characteristics'!I:I,MATCH(PolicyLevers!$C529,'Policy Characteristics'!$C:$C,0))</f>
        <v>% of fuel shifted</v>
      </c>
      <c r="P529" s="14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47" t="str">
        <f>INDEX('Policy Characteristics'!K:K,MATCH(PolicyLevers!$C529,'Policy Characteristics'!$C:$C,0))</f>
        <v>industry-ag-main.html#fuel-switching</v>
      </c>
      <c r="R529" s="147" t="str">
        <f>INDEX('Policy Characteristics'!L:L,MATCH(PolicyLevers!$C529,'Policy Characteristics'!$C:$C,0))</f>
        <v>industry-elec-and-hydrogen.html</v>
      </c>
      <c r="S529" s="171">
        <f>INDEX('Policy Characteristics'!M:M,MATCH(PolicyLevers!$C529,'Policy Characteristics'!$C:$C,0))</f>
        <v>0</v>
      </c>
      <c r="T529" s="144">
        <f>INDEX('Policy Characteristics'!N:N,MATCH(PolicyLevers!$C529,'Policy Characteristics'!$C:$C,0))</f>
        <v>0</v>
      </c>
    </row>
    <row r="530" spans="1:20">
      <c r="A530" s="142" t="str">
        <f>INDEX('Policy Characteristics'!A:A,MATCH($C530,'Policy Characteristics'!$C:$C,0))</f>
        <v>Industry</v>
      </c>
      <c r="B530" s="147" t="str">
        <f>INDEX('Policy Characteristics'!B:B,MATCH($C530,'Policy Characteristics'!$C:$C,0))</f>
        <v>Electrification + Hydrogen</v>
      </c>
      <c r="C530" s="147" t="str">
        <f t="shared" si="33"/>
        <v>Fraction of Industrial Fuel Use Shifted to Other Fuels</v>
      </c>
      <c r="D530" s="150" t="s">
        <v>146</v>
      </c>
      <c r="E530" s="144" t="s">
        <v>1064</v>
      </c>
      <c r="F530" s="150" t="s">
        <v>148</v>
      </c>
      <c r="G530" s="144" t="s">
        <v>1069</v>
      </c>
      <c r="H530" s="16">
        <v>495</v>
      </c>
      <c r="I530" s="144" t="s">
        <v>47</v>
      </c>
      <c r="J530" s="142" t="str">
        <f>INDEX('Policy Characteristics'!D:D,MATCH(PolicyLevers!$C530,'Policy Characteristics'!$C:$C,0))</f>
        <v>Electrification + Hydrogen</v>
      </c>
      <c r="K530" s="142" t="str">
        <f>INDEX('Policy Characteristics'!E:E,MATCH(PolicyLevers!$C530,'Policy Characteristics'!$C:$C,0))</f>
        <v>indst fuel type shifting</v>
      </c>
      <c r="L530" s="166">
        <f>INDEX('Policy Characteristics'!F:F,MATCH(PolicyLevers!$C530,'Policy Characteristics'!$C:$C,0))</f>
        <v>0</v>
      </c>
      <c r="M530" s="166">
        <f>INDEX('Policy Characteristics'!G:G,MATCH(PolicyLevers!$C530,'Policy Characteristics'!$C:$C,0))</f>
        <v>1</v>
      </c>
      <c r="N530" s="166">
        <f>INDEX('Policy Characteristics'!H:H,MATCH(PolicyLevers!$C530,'Policy Characteristics'!$C:$C,0))</f>
        <v>0.01</v>
      </c>
      <c r="O530" s="147" t="str">
        <f>INDEX('Policy Characteristics'!I:I,MATCH(PolicyLevers!$C530,'Policy Characteristics'!$C:$C,0))</f>
        <v>% of fuel shifted</v>
      </c>
      <c r="P530" s="14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47" t="str">
        <f>INDEX('Policy Characteristics'!K:K,MATCH(PolicyLevers!$C530,'Policy Characteristics'!$C:$C,0))</f>
        <v>industry-ag-main.html#fuel-switching</v>
      </c>
      <c r="R530" s="147" t="str">
        <f>INDEX('Policy Characteristics'!L:L,MATCH(PolicyLevers!$C530,'Policy Characteristics'!$C:$C,0))</f>
        <v>industry-elec-and-hydrogen.html</v>
      </c>
      <c r="S530" s="171">
        <f>INDEX('Policy Characteristics'!M:M,MATCH(PolicyLevers!$C530,'Policy Characteristics'!$C:$C,0))</f>
        <v>0</v>
      </c>
      <c r="T530" s="144">
        <f>INDEX('Policy Characteristics'!N:N,MATCH(PolicyLevers!$C530,'Policy Characteristics'!$C:$C,0))</f>
        <v>0</v>
      </c>
    </row>
    <row r="531" spans="1:20" s="142" customFormat="1">
      <c r="A531" s="142" t="str">
        <f>INDEX('Policy Characteristics'!A:A,MATCH($C531,'Policy Characteristics'!$C:$C,0))</f>
        <v>Industry</v>
      </c>
      <c r="B531" s="142" t="str">
        <f>INDEX('Policy Characteristics'!B:B,MATCH($C531,'Policy Characteristics'!$C:$C,0))</f>
        <v>F-Gas Substitution</v>
      </c>
      <c r="C531" s="142" t="s">
        <v>1147</v>
      </c>
      <c r="D531" s="150"/>
      <c r="E531" s="150"/>
      <c r="F531" s="150"/>
      <c r="G531" s="150"/>
      <c r="H531" s="143">
        <v>58</v>
      </c>
      <c r="I531" s="150" t="s">
        <v>46</v>
      </c>
      <c r="J531" s="142" t="str">
        <f>INDEX('Policy Characteristics'!D:D,MATCH(PolicyLevers!$C531,'Policy Characteristics'!$C:$C,0))</f>
        <v>F-gas Measures</v>
      </c>
      <c r="K531" s="142" t="str">
        <f>INDEX('Policy Characteristics'!E:E,MATCH(PolicyLevers!$C531,'Policy Characteristics'!$C:$C,0))</f>
        <v>indst f gas substitution</v>
      </c>
      <c r="L531" s="155">
        <f>INDEX('Policy Characteristics'!F:F,MATCH(PolicyLevers!$C531,'Policy Characteristics'!$C:$C,0))</f>
        <v>0</v>
      </c>
      <c r="M531" s="174">
        <f>INDEX('Policy Characteristics'!G:G,MATCH(PolicyLevers!$C531,'Policy Characteristics'!$C:$C,0))</f>
        <v>1</v>
      </c>
      <c r="N531" s="174">
        <f>INDEX('Policy Characteristics'!H:H,MATCH(PolicyLevers!$C531,'Policy Characteristics'!$C:$C,0))</f>
        <v>0.01</v>
      </c>
      <c r="O531" s="150" t="str">
        <f>INDEX('Policy Characteristics'!I:I,MATCH(PolicyLevers!$C531,'Policy Characteristics'!$C:$C,0))</f>
        <v>% of potential achieved</v>
      </c>
      <c r="P531" s="176"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50" t="str">
        <f>INDEX('Policy Characteristics'!K:K,MATCH(PolicyLevers!$C531,'Policy Characteristics'!$C:$C,0))</f>
        <v>industry-ag-main.html#avoid-f-gases</v>
      </c>
      <c r="R531" s="150" t="str">
        <f>INDEX('Policy Characteristics'!L:L,MATCH(PolicyLevers!$C531,'Policy Characteristics'!$C:$C,0))</f>
        <v>avoid-f-gases.html</v>
      </c>
      <c r="S531" s="186" t="str">
        <f>INDEX('Policy Characteristics'!M:M,MATCH(PolicyLevers!$C531,'Policy Characteristics'!$C:$C,0))</f>
        <v>Calculated from model data; see the relevant variable(s) in the InputData folder for source information.</v>
      </c>
      <c r="T531" s="150">
        <f>INDEX('Policy Characteristics'!N:N,MATCH(PolicyLevers!$C531,'Policy Characteristics'!$C:$C,0))</f>
        <v>0</v>
      </c>
    </row>
    <row r="532" spans="1:20" s="142" customFormat="1">
      <c r="A532" s="142" t="str">
        <f>INDEX('Policy Characteristics'!A:A,MATCH($C532,'Policy Characteristics'!$C:$C,0))</f>
        <v>Industry</v>
      </c>
      <c r="B532" s="142" t="str">
        <f>INDEX('Policy Characteristics'!B:B,MATCH($C532,'Policy Characteristics'!$C:$C,0))</f>
        <v>F-Gas Destruction</v>
      </c>
      <c r="C532" s="142" t="s">
        <v>1148</v>
      </c>
      <c r="D532" s="150"/>
      <c r="E532" s="150"/>
      <c r="F532" s="150"/>
      <c r="G532" s="150"/>
      <c r="H532" s="143">
        <v>510</v>
      </c>
      <c r="I532" s="150" t="s">
        <v>46</v>
      </c>
      <c r="J532" s="142" t="str">
        <f>INDEX('Policy Characteristics'!D:D,MATCH(PolicyLevers!$C532,'Policy Characteristics'!$C:$C,0))</f>
        <v>F-gas Measures</v>
      </c>
      <c r="K532" s="142" t="str">
        <f>INDEX('Policy Characteristics'!E:E,MATCH(PolicyLevers!$C532,'Policy Characteristics'!$C:$C,0))</f>
        <v>indst f gas destruction</v>
      </c>
      <c r="L532" s="155">
        <f>INDEX('Policy Characteristics'!F:F,MATCH(PolicyLevers!$C532,'Policy Characteristics'!$C:$C,0))</f>
        <v>0</v>
      </c>
      <c r="M532" s="174">
        <f>INDEX('Policy Characteristics'!G:G,MATCH(PolicyLevers!$C532,'Policy Characteristics'!$C:$C,0))</f>
        <v>1</v>
      </c>
      <c r="N532" s="174">
        <f>INDEX('Policy Characteristics'!H:H,MATCH(PolicyLevers!$C532,'Policy Characteristics'!$C:$C,0))</f>
        <v>0.01</v>
      </c>
      <c r="O532" s="150" t="str">
        <f>INDEX('Policy Characteristics'!I:I,MATCH(PolicyLevers!$C532,'Policy Characteristics'!$C:$C,0))</f>
        <v>% of potential achieved</v>
      </c>
      <c r="P532" s="176"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50" t="str">
        <f>INDEX('Policy Characteristics'!K:K,MATCH(PolicyLevers!$C532,'Policy Characteristics'!$C:$C,0))</f>
        <v>industry-ag-main.html#avoid-f-gases</v>
      </c>
      <c r="R532" s="150" t="str">
        <f>INDEX('Policy Characteristics'!L:L,MATCH(PolicyLevers!$C532,'Policy Characteristics'!$C:$C,0))</f>
        <v>avoid-f-gases.html</v>
      </c>
      <c r="S532" s="186">
        <f>INDEX('Policy Characteristics'!M:M,MATCH(PolicyLevers!$C532,'Policy Characteristics'!$C:$C,0))</f>
        <v>0</v>
      </c>
      <c r="T532" s="150">
        <f>INDEX('Policy Characteristics'!N:N,MATCH(PolicyLevers!$C532,'Policy Characteristics'!$C:$C,0))</f>
        <v>0</v>
      </c>
    </row>
    <row r="533" spans="1:20" s="142" customFormat="1">
      <c r="A533" s="142" t="str">
        <f>INDEX('Policy Characteristics'!A:A,MATCH($C533,'Policy Characteristics'!$C:$C,0))</f>
        <v>Industry</v>
      </c>
      <c r="B533" s="142" t="str">
        <f>INDEX('Policy Characteristics'!B:B,MATCH($C533,'Policy Characteristics'!$C:$C,0))</f>
        <v>F-Gas Recovery</v>
      </c>
      <c r="C533" s="142" t="s">
        <v>1149</v>
      </c>
      <c r="D533" s="150"/>
      <c r="E533" s="150"/>
      <c r="F533" s="150"/>
      <c r="G533" s="150"/>
      <c r="H533" s="143">
        <v>511</v>
      </c>
      <c r="I533" s="150" t="s">
        <v>46</v>
      </c>
      <c r="J533" s="142" t="str">
        <f>INDEX('Policy Characteristics'!D:D,MATCH(PolicyLevers!$C533,'Policy Characteristics'!$C:$C,0))</f>
        <v>F-gas Measures</v>
      </c>
      <c r="K533" s="142" t="str">
        <f>INDEX('Policy Characteristics'!E:E,MATCH(PolicyLevers!$C533,'Policy Characteristics'!$C:$C,0))</f>
        <v>indst f gas recovery</v>
      </c>
      <c r="L533" s="155">
        <f>INDEX('Policy Characteristics'!F:F,MATCH(PolicyLevers!$C533,'Policy Characteristics'!$C:$C,0))</f>
        <v>0</v>
      </c>
      <c r="M533" s="174">
        <f>INDEX('Policy Characteristics'!G:G,MATCH(PolicyLevers!$C533,'Policy Characteristics'!$C:$C,0))</f>
        <v>1</v>
      </c>
      <c r="N533" s="174">
        <f>INDEX('Policy Characteristics'!H:H,MATCH(PolicyLevers!$C533,'Policy Characteristics'!$C:$C,0))</f>
        <v>0.01</v>
      </c>
      <c r="O533" s="150" t="str">
        <f>INDEX('Policy Characteristics'!I:I,MATCH(PolicyLevers!$C533,'Policy Characteristics'!$C:$C,0))</f>
        <v>% of potential achieved</v>
      </c>
      <c r="P533" s="176"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50" t="str">
        <f>INDEX('Policy Characteristics'!K:K,MATCH(PolicyLevers!$C533,'Policy Characteristics'!$C:$C,0))</f>
        <v>industry-ag-main.html#avoid-f-gases</v>
      </c>
      <c r="R533" s="150" t="str">
        <f>INDEX('Policy Characteristics'!L:L,MATCH(PolicyLevers!$C533,'Policy Characteristics'!$C:$C,0))</f>
        <v>avoid-f-gases.html</v>
      </c>
      <c r="S533" s="186">
        <f>INDEX('Policy Characteristics'!M:M,MATCH(PolicyLevers!$C533,'Policy Characteristics'!$C:$C,0))</f>
        <v>0</v>
      </c>
      <c r="T533" s="150">
        <f>INDEX('Policy Characteristics'!N:N,MATCH(PolicyLevers!$C533,'Policy Characteristics'!$C:$C,0))</f>
        <v>0</v>
      </c>
    </row>
    <row r="534" spans="1:20" s="142" customFormat="1">
      <c r="A534" s="142" t="str">
        <f>INDEX('Policy Characteristics'!A:A,MATCH($C534,'Policy Characteristics'!$C:$C,0))</f>
        <v>Industry</v>
      </c>
      <c r="B534" s="142" t="str">
        <f>INDEX('Policy Characteristics'!B:B,MATCH($C534,'Policy Characteristics'!$C:$C,0))</f>
        <v>F-Gas Eqpt. Maintenance &amp; Retrofits</v>
      </c>
      <c r="C534" s="142" t="s">
        <v>1150</v>
      </c>
      <c r="D534" s="150"/>
      <c r="E534" s="150"/>
      <c r="F534" s="150"/>
      <c r="G534" s="150"/>
      <c r="H534" s="143">
        <v>512</v>
      </c>
      <c r="I534" s="150" t="s">
        <v>46</v>
      </c>
      <c r="J534" s="142" t="str">
        <f>INDEX('Policy Characteristics'!D:D,MATCH(PolicyLevers!$C534,'Policy Characteristics'!$C:$C,0))</f>
        <v>F-gas Measures</v>
      </c>
      <c r="K534" s="142" t="str">
        <f>INDEX('Policy Characteristics'!E:E,MATCH(PolicyLevers!$C534,'Policy Characteristics'!$C:$C,0))</f>
        <v>indst f gas inspct maint retrofit</v>
      </c>
      <c r="L534" s="155">
        <f>INDEX('Policy Characteristics'!F:F,MATCH(PolicyLevers!$C534,'Policy Characteristics'!$C:$C,0))</f>
        <v>0</v>
      </c>
      <c r="M534" s="174">
        <f>INDEX('Policy Characteristics'!G:G,MATCH(PolicyLevers!$C534,'Policy Characteristics'!$C:$C,0))</f>
        <v>1</v>
      </c>
      <c r="N534" s="174">
        <f>INDEX('Policy Characteristics'!H:H,MATCH(PolicyLevers!$C534,'Policy Characteristics'!$C:$C,0))</f>
        <v>0.01</v>
      </c>
      <c r="O534" s="150" t="str">
        <f>INDEX('Policy Characteristics'!I:I,MATCH(PolicyLevers!$C534,'Policy Characteristics'!$C:$C,0))</f>
        <v>% of potential achieved</v>
      </c>
      <c r="P534" s="176"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50" t="str">
        <f>INDEX('Policy Characteristics'!K:K,MATCH(PolicyLevers!$C534,'Policy Characteristics'!$C:$C,0))</f>
        <v>industry-ag-main.html#avoid-f-gases</v>
      </c>
      <c r="R534" s="150" t="str">
        <f>INDEX('Policy Characteristics'!L:L,MATCH(PolicyLevers!$C534,'Policy Characteristics'!$C:$C,0))</f>
        <v>avoid-f-gases.html</v>
      </c>
      <c r="S534" s="186">
        <f>INDEX('Policy Characteristics'!M:M,MATCH(PolicyLevers!$C534,'Policy Characteristics'!$C:$C,0))</f>
        <v>0</v>
      </c>
      <c r="T534" s="150">
        <f>INDEX('Policy Characteristics'!N:N,MATCH(PolicyLevers!$C534,'Policy Characteristics'!$C:$C,0))</f>
        <v>0</v>
      </c>
    </row>
    <row r="535" spans="1:20" s="147" customFormat="1">
      <c r="A535" s="142" t="str">
        <f>INDEX('Policy Characteristics'!A:A,MATCH($C535,'Policy Characteristics'!$C:$C,0))</f>
        <v>Industry</v>
      </c>
      <c r="B535" t="str">
        <f>INDEX('Policy Characteristics'!B:B,MATCH($C535,'Policy Characteristics'!$C:$C,0))</f>
        <v>Material Efficiency, Longevity, &amp; Re-Use</v>
      </c>
      <c r="C535" t="s">
        <v>762</v>
      </c>
      <c r="D535" s="144" t="s">
        <v>140</v>
      </c>
      <c r="E535" s="144"/>
      <c r="F535" s="150" t="s">
        <v>732</v>
      </c>
      <c r="G535" s="144"/>
      <c r="H535" s="16">
        <v>429</v>
      </c>
      <c r="I535" s="144" t="s">
        <v>46</v>
      </c>
      <c r="J535" s="142" t="str">
        <f>INDEX('Policy Characteristics'!D:D,MATCH(PolicyLevers!$C535,'Policy Characteristics'!$C:$C,0))</f>
        <v>Material Efficiency, Longevity, &amp; Re-Use</v>
      </c>
      <c r="K535" s="142" t="str">
        <f>INDEX('Policy Characteristics'!E:E,MATCH(PolicyLevers!$C535,'Policy Characteristics'!$C:$C,0))</f>
        <v>indst reduce nonenergy product demand</v>
      </c>
      <c r="L535" s="170">
        <f>INDEX('Policy Characteristics'!F:F,MATCH(PolicyLevers!$C535,'Policy Characteristics'!$C:$C,0))</f>
        <v>0</v>
      </c>
      <c r="M535" s="9">
        <f>INDEX('Policy Characteristics'!G:G,MATCH(PolicyLevers!$C535,'Policy Characteristics'!$C:$C,0))</f>
        <v>1</v>
      </c>
      <c r="N535" s="9">
        <f>INDEX('Policy Characteristics'!H:H,MATCH(PolicyLevers!$C535,'Policy Characteristics'!$C:$C,0))</f>
        <v>0.01</v>
      </c>
      <c r="O535" s="144" t="str">
        <f>INDEX('Policy Characteristics'!I:I,MATCH(PolicyLevers!$C535,'Policy Characteristics'!$C:$C,0))</f>
        <v>% demand reduction</v>
      </c>
      <c r="P535" s="15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44">
        <f>INDEX('Policy Characteristics'!K:K,MATCH(PolicyLevers!$C535,'Policy Characteristics'!$C:$C,0))</f>
        <v>0</v>
      </c>
      <c r="R535" s="150" t="str">
        <f>INDEX('Policy Characteristics'!L:L,MATCH(PolicyLevers!$C535,'Policy Characteristics'!$C:$C,0))</f>
        <v>material-efficiency-longevity-reuse.html</v>
      </c>
      <c r="S535" s="151" t="str">
        <f>INDEX('Policy Characteristics'!M:M,MATCH(PolicyLevers!$C535,'Policy Characteristics'!$C:$C,0))</f>
        <v>Shukla, P.R. et al. (2015). Pathways to deep decarbonization in India, SDSN - IDDRI - 
http://deepdecarbonization.org/wp-content/uploads/2015/09/DDPP_IND.pdf</v>
      </c>
      <c r="T535" s="165">
        <f>INDEX('Policy Characteristics'!N:N,MATCH(PolicyLevers!$C535,'Policy Characteristics'!$C:$C,0))</f>
        <v>0</v>
      </c>
    </row>
    <row r="536" spans="1:20" s="147" customFormat="1">
      <c r="A536" s="142" t="str">
        <f>INDEX('Policy Characteristics'!A:A,MATCH($C536,'Policy Characteristics'!$C:$C,0))</f>
        <v>Industry</v>
      </c>
      <c r="B536" s="147" t="str">
        <f>INDEX('Policy Characteristics'!B:B,MATCH($C536,'Policy Characteristics'!$C:$C,0))</f>
        <v>Material Efficiency, Longevity, &amp; Re-Use</v>
      </c>
      <c r="C536" s="147" t="str">
        <f t="shared" ref="C536" si="34">C$535</f>
        <v>Percent Reduction in Nonenergy Nonagriculture Industry Product Demand</v>
      </c>
      <c r="D536" s="150" t="s">
        <v>142</v>
      </c>
      <c r="E536" s="144"/>
      <c r="F536" s="150" t="s">
        <v>734</v>
      </c>
      <c r="G536" s="144"/>
      <c r="H536" s="16">
        <v>430</v>
      </c>
      <c r="I536" s="144" t="s">
        <v>46</v>
      </c>
      <c r="J536" s="142" t="str">
        <f>INDEX('Policy Characteristics'!D:D,MATCH(PolicyLevers!$C536,'Policy Characteristics'!$C:$C,0))</f>
        <v>Material Efficiency, Longevity, &amp; Re-Use</v>
      </c>
      <c r="K536" s="142" t="str">
        <f>INDEX('Policy Characteristics'!E:E,MATCH(PolicyLevers!$C536,'Policy Characteristics'!$C:$C,0))</f>
        <v>indst reduce nonenergy product demand</v>
      </c>
      <c r="L536" s="166">
        <f>INDEX('Policy Characteristics'!F:F,MATCH(PolicyLevers!$C536,'Policy Characteristics'!$C:$C,0))</f>
        <v>0</v>
      </c>
      <c r="M536" s="166">
        <f>INDEX('Policy Characteristics'!G:G,MATCH(PolicyLevers!$C536,'Policy Characteristics'!$C:$C,0))</f>
        <v>1</v>
      </c>
      <c r="N536" s="166">
        <f>INDEX('Policy Characteristics'!H:H,MATCH(PolicyLevers!$C536,'Policy Characteristics'!$C:$C,0))</f>
        <v>0.01</v>
      </c>
      <c r="O536" s="166" t="str">
        <f>INDEX('Policy Characteristics'!I:I,MATCH(PolicyLevers!$C536,'Policy Characteristics'!$C:$C,0))</f>
        <v>% demand reduction</v>
      </c>
      <c r="P536" s="15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44">
        <f>INDEX('Policy Characteristics'!K:K,MATCH(PolicyLevers!$C536,'Policy Characteristics'!$C:$C,0))</f>
        <v>0</v>
      </c>
      <c r="R536" s="147" t="str">
        <f>INDEX('Policy Characteristics'!L:L,MATCH(PolicyLevers!$C536,'Policy Characteristics'!$C:$C,0))</f>
        <v>material-efficiency-longevity-reuse.html</v>
      </c>
      <c r="S536" s="151" t="str">
        <f>INDEX('Policy Characteristics'!M:M,MATCH(PolicyLevers!$C536,'Policy Characteristics'!$C:$C,0))</f>
        <v>Shukla, P.R. et al. (2015). Pathways to deep decarbonization in India, SDSN - IDDRI - 
http://deepdecarbonization.org/wp-content/uploads/2015/09/DDPP_IND.pdf</v>
      </c>
      <c r="T536" s="165">
        <f>INDEX('Policy Characteristics'!N:N,MATCH(PolicyLevers!$C536,'Policy Characteristics'!$C:$C,0))</f>
        <v>0</v>
      </c>
    </row>
    <row r="537" spans="1:20" s="147" customFormat="1">
      <c r="A537" s="142" t="str">
        <f>INDEX('Policy Characteristics'!A:A,MATCH($C537,'Policy Characteristics'!$C:$C,0))</f>
        <v>Industry</v>
      </c>
      <c r="B537" s="147" t="str">
        <f>INDEX('Policy Characteristics'!B:B,MATCH($C537,'Policy Characteristics'!$C:$C,0))</f>
        <v>Material Efficiency, Longevity, &amp; Re-Use</v>
      </c>
      <c r="C537" s="147" t="str">
        <f t="shared" ref="C537" si="35">C$535</f>
        <v>Percent Reduction in Nonenergy Nonagriculture Industry Product Demand</v>
      </c>
      <c r="D537" s="150" t="s">
        <v>144</v>
      </c>
      <c r="E537" s="144"/>
      <c r="F537" s="150" t="s">
        <v>764</v>
      </c>
      <c r="G537" s="144"/>
      <c r="H537" s="16">
        <v>432</v>
      </c>
      <c r="I537" s="144" t="s">
        <v>46</v>
      </c>
      <c r="J537" s="142" t="str">
        <f>INDEX('Policy Characteristics'!D:D,MATCH(PolicyLevers!$C537,'Policy Characteristics'!$C:$C,0))</f>
        <v>Material Efficiency, Longevity, &amp; Re-Use</v>
      </c>
      <c r="K537" s="142" t="str">
        <f>INDEX('Policy Characteristics'!E:E,MATCH(PolicyLevers!$C537,'Policy Characteristics'!$C:$C,0))</f>
        <v>indst reduce nonenergy product demand</v>
      </c>
      <c r="L537" s="166">
        <f>INDEX('Policy Characteristics'!F:F,MATCH(PolicyLevers!$C537,'Policy Characteristics'!$C:$C,0))</f>
        <v>0</v>
      </c>
      <c r="M537" s="166">
        <f>INDEX('Policy Characteristics'!G:G,MATCH(PolicyLevers!$C537,'Policy Characteristics'!$C:$C,0))</f>
        <v>1</v>
      </c>
      <c r="N537" s="166">
        <f>INDEX('Policy Characteristics'!H:H,MATCH(PolicyLevers!$C537,'Policy Characteristics'!$C:$C,0))</f>
        <v>0.01</v>
      </c>
      <c r="O537" s="166" t="str">
        <f>INDEX('Policy Characteristics'!I:I,MATCH(PolicyLevers!$C537,'Policy Characteristics'!$C:$C,0))</f>
        <v>% demand reduction</v>
      </c>
      <c r="P537" s="151"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44">
        <f>INDEX('Policy Characteristics'!K:K,MATCH(PolicyLevers!$C537,'Policy Characteristics'!$C:$C,0))</f>
        <v>0</v>
      </c>
      <c r="R537" s="150" t="str">
        <f>INDEX('Policy Characteristics'!L:L,MATCH(PolicyLevers!$C537,'Policy Characteristics'!$C:$C,0))</f>
        <v>material-efficiency-longevity-reuse.html</v>
      </c>
      <c r="S537" s="151" t="str">
        <f>INDEX('Policy Characteristics'!M:M,MATCH(PolicyLevers!$C537,'Policy Characteristics'!$C:$C,0))</f>
        <v>Shukla, P.R. et al. (2015). Pathways to deep decarbonization in India, SDSN - IDDRI - 
http://deepdecarbonization.org/wp-content/uploads/2015/09/DDPP_IND.pdf</v>
      </c>
      <c r="T537" s="165">
        <f>INDEX('Policy Characteristics'!N:N,MATCH(PolicyLevers!$C537,'Policy Characteristics'!$C:$C,0))</f>
        <v>0</v>
      </c>
    </row>
    <row r="538" spans="1:20">
      <c r="A538" s="142" t="str">
        <f>INDEX('Policy Characteristics'!A:A,MATCH($C538,'Policy Characteristics'!$C:$C,0))</f>
        <v>Industry</v>
      </c>
      <c r="B538" t="str">
        <f>INDEX('Policy Characteristics'!B:B,MATCH($C538,'Policy Characteristics'!$C:$C,0))</f>
        <v>Methane Capture</v>
      </c>
      <c r="C538" t="s">
        <v>301</v>
      </c>
      <c r="D538" s="144" t="s">
        <v>141</v>
      </c>
      <c r="E538" s="144"/>
      <c r="F538" s="150" t="s">
        <v>733</v>
      </c>
      <c r="G538" s="144"/>
      <c r="H538" s="16">
        <v>56</v>
      </c>
      <c r="I538" s="144" t="s">
        <v>46</v>
      </c>
      <c r="J538" s="142" t="str">
        <f>INDEX('Policy Characteristics'!D:D,MATCH(PolicyLevers!$C538,'Policy Characteristics'!$C:$C,0))</f>
        <v>Methane Capture and Destruction</v>
      </c>
      <c r="K538" s="142" t="str">
        <f>INDEX('Policy Characteristics'!E:E,MATCH(PolicyLevers!$C538,'Policy Characteristics'!$C:$C,0))</f>
        <v>indst methane capture</v>
      </c>
      <c r="L538" s="170">
        <f>INDEX('Policy Characteristics'!F:F,MATCH(PolicyLevers!$C538,'Policy Characteristics'!$C:$C,0))</f>
        <v>0</v>
      </c>
      <c r="M538" s="9">
        <f>INDEX('Policy Characteristics'!G:G,MATCH(PolicyLevers!$C538,'Policy Characteristics'!$C:$C,0))</f>
        <v>1</v>
      </c>
      <c r="N538" s="9">
        <f>INDEX('Policy Characteristics'!H:H,MATCH(PolicyLevers!$C538,'Policy Characteristics'!$C:$C,0))</f>
        <v>0.01</v>
      </c>
      <c r="O538" s="144" t="str">
        <f>INDEX('Policy Characteristics'!I:I,MATCH(PolicyLevers!$C538,'Policy Characteristics'!$C:$C,0))</f>
        <v>% of potential achieved</v>
      </c>
      <c r="P538" s="15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44" t="str">
        <f>INDEX('Policy Characteristics'!K:K,MATCH(PolicyLevers!$C538,'Policy Characteristics'!$C:$C,0))</f>
        <v>industry-ag-main.html#methane-capture</v>
      </c>
      <c r="R538" s="150" t="str">
        <f>INDEX('Policy Characteristics'!L:L,MATCH(PolicyLevers!$C538,'Policy Characteristics'!$C:$C,0))</f>
        <v>methane-capture.html</v>
      </c>
      <c r="S538" s="176" t="str">
        <f>INDEX('Policy Characteristics'!M:M,MATCH(PolicyLevers!$C538,'Policy Characteristics'!$C:$C,0))</f>
        <v>Calculated from model data; see variables indst/PERAC and indst/BPEiC in the InputData folder for source information.</v>
      </c>
      <c r="T538" s="144">
        <f>INDEX('Policy Characteristics'!N:N,MATCH(PolicyLevers!$C538,'Policy Characteristics'!$C:$C,0))</f>
        <v>0</v>
      </c>
    </row>
    <row r="539" spans="1:20">
      <c r="A539" s="142" t="str">
        <f>INDEX('Policy Characteristics'!A:A,MATCH($C539,'Policy Characteristics'!$C:$C,0))</f>
        <v>Industry</v>
      </c>
      <c r="B539" s="147" t="str">
        <f>INDEX('Policy Characteristics'!B:B,MATCH($C539,'Policy Characteristics'!$C:$C,0))</f>
        <v>Methane Capture</v>
      </c>
      <c r="C539" s="147" t="str">
        <f t="shared" ref="C539:C540" si="36">C$538</f>
        <v>Fraction of Methane Capture Opportunities Achieved</v>
      </c>
      <c r="D539" s="144" t="s">
        <v>765</v>
      </c>
      <c r="E539" s="144"/>
      <c r="F539" s="144" t="s">
        <v>1133</v>
      </c>
      <c r="G539" s="144"/>
      <c r="H539" s="16">
        <v>513</v>
      </c>
      <c r="I539" s="144" t="s">
        <v>46</v>
      </c>
      <c r="J539" s="142" t="str">
        <f>INDEX('Policy Characteristics'!D:D,MATCH(PolicyLevers!$C539,'Policy Characteristics'!$C:$C,0))</f>
        <v>Methane Capture and Destruction</v>
      </c>
      <c r="K539" s="142" t="str">
        <f>INDEX('Policy Characteristics'!E:E,MATCH(PolicyLevers!$C539,'Policy Characteristics'!$C:$C,0))</f>
        <v>indst methane capture</v>
      </c>
      <c r="L539" s="166">
        <f>INDEX('Policy Characteristics'!F:F,MATCH(PolicyLevers!$C539,'Policy Characteristics'!$C:$C,0))</f>
        <v>0</v>
      </c>
      <c r="M539" s="166">
        <f>INDEX('Policy Characteristics'!G:G,MATCH(PolicyLevers!$C539,'Policy Characteristics'!$C:$C,0))</f>
        <v>1</v>
      </c>
      <c r="N539" s="166">
        <f>INDEX('Policy Characteristics'!H:H,MATCH(PolicyLevers!$C539,'Policy Characteristics'!$C:$C,0))</f>
        <v>0.01</v>
      </c>
      <c r="O539" s="147" t="str">
        <f>INDEX('Policy Characteristics'!I:I,MATCH(PolicyLevers!$C539,'Policy Characteristics'!$C:$C,0))</f>
        <v>% of potential achieved</v>
      </c>
      <c r="P539" s="15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147" t="str">
        <f>INDEX('Policy Characteristics'!K:K,MATCH(PolicyLevers!$C539,'Policy Characteristics'!$C:$C,0))</f>
        <v>industry-ag-main.html#methane-capture</v>
      </c>
      <c r="R539" s="147" t="str">
        <f>INDEX('Policy Characteristics'!L:L,MATCH(PolicyLevers!$C539,'Policy Characteristics'!$C:$C,0))</f>
        <v>methane-capture.html</v>
      </c>
      <c r="S539" s="176" t="str">
        <f>INDEX('Policy Characteristics'!M:M,MATCH(PolicyLevers!$C539,'Policy Characteristics'!$C:$C,0))</f>
        <v>Calculated from model data; see variables indst/PERAC and indst/BPEiC in the InputData folder for source information.</v>
      </c>
      <c r="T539" s="144">
        <f>INDEX('Policy Characteristics'!N:N,MATCH(PolicyLevers!$C539,'Policy Characteristics'!$C:$C,0))</f>
        <v>0</v>
      </c>
    </row>
    <row r="540" spans="1:20">
      <c r="A540" s="142" t="str">
        <f>INDEX('Policy Characteristics'!A:A,MATCH($C540,'Policy Characteristics'!$C:$C,0))</f>
        <v>Industry</v>
      </c>
      <c r="B540" s="147" t="str">
        <f>INDEX('Policy Characteristics'!B:B,MATCH($C540,'Policy Characteristics'!$C:$C,0))</f>
        <v>Methane Capture</v>
      </c>
      <c r="C540" s="147" t="str">
        <f t="shared" si="36"/>
        <v>Fraction of Methane Capture Opportunities Achieved</v>
      </c>
      <c r="D540" s="144" t="s">
        <v>144</v>
      </c>
      <c r="E540" s="144"/>
      <c r="F540" s="150" t="s">
        <v>764</v>
      </c>
      <c r="G540" s="144"/>
      <c r="H540" s="16">
        <v>514</v>
      </c>
      <c r="I540" s="144" t="s">
        <v>46</v>
      </c>
      <c r="J540" s="142" t="str">
        <f>INDEX('Policy Characteristics'!D:D,MATCH(PolicyLevers!$C540,'Policy Characteristics'!$C:$C,0))</f>
        <v>Methane Capture and Destruction</v>
      </c>
      <c r="K540" s="142" t="str">
        <f>INDEX('Policy Characteristics'!E:E,MATCH(PolicyLevers!$C540,'Policy Characteristics'!$C:$C,0))</f>
        <v>indst methane capture</v>
      </c>
      <c r="L540" s="166">
        <f>INDEX('Policy Characteristics'!F:F,MATCH(PolicyLevers!$C540,'Policy Characteristics'!$C:$C,0))</f>
        <v>0</v>
      </c>
      <c r="M540" s="166">
        <f>INDEX('Policy Characteristics'!G:G,MATCH(PolicyLevers!$C540,'Policy Characteristics'!$C:$C,0))</f>
        <v>1</v>
      </c>
      <c r="N540" s="166">
        <f>INDEX('Policy Characteristics'!H:H,MATCH(PolicyLevers!$C540,'Policy Characteristics'!$C:$C,0))</f>
        <v>0.01</v>
      </c>
      <c r="O540" s="147" t="str">
        <f>INDEX('Policy Characteristics'!I:I,MATCH(PolicyLevers!$C540,'Policy Characteristics'!$C:$C,0))</f>
        <v>% of potential achieved</v>
      </c>
      <c r="P540" s="15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147" t="str">
        <f>INDEX('Policy Characteristics'!K:K,MATCH(PolicyLevers!$C540,'Policy Characteristics'!$C:$C,0))</f>
        <v>industry-ag-main.html#methane-capture</v>
      </c>
      <c r="R540" s="147" t="str">
        <f>INDEX('Policy Characteristics'!L:L,MATCH(PolicyLevers!$C540,'Policy Characteristics'!$C:$C,0))</f>
        <v>methane-capture.html</v>
      </c>
      <c r="S540" s="176" t="str">
        <f>INDEX('Policy Characteristics'!M:M,MATCH(PolicyLevers!$C540,'Policy Characteristics'!$C:$C,0))</f>
        <v>Calculated from model data; see variables indst/PERAC and indst/BPEiC in the InputData folder for source information.</v>
      </c>
      <c r="T540" s="144">
        <f>INDEX('Policy Characteristics'!N:N,MATCH(PolicyLevers!$C540,'Policy Characteristics'!$C:$C,0))</f>
        <v>0</v>
      </c>
    </row>
    <row r="541" spans="1:20">
      <c r="A541" s="142" t="str">
        <f>INDEX('Policy Characteristics'!A:A,MATCH($C541,'Policy Characteristics'!$C:$C,0))</f>
        <v>Industry</v>
      </c>
      <c r="B541" t="str">
        <f>INDEX('Policy Characteristics'!B:B,MATCH($C541,'Policy Characteristics'!$C:$C,0))</f>
        <v>Methane Destruction</v>
      </c>
      <c r="C541" t="s">
        <v>302</v>
      </c>
      <c r="D541" s="144" t="s">
        <v>141</v>
      </c>
      <c r="E541" s="144"/>
      <c r="F541" s="150" t="s">
        <v>733</v>
      </c>
      <c r="G541" s="144"/>
      <c r="H541" s="16">
        <v>57</v>
      </c>
      <c r="I541" s="144" t="s">
        <v>46</v>
      </c>
      <c r="J541" s="142" t="str">
        <f>INDEX('Policy Characteristics'!D:D,MATCH(PolicyLevers!$C541,'Policy Characteristics'!$C:$C,0))</f>
        <v>Methane Capture and Destruction</v>
      </c>
      <c r="K541" s="142" t="str">
        <f>INDEX('Policy Characteristics'!E:E,MATCH(PolicyLevers!$C541,'Policy Characteristics'!$C:$C,0))</f>
        <v>indst methane destruction</v>
      </c>
      <c r="L541" s="170">
        <f>INDEX('Policy Characteristics'!F:F,MATCH(PolicyLevers!$C541,'Policy Characteristics'!$C:$C,0))</f>
        <v>0</v>
      </c>
      <c r="M541" s="9">
        <f>INDEX('Policy Characteristics'!G:G,MATCH(PolicyLevers!$C541,'Policy Characteristics'!$C:$C,0))</f>
        <v>1</v>
      </c>
      <c r="N541" s="9">
        <f>INDEX('Policy Characteristics'!H:H,MATCH(PolicyLevers!$C541,'Policy Characteristics'!$C:$C,0))</f>
        <v>0.01</v>
      </c>
      <c r="O541" s="144" t="str">
        <f>INDEX('Policy Characteristics'!I:I,MATCH(PolicyLevers!$C541,'Policy Characteristics'!$C:$C,0))</f>
        <v>% of potential achieved</v>
      </c>
      <c r="P541" s="15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44" t="str">
        <f>INDEX('Policy Characteristics'!K:K,MATCH(PolicyLevers!$C541,'Policy Characteristics'!$C:$C,0))</f>
        <v>industry-ag-main.html#methane-destr</v>
      </c>
      <c r="R541" s="150" t="str">
        <f>INDEX('Policy Characteristics'!L:L,MATCH(PolicyLevers!$C541,'Policy Characteristics'!$C:$C,0))</f>
        <v>methane-destruction.html</v>
      </c>
      <c r="S541" s="176" t="str">
        <f>INDEX('Policy Characteristics'!M:M,MATCH(PolicyLevers!$C541,'Policy Characteristics'!$C:$C,0))</f>
        <v>Calculated from model data; see variables indst/PERAC and indst/BPEiC in the InputData folder for source information.</v>
      </c>
      <c r="T541" s="144">
        <f>INDEX('Policy Characteristics'!N:N,MATCH(PolicyLevers!$C541,'Policy Characteristics'!$C:$C,0))</f>
        <v>0</v>
      </c>
    </row>
    <row r="542" spans="1:20">
      <c r="A542" s="142" t="str">
        <f>INDEX('Policy Characteristics'!A:A,MATCH($C542,'Policy Characteristics'!$C:$C,0))</f>
        <v>Industry</v>
      </c>
      <c r="B542" s="147" t="str">
        <f>INDEX('Policy Characteristics'!B:B,MATCH($C542,'Policy Characteristics'!$C:$C,0))</f>
        <v>Methane Destruction</v>
      </c>
      <c r="C542" s="147" t="str">
        <f t="shared" ref="C542:C543" si="37">C$541</f>
        <v>Fraction of Methane Destruction Opportunities Achieved</v>
      </c>
      <c r="D542" s="144" t="s">
        <v>765</v>
      </c>
      <c r="E542" s="144"/>
      <c r="F542" s="144" t="s">
        <v>1133</v>
      </c>
      <c r="G542" s="144"/>
      <c r="H542" s="16">
        <v>515</v>
      </c>
      <c r="I542" s="144" t="s">
        <v>46</v>
      </c>
      <c r="J542" s="142" t="str">
        <f>INDEX('Policy Characteristics'!D:D,MATCH(PolicyLevers!$C542,'Policy Characteristics'!$C:$C,0))</f>
        <v>Methane Capture and Destruction</v>
      </c>
      <c r="K542" s="142" t="str">
        <f>INDEX('Policy Characteristics'!E:E,MATCH(PolicyLevers!$C542,'Policy Characteristics'!$C:$C,0))</f>
        <v>indst methane destruction</v>
      </c>
      <c r="L542" s="166">
        <f>INDEX('Policy Characteristics'!F:F,MATCH(PolicyLevers!$C542,'Policy Characteristics'!$C:$C,0))</f>
        <v>0</v>
      </c>
      <c r="M542" s="166">
        <f>INDEX('Policy Characteristics'!G:G,MATCH(PolicyLevers!$C542,'Policy Characteristics'!$C:$C,0))</f>
        <v>1</v>
      </c>
      <c r="N542" s="166">
        <f>INDEX('Policy Characteristics'!H:H,MATCH(PolicyLevers!$C542,'Policy Characteristics'!$C:$C,0))</f>
        <v>0.01</v>
      </c>
      <c r="O542" s="147" t="str">
        <f>INDEX('Policy Characteristics'!I:I,MATCH(PolicyLevers!$C542,'Policy Characteristics'!$C:$C,0))</f>
        <v>% of potential achieved</v>
      </c>
      <c r="P542" s="15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147" t="str">
        <f>INDEX('Policy Characteristics'!K:K,MATCH(PolicyLevers!$C542,'Policy Characteristics'!$C:$C,0))</f>
        <v>industry-ag-main.html#methane-destr</v>
      </c>
      <c r="R542" s="147" t="str">
        <f>INDEX('Policy Characteristics'!L:L,MATCH(PolicyLevers!$C542,'Policy Characteristics'!$C:$C,0))</f>
        <v>methane-destruction.html</v>
      </c>
      <c r="S542" s="176" t="str">
        <f>INDEX('Policy Characteristics'!M:M,MATCH(PolicyLevers!$C542,'Policy Characteristics'!$C:$C,0))</f>
        <v>Calculated from model data; see variables indst/PERAC and indst/BPEiC in the InputData folder for source information.</v>
      </c>
      <c r="T542" s="144">
        <f>INDEX('Policy Characteristics'!N:N,MATCH(PolicyLevers!$C542,'Policy Characteristics'!$C:$C,0))</f>
        <v>0</v>
      </c>
    </row>
    <row r="543" spans="1:20">
      <c r="A543" s="142" t="str">
        <f>INDEX('Policy Characteristics'!A:A,MATCH($C543,'Policy Characteristics'!$C:$C,0))</f>
        <v>Industry</v>
      </c>
      <c r="B543" s="147" t="str">
        <f>INDEX('Policy Characteristics'!B:B,MATCH($C543,'Policy Characteristics'!$C:$C,0))</f>
        <v>Methane Destruction</v>
      </c>
      <c r="C543" s="147" t="str">
        <f t="shared" si="37"/>
        <v>Fraction of Methane Destruction Opportunities Achieved</v>
      </c>
      <c r="D543" s="144" t="s">
        <v>144</v>
      </c>
      <c r="E543" s="144"/>
      <c r="F543" s="150" t="s">
        <v>764</v>
      </c>
      <c r="G543" s="144"/>
      <c r="H543" s="16">
        <v>516</v>
      </c>
      <c r="I543" s="144" t="s">
        <v>46</v>
      </c>
      <c r="J543" s="142" t="str">
        <f>INDEX('Policy Characteristics'!D:D,MATCH(PolicyLevers!$C543,'Policy Characteristics'!$C:$C,0))</f>
        <v>Methane Capture and Destruction</v>
      </c>
      <c r="K543" s="142" t="str">
        <f>INDEX('Policy Characteristics'!E:E,MATCH(PolicyLevers!$C543,'Policy Characteristics'!$C:$C,0))</f>
        <v>indst methane destruction</v>
      </c>
      <c r="L543" s="166">
        <f>INDEX('Policy Characteristics'!F:F,MATCH(PolicyLevers!$C543,'Policy Characteristics'!$C:$C,0))</f>
        <v>0</v>
      </c>
      <c r="M543" s="166">
        <f>INDEX('Policy Characteristics'!G:G,MATCH(PolicyLevers!$C543,'Policy Characteristics'!$C:$C,0))</f>
        <v>1</v>
      </c>
      <c r="N543" s="166">
        <f>INDEX('Policy Characteristics'!H:H,MATCH(PolicyLevers!$C543,'Policy Characteristics'!$C:$C,0))</f>
        <v>0.01</v>
      </c>
      <c r="O543" s="147" t="str">
        <f>INDEX('Policy Characteristics'!I:I,MATCH(PolicyLevers!$C543,'Policy Characteristics'!$C:$C,0))</f>
        <v>% of potential achieved</v>
      </c>
      <c r="P543" s="15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147" t="str">
        <f>INDEX('Policy Characteristics'!K:K,MATCH(PolicyLevers!$C543,'Policy Characteristics'!$C:$C,0))</f>
        <v>industry-ag-main.html#methane-destr</v>
      </c>
      <c r="R543" s="147" t="str">
        <f>INDEX('Policy Characteristics'!L:L,MATCH(PolicyLevers!$C543,'Policy Characteristics'!$C:$C,0))</f>
        <v>methane-destruction.html</v>
      </c>
      <c r="S543" s="176" t="str">
        <f>INDEX('Policy Characteristics'!M:M,MATCH(PolicyLevers!$C543,'Policy Characteristics'!$C:$C,0))</f>
        <v>Calculated from model data; see variables indst/PERAC and indst/BPEiC in the InputData folder for source information.</v>
      </c>
      <c r="T543" s="144">
        <f>INDEX('Policy Characteristics'!N:N,MATCH(PolicyLevers!$C543,'Policy Characteristics'!$C:$C,0))</f>
        <v>0</v>
      </c>
    </row>
    <row r="544" spans="1:20">
      <c r="A544" s="142" t="str">
        <f>INDEX('Policy Characteristics'!A:A,MATCH($C544,'Policy Characteristics'!$C:$C,0))</f>
        <v>Industry</v>
      </c>
      <c r="B544" t="str">
        <f>INDEX('Policy Characteristics'!B:B,MATCH($C544,'Policy Characteristics'!$C:$C,0))</f>
        <v>Reduce Fossil Fuel Exports</v>
      </c>
      <c r="C544" t="s">
        <v>827</v>
      </c>
      <c r="D544" s="150" t="s">
        <v>473</v>
      </c>
      <c r="E544" s="144"/>
      <c r="F544" s="150" t="s">
        <v>470</v>
      </c>
      <c r="G544" s="144"/>
      <c r="H544" s="164">
        <v>451</v>
      </c>
      <c r="I544" s="144" t="s">
        <v>47</v>
      </c>
      <c r="J544" s="142" t="str">
        <f>INDEX('Policy Characteristics'!D:D,MATCH(PolicyLevers!$C544,'Policy Characteristics'!$C:$C,0))</f>
        <v>Percent Reduction in Fossil Fuel Exports</v>
      </c>
      <c r="K544" s="142" t="str">
        <f>INDEX('Policy Characteristics'!E:E,MATCH(PolicyLevers!$C544,'Policy Characteristics'!$C:$C,0))</f>
        <v>indst reduce fossil fuel exports</v>
      </c>
      <c r="L544" s="170">
        <f>INDEX('Policy Characteristics'!F:F,MATCH(PolicyLevers!$C544,'Policy Characteristics'!$C:$C,0))</f>
        <v>0</v>
      </c>
      <c r="M544" s="9">
        <f>INDEX('Policy Characteristics'!G:G,MATCH(PolicyLevers!$C544,'Policy Characteristics'!$C:$C,0))</f>
        <v>1</v>
      </c>
      <c r="N544" s="9">
        <f>INDEX('Policy Characteristics'!H:H,MATCH(PolicyLevers!$C544,'Policy Characteristics'!$C:$C,0))</f>
        <v>0.01</v>
      </c>
      <c r="O544" s="144" t="str">
        <f>INDEX('Policy Characteristics'!I:I,MATCH(PolicyLevers!$C544,'Policy Characteristics'!$C:$C,0))</f>
        <v>% reduction in exports</v>
      </c>
      <c r="P544" s="15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44">
        <f>INDEX('Policy Characteristics'!K:K,MATCH(PolicyLevers!$C544,'Policy Characteristics'!$C:$C,0))</f>
        <v>0</v>
      </c>
      <c r="R544" s="150" t="str">
        <f>INDEX('Policy Characteristics'!L:L,MATCH(PolicyLevers!$C544,'Policy Characteristics'!$C:$C,0))</f>
        <v>reduce-fuel-exports.html</v>
      </c>
      <c r="S544" s="171" t="str">
        <f>INDEX('Policy Characteristics'!M:M,MATCH(PolicyLevers!$C544,'Policy Characteristics'!$C:$C,0))</f>
        <v>Calculated from model data; see the relevant variable(s) in the InputData folder for source information.</v>
      </c>
      <c r="T544" s="144">
        <f>INDEX('Policy Characteristics'!N:N,MATCH(PolicyLevers!$C544,'Policy Characteristics'!$C:$C,0))</f>
        <v>0</v>
      </c>
    </row>
    <row r="545" spans="1:20">
      <c r="A545" s="142" t="str">
        <f>INDEX('Policy Characteristics'!A:A,MATCH($C545,'Policy Characteristics'!$C:$C,0))</f>
        <v>Industry</v>
      </c>
      <c r="B545" s="147" t="str">
        <f>INDEX('Policy Characteristics'!B:B,MATCH($C545,'Policy Characteristics'!$C:$C,0))</f>
        <v>Reduce Fossil Fuel Exports</v>
      </c>
      <c r="C545" s="147" t="str">
        <f t="shared" ref="C545:C552" si="38">C$544</f>
        <v>Percent Reduction in Fossil Fuel Exports</v>
      </c>
      <c r="D545" s="150" t="s">
        <v>49</v>
      </c>
      <c r="E545" s="144"/>
      <c r="F545" s="150" t="s">
        <v>93</v>
      </c>
      <c r="G545" s="144"/>
      <c r="H545" s="164">
        <v>452</v>
      </c>
      <c r="I545" s="144" t="s">
        <v>47</v>
      </c>
      <c r="J545" s="142" t="str">
        <f>INDEX('Policy Characteristics'!D:D,MATCH(PolicyLevers!$C545,'Policy Characteristics'!$C:$C,0))</f>
        <v>Percent Reduction in Fossil Fuel Exports</v>
      </c>
      <c r="K545" s="142" t="str">
        <f>INDEX('Policy Characteristics'!E:E,MATCH(PolicyLevers!$C545,'Policy Characteristics'!$C:$C,0))</f>
        <v>indst reduce fossil fuel exports</v>
      </c>
      <c r="L545" s="166">
        <f>INDEX('Policy Characteristics'!F:F,MATCH(PolicyLevers!$C545,'Policy Characteristics'!$C:$C,0))</f>
        <v>0</v>
      </c>
      <c r="M545" s="166">
        <f>INDEX('Policy Characteristics'!G:G,MATCH(PolicyLevers!$C545,'Policy Characteristics'!$C:$C,0))</f>
        <v>1</v>
      </c>
      <c r="N545" s="166">
        <f>INDEX('Policy Characteristics'!H:H,MATCH(PolicyLevers!$C545,'Policy Characteristics'!$C:$C,0))</f>
        <v>0.01</v>
      </c>
      <c r="O545" s="147" t="str">
        <f>INDEX('Policy Characteristics'!I:I,MATCH(PolicyLevers!$C545,'Policy Characteristics'!$C:$C,0))</f>
        <v>% reduction in exports</v>
      </c>
      <c r="P545" s="14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44">
        <f>INDEX('Policy Characteristics'!K:K,MATCH(PolicyLevers!$C545,'Policy Characteristics'!$C:$C,0))</f>
        <v>0</v>
      </c>
      <c r="R545" s="147" t="str">
        <f>INDEX('Policy Characteristics'!L:L,MATCH(PolicyLevers!$C545,'Policy Characteristics'!$C:$C,0))</f>
        <v>reduce-fuel-exports.html</v>
      </c>
      <c r="S545" s="189" t="str">
        <f>INDEX('Policy Characteristics'!M:M,MATCH(PolicyLevers!$C545,'Policy Characteristics'!$C:$C,0))</f>
        <v>Calculated from model data; see the relevant variable(s) in the InputData folder for source information.</v>
      </c>
      <c r="T545" s="144">
        <f>INDEX('Policy Characteristics'!N:N,MATCH(PolicyLevers!$C545,'Policy Characteristics'!$C:$C,0))</f>
        <v>0</v>
      </c>
    </row>
    <row r="546" spans="1:20">
      <c r="A546" s="142" t="str">
        <f>INDEX('Policy Characteristics'!A:A,MATCH($C546,'Policy Characteristics'!$C:$C,0))</f>
        <v>Industry</v>
      </c>
      <c r="B546" s="147" t="str">
        <f>INDEX('Policy Characteristics'!B:B,MATCH($C546,'Policy Characteristics'!$C:$C,0))</f>
        <v>Reduce Fossil Fuel Exports</v>
      </c>
      <c r="C546" s="147" t="str">
        <f t="shared" si="38"/>
        <v>Percent Reduction in Fossil Fuel Exports</v>
      </c>
      <c r="D546" s="150" t="s">
        <v>56</v>
      </c>
      <c r="E546" s="144"/>
      <c r="F546" s="150" t="s">
        <v>101</v>
      </c>
      <c r="G546" s="144"/>
      <c r="H546" s="16">
        <v>453</v>
      </c>
      <c r="I546" s="144" t="s">
        <v>46</v>
      </c>
      <c r="J546" s="142" t="str">
        <f>INDEX('Policy Characteristics'!D:D,MATCH(PolicyLevers!$C546,'Policy Characteristics'!$C:$C,0))</f>
        <v>Percent Reduction in Fossil Fuel Exports</v>
      </c>
      <c r="K546" s="142" t="str">
        <f>INDEX('Policy Characteristics'!E:E,MATCH(PolicyLevers!$C546,'Policy Characteristics'!$C:$C,0))</f>
        <v>indst reduce fossil fuel exports</v>
      </c>
      <c r="L546" s="166">
        <f>INDEX('Policy Characteristics'!F:F,MATCH(PolicyLevers!$C546,'Policy Characteristics'!$C:$C,0))</f>
        <v>0</v>
      </c>
      <c r="M546" s="166">
        <f>INDEX('Policy Characteristics'!G:G,MATCH(PolicyLevers!$C546,'Policy Characteristics'!$C:$C,0))</f>
        <v>1</v>
      </c>
      <c r="N546" s="166">
        <f>INDEX('Policy Characteristics'!H:H,MATCH(PolicyLevers!$C546,'Policy Characteristics'!$C:$C,0))</f>
        <v>0.01</v>
      </c>
      <c r="O546" s="147" t="str">
        <f>INDEX('Policy Characteristics'!I:I,MATCH(PolicyLevers!$C546,'Policy Characteristics'!$C:$C,0))</f>
        <v>% reduction in exports</v>
      </c>
      <c r="P546" s="15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44">
        <f>INDEX('Policy Characteristics'!K:K,MATCH(PolicyLevers!$C546,'Policy Characteristics'!$C:$C,0))</f>
        <v>0</v>
      </c>
      <c r="R546" s="147" t="str">
        <f>INDEX('Policy Characteristics'!L:L,MATCH(PolicyLevers!$C546,'Policy Characteristics'!$C:$C,0))</f>
        <v>reduce-fuel-exports.html</v>
      </c>
      <c r="S546" s="151" t="str">
        <f>INDEX('Policy Characteristics'!M:M,MATCH(PolicyLevers!$C546,'Policy Characteristics'!$C:$C,0))</f>
        <v>Calculated from model data; see the relevant variable(s) in the InputData folder for source information.</v>
      </c>
      <c r="T546" s="144">
        <f>INDEX('Policy Characteristics'!N:N,MATCH(PolicyLevers!$C546,'Policy Characteristics'!$C:$C,0))</f>
        <v>0</v>
      </c>
    </row>
    <row r="547" spans="1:20">
      <c r="A547" s="142" t="str">
        <f>INDEX('Policy Characteristics'!A:A,MATCH($C547,'Policy Characteristics'!$C:$C,0))</f>
        <v>Industry</v>
      </c>
      <c r="B547" s="147" t="str">
        <f>INDEX('Policy Characteristics'!B:B,MATCH($C547,'Policy Characteristics'!$C:$C,0))</f>
        <v>Reduce Fossil Fuel Exports</v>
      </c>
      <c r="C547" s="147" t="str">
        <f t="shared" si="38"/>
        <v>Percent Reduction in Fossil Fuel Exports</v>
      </c>
      <c r="D547" s="150" t="s">
        <v>57</v>
      </c>
      <c r="E547" s="144"/>
      <c r="F547" s="150" t="s">
        <v>102</v>
      </c>
      <c r="G547" s="144"/>
      <c r="H547" s="16">
        <v>454</v>
      </c>
      <c r="I547" s="144" t="s">
        <v>46</v>
      </c>
      <c r="J547" s="142" t="str">
        <f>INDEX('Policy Characteristics'!D:D,MATCH(PolicyLevers!$C547,'Policy Characteristics'!$C:$C,0))</f>
        <v>Percent Reduction in Fossil Fuel Exports</v>
      </c>
      <c r="K547" s="142" t="str">
        <f>INDEX('Policy Characteristics'!E:E,MATCH(PolicyLevers!$C547,'Policy Characteristics'!$C:$C,0))</f>
        <v>indst reduce fossil fuel exports</v>
      </c>
      <c r="L547" s="166">
        <f>INDEX('Policy Characteristics'!F:F,MATCH(PolicyLevers!$C547,'Policy Characteristics'!$C:$C,0))</f>
        <v>0</v>
      </c>
      <c r="M547" s="166">
        <f>INDEX('Policy Characteristics'!G:G,MATCH(PolicyLevers!$C547,'Policy Characteristics'!$C:$C,0))</f>
        <v>1</v>
      </c>
      <c r="N547" s="166">
        <f>INDEX('Policy Characteristics'!H:H,MATCH(PolicyLevers!$C547,'Policy Characteristics'!$C:$C,0))</f>
        <v>0.01</v>
      </c>
      <c r="O547" s="147" t="str">
        <f>INDEX('Policy Characteristics'!I:I,MATCH(PolicyLevers!$C547,'Policy Characteristics'!$C:$C,0))</f>
        <v>% reduction in exports</v>
      </c>
      <c r="P547" s="15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44">
        <f>INDEX('Policy Characteristics'!K:K,MATCH(PolicyLevers!$C547,'Policy Characteristics'!$C:$C,0))</f>
        <v>0</v>
      </c>
      <c r="R547" s="147" t="str">
        <f>INDEX('Policy Characteristics'!L:L,MATCH(PolicyLevers!$C547,'Policy Characteristics'!$C:$C,0))</f>
        <v>reduce-fuel-exports.html</v>
      </c>
      <c r="S547" s="151" t="str">
        <f>INDEX('Policy Characteristics'!M:M,MATCH(PolicyLevers!$C547,'Policy Characteristics'!$C:$C,0))</f>
        <v>Calculated from model data; see the relevant variable(s) in the InputData folder for source information.</v>
      </c>
      <c r="T547" s="144">
        <f>INDEX('Policy Characteristics'!N:N,MATCH(PolicyLevers!$C547,'Policy Characteristics'!$C:$C,0))</f>
        <v>0</v>
      </c>
    </row>
    <row r="548" spans="1:20">
      <c r="A548" s="142" t="str">
        <f>INDEX('Policy Characteristics'!A:A,MATCH($C548,'Policy Characteristics'!$C:$C,0))</f>
        <v>Industry</v>
      </c>
      <c r="B548" s="147" t="str">
        <f>INDEX('Policy Characteristics'!B:B,MATCH($C548,'Policy Characteristics'!$C:$C,0))</f>
        <v>Reduce Fossil Fuel Exports</v>
      </c>
      <c r="C548" s="147" t="str">
        <f t="shared" si="38"/>
        <v>Percent Reduction in Fossil Fuel Exports</v>
      </c>
      <c r="D548" s="150" t="s">
        <v>809</v>
      </c>
      <c r="E548" s="144"/>
      <c r="F548" s="150" t="s">
        <v>810</v>
      </c>
      <c r="G548" s="144"/>
      <c r="H548" s="16">
        <v>455</v>
      </c>
      <c r="I548" s="144" t="s">
        <v>46</v>
      </c>
      <c r="J548" s="142" t="str">
        <f>INDEX('Policy Characteristics'!D:D,MATCH(PolicyLevers!$C548,'Policy Characteristics'!$C:$C,0))</f>
        <v>Percent Reduction in Fossil Fuel Exports</v>
      </c>
      <c r="K548" s="142" t="str">
        <f>INDEX('Policy Characteristics'!E:E,MATCH(PolicyLevers!$C548,'Policy Characteristics'!$C:$C,0))</f>
        <v>indst reduce fossil fuel exports</v>
      </c>
      <c r="L548" s="166">
        <f>INDEX('Policy Characteristics'!F:F,MATCH(PolicyLevers!$C548,'Policy Characteristics'!$C:$C,0))</f>
        <v>0</v>
      </c>
      <c r="M548" s="166">
        <f>INDEX('Policy Characteristics'!G:G,MATCH(PolicyLevers!$C548,'Policy Characteristics'!$C:$C,0))</f>
        <v>1</v>
      </c>
      <c r="N548" s="166">
        <f>INDEX('Policy Characteristics'!H:H,MATCH(PolicyLevers!$C548,'Policy Characteristics'!$C:$C,0))</f>
        <v>0.01</v>
      </c>
      <c r="O548" s="147" t="str">
        <f>INDEX('Policy Characteristics'!I:I,MATCH(PolicyLevers!$C548,'Policy Characteristics'!$C:$C,0))</f>
        <v>% reduction in exports</v>
      </c>
      <c r="P548" s="15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44">
        <f>INDEX('Policy Characteristics'!K:K,MATCH(PolicyLevers!$C548,'Policy Characteristics'!$C:$C,0))</f>
        <v>0</v>
      </c>
      <c r="R548" s="147" t="str">
        <f>INDEX('Policy Characteristics'!L:L,MATCH(PolicyLevers!$C548,'Policy Characteristics'!$C:$C,0))</f>
        <v>reduce-fuel-exports.html</v>
      </c>
      <c r="S548" s="151" t="str">
        <f>INDEX('Policy Characteristics'!M:M,MATCH(PolicyLevers!$C548,'Policy Characteristics'!$C:$C,0))</f>
        <v>Calculated from model data; see the relevant variable(s) in the InputData folder for source information.</v>
      </c>
      <c r="T548" s="144">
        <f>INDEX('Policy Characteristics'!N:N,MATCH(PolicyLevers!$C548,'Policy Characteristics'!$C:$C,0))</f>
        <v>0</v>
      </c>
    </row>
    <row r="549" spans="1:20">
      <c r="A549" s="142" t="str">
        <f>INDEX('Policy Characteristics'!A:A,MATCH($C549,'Policy Characteristics'!$C:$C,0))</f>
        <v>Industry</v>
      </c>
      <c r="B549" s="147" t="str">
        <f>INDEX('Policy Characteristics'!B:B,MATCH($C549,'Policy Characteristics'!$C:$C,0))</f>
        <v>Reduce Fossil Fuel Exports</v>
      </c>
      <c r="C549" s="147" t="str">
        <f t="shared" si="38"/>
        <v>Percent Reduction in Fossil Fuel Exports</v>
      </c>
      <c r="D549" s="150" t="s">
        <v>466</v>
      </c>
      <c r="E549" s="144"/>
      <c r="F549" s="150" t="s">
        <v>467</v>
      </c>
      <c r="G549" s="144"/>
      <c r="H549" s="16">
        <v>456</v>
      </c>
      <c r="I549" s="150" t="s">
        <v>47</v>
      </c>
      <c r="J549" s="142" t="str">
        <f>INDEX('Policy Characteristics'!D:D,MATCH(PolicyLevers!$C549,'Policy Characteristics'!$C:$C,0))</f>
        <v>Percent Reduction in Fossil Fuel Exports</v>
      </c>
      <c r="K549" s="142" t="str">
        <f>INDEX('Policy Characteristics'!E:E,MATCH(PolicyLevers!$C549,'Policy Characteristics'!$C:$C,0))</f>
        <v>indst reduce fossil fuel exports</v>
      </c>
      <c r="L549" s="166">
        <f>INDEX('Policy Characteristics'!F:F,MATCH(PolicyLevers!$C549,'Policy Characteristics'!$C:$C,0))</f>
        <v>0</v>
      </c>
      <c r="M549" s="166">
        <f>INDEX('Policy Characteristics'!G:G,MATCH(PolicyLevers!$C549,'Policy Characteristics'!$C:$C,0))</f>
        <v>1</v>
      </c>
      <c r="N549" s="166">
        <f>INDEX('Policy Characteristics'!H:H,MATCH(PolicyLevers!$C549,'Policy Characteristics'!$C:$C,0))</f>
        <v>0.01</v>
      </c>
      <c r="O549" s="147" t="str">
        <f>INDEX('Policy Characteristics'!I:I,MATCH(PolicyLevers!$C549,'Policy Characteristics'!$C:$C,0))</f>
        <v>% reduction in exports</v>
      </c>
      <c r="P549" s="14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44">
        <f>INDEX('Policy Characteristics'!K:K,MATCH(PolicyLevers!$C549,'Policy Characteristics'!$C:$C,0))</f>
        <v>0</v>
      </c>
      <c r="R549" s="150" t="str">
        <f>INDEX('Policy Characteristics'!L:L,MATCH(PolicyLevers!$C549,'Policy Characteristics'!$C:$C,0))</f>
        <v>reduce-fuel-exports.html</v>
      </c>
      <c r="S549" s="151" t="str">
        <f>INDEX('Policy Characteristics'!M:M,MATCH(PolicyLevers!$C549,'Policy Characteristics'!$C:$C,0))</f>
        <v>Calculated from model data; see the relevant variable(s) in the InputData folder for source information.</v>
      </c>
      <c r="T549" s="144">
        <f>INDEX('Policy Characteristics'!N:N,MATCH(PolicyLevers!$C549,'Policy Characteristics'!$C:$C,0))</f>
        <v>0</v>
      </c>
    </row>
    <row r="550" spans="1:20">
      <c r="A550" s="142" t="str">
        <f>INDEX('Policy Characteristics'!A:A,MATCH($C550,'Policy Characteristics'!$C:$C,0))</f>
        <v>Industry</v>
      </c>
      <c r="B550" s="147" t="str">
        <f>INDEX('Policy Characteristics'!B:B,MATCH($C550,'Policy Characteristics'!$C:$C,0))</f>
        <v>Reduce Fossil Fuel Exports</v>
      </c>
      <c r="C550" s="147" t="str">
        <f t="shared" si="38"/>
        <v>Percent Reduction in Fossil Fuel Exports</v>
      </c>
      <c r="D550" s="150" t="s">
        <v>801</v>
      </c>
      <c r="E550" s="144"/>
      <c r="F550" s="150" t="s">
        <v>805</v>
      </c>
      <c r="G550" s="144"/>
      <c r="H550" s="164">
        <v>457</v>
      </c>
      <c r="I550" s="144" t="s">
        <v>47</v>
      </c>
      <c r="J550" s="142" t="str">
        <f>INDEX('Policy Characteristics'!D:D,MATCH(PolicyLevers!$C550,'Policy Characteristics'!$C:$C,0))</f>
        <v>Percent Reduction in Fossil Fuel Exports</v>
      </c>
      <c r="K550" s="142" t="str">
        <f>INDEX('Policy Characteristics'!E:E,MATCH(PolicyLevers!$C550,'Policy Characteristics'!$C:$C,0))</f>
        <v>indst reduce fossil fuel exports</v>
      </c>
      <c r="L550" s="166">
        <f>INDEX('Policy Characteristics'!F:F,MATCH(PolicyLevers!$C550,'Policy Characteristics'!$C:$C,0))</f>
        <v>0</v>
      </c>
      <c r="M550" s="166">
        <f>INDEX('Policy Characteristics'!G:G,MATCH(PolicyLevers!$C550,'Policy Characteristics'!$C:$C,0))</f>
        <v>1</v>
      </c>
      <c r="N550" s="166">
        <f>INDEX('Policy Characteristics'!H:H,MATCH(PolicyLevers!$C550,'Policy Characteristics'!$C:$C,0))</f>
        <v>0.01</v>
      </c>
      <c r="O550" s="147" t="str">
        <f>INDEX('Policy Characteristics'!I:I,MATCH(PolicyLevers!$C550,'Policy Characteristics'!$C:$C,0))</f>
        <v>% reduction in exports</v>
      </c>
      <c r="P550" s="14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44">
        <f>INDEX('Policy Characteristics'!K:K,MATCH(PolicyLevers!$C550,'Policy Characteristics'!$C:$C,0))</f>
        <v>0</v>
      </c>
      <c r="R550" s="147" t="str">
        <f>INDEX('Policy Characteristics'!L:L,MATCH(PolicyLevers!$C550,'Policy Characteristics'!$C:$C,0))</f>
        <v>reduce-fuel-exports.html</v>
      </c>
      <c r="S550" s="151" t="str">
        <f>INDEX('Policy Characteristics'!M:M,MATCH(PolicyLevers!$C550,'Policy Characteristics'!$C:$C,0))</f>
        <v>Calculated from model data; see the relevant variable(s) in the InputData folder for source information.</v>
      </c>
      <c r="T550" s="144">
        <f>INDEX('Policy Characteristics'!N:N,MATCH(PolicyLevers!$C550,'Policy Characteristics'!$C:$C,0))</f>
        <v>0</v>
      </c>
    </row>
    <row r="551" spans="1:20">
      <c r="A551" s="142" t="str">
        <f>INDEX('Policy Characteristics'!A:A,MATCH($C551,'Policy Characteristics'!$C:$C,0))</f>
        <v>Industry</v>
      </c>
      <c r="B551" s="147" t="str">
        <f>INDEX('Policy Characteristics'!B:B,MATCH($C551,'Policy Characteristics'!$C:$C,0))</f>
        <v>Reduce Fossil Fuel Exports</v>
      </c>
      <c r="C551" s="147" t="str">
        <f t="shared" si="38"/>
        <v>Percent Reduction in Fossil Fuel Exports</v>
      </c>
      <c r="D551" s="150" t="s">
        <v>811</v>
      </c>
      <c r="E551" s="144"/>
      <c r="F551" s="150" t="s">
        <v>812</v>
      </c>
      <c r="G551" s="144"/>
      <c r="H551" s="16">
        <v>458</v>
      </c>
      <c r="I551" s="144" t="s">
        <v>46</v>
      </c>
      <c r="J551" s="142" t="str">
        <f>INDEX('Policy Characteristics'!D:D,MATCH(PolicyLevers!$C551,'Policy Characteristics'!$C:$C,0))</f>
        <v>Percent Reduction in Fossil Fuel Exports</v>
      </c>
      <c r="K551" s="142" t="str">
        <f>INDEX('Policy Characteristics'!E:E,MATCH(PolicyLevers!$C551,'Policy Characteristics'!$C:$C,0))</f>
        <v>indst reduce fossil fuel exports</v>
      </c>
      <c r="L551" s="166">
        <f>INDEX('Policy Characteristics'!F:F,MATCH(PolicyLevers!$C551,'Policy Characteristics'!$C:$C,0))</f>
        <v>0</v>
      </c>
      <c r="M551" s="166">
        <f>INDEX('Policy Characteristics'!G:G,MATCH(PolicyLevers!$C551,'Policy Characteristics'!$C:$C,0))</f>
        <v>1</v>
      </c>
      <c r="N551" s="166">
        <f>INDEX('Policy Characteristics'!H:H,MATCH(PolicyLevers!$C551,'Policy Characteristics'!$C:$C,0))</f>
        <v>0.01</v>
      </c>
      <c r="O551" s="147" t="str">
        <f>INDEX('Policy Characteristics'!I:I,MATCH(PolicyLevers!$C551,'Policy Characteristics'!$C:$C,0))</f>
        <v>% reduction in exports</v>
      </c>
      <c r="P551" s="15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44">
        <f>INDEX('Policy Characteristics'!K:K,MATCH(PolicyLevers!$C551,'Policy Characteristics'!$C:$C,0))</f>
        <v>0</v>
      </c>
      <c r="R551" s="147" t="str">
        <f>INDEX('Policy Characteristics'!L:L,MATCH(PolicyLevers!$C551,'Policy Characteristics'!$C:$C,0))</f>
        <v>reduce-fuel-exports.html</v>
      </c>
      <c r="S551" s="151" t="str">
        <f>INDEX('Policy Characteristics'!M:M,MATCH(PolicyLevers!$C551,'Policy Characteristics'!$C:$C,0))</f>
        <v>Calculated from model data; see the relevant variable(s) in the InputData folder for source information.</v>
      </c>
      <c r="T551" s="144">
        <f>INDEX('Policy Characteristics'!N:N,MATCH(PolicyLevers!$C551,'Policy Characteristics'!$C:$C,0))</f>
        <v>0</v>
      </c>
    </row>
    <row r="552" spans="1:20">
      <c r="A552" s="142" t="str">
        <f>INDEX('Policy Characteristics'!A:A,MATCH($C552,'Policy Characteristics'!$C:$C,0))</f>
        <v>Industry</v>
      </c>
      <c r="B552" s="147" t="str">
        <f>INDEX('Policy Characteristics'!B:B,MATCH($C552,'Policy Characteristics'!$C:$C,0))</f>
        <v>Reduce Fossil Fuel Exports</v>
      </c>
      <c r="C552" s="147" t="str">
        <f t="shared" si="38"/>
        <v>Percent Reduction in Fossil Fuel Exports</v>
      </c>
      <c r="D552" s="150" t="s">
        <v>802</v>
      </c>
      <c r="E552" s="144"/>
      <c r="F552" s="150" t="s">
        <v>806</v>
      </c>
      <c r="G552" s="144"/>
      <c r="H552" s="164">
        <v>459</v>
      </c>
      <c r="I552" s="144" t="s">
        <v>47</v>
      </c>
      <c r="J552" s="142" t="str">
        <f>INDEX('Policy Characteristics'!D:D,MATCH(PolicyLevers!$C552,'Policy Characteristics'!$C:$C,0))</f>
        <v>Percent Reduction in Fossil Fuel Exports</v>
      </c>
      <c r="K552" s="142" t="str">
        <f>INDEX('Policy Characteristics'!E:E,MATCH(PolicyLevers!$C552,'Policy Characteristics'!$C:$C,0))</f>
        <v>indst reduce fossil fuel exports</v>
      </c>
      <c r="L552" s="166">
        <f>INDEX('Policy Characteristics'!F:F,MATCH(PolicyLevers!$C552,'Policy Characteristics'!$C:$C,0))</f>
        <v>0</v>
      </c>
      <c r="M552" s="166">
        <f>INDEX('Policy Characteristics'!G:G,MATCH(PolicyLevers!$C552,'Policy Characteristics'!$C:$C,0))</f>
        <v>1</v>
      </c>
      <c r="N552" s="166">
        <f>INDEX('Policy Characteristics'!H:H,MATCH(PolicyLevers!$C552,'Policy Characteristics'!$C:$C,0))</f>
        <v>0.01</v>
      </c>
      <c r="O552" s="147" t="str">
        <f>INDEX('Policy Characteristics'!I:I,MATCH(PolicyLevers!$C552,'Policy Characteristics'!$C:$C,0))</f>
        <v>% reduction in exports</v>
      </c>
      <c r="P552" s="15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44">
        <f>INDEX('Policy Characteristics'!K:K,MATCH(PolicyLevers!$C552,'Policy Characteristics'!$C:$C,0))</f>
        <v>0</v>
      </c>
      <c r="R552" s="147" t="str">
        <f>INDEX('Policy Characteristics'!L:L,MATCH(PolicyLevers!$C552,'Policy Characteristics'!$C:$C,0))</f>
        <v>reduce-fuel-exports.html</v>
      </c>
      <c r="S552" s="151" t="str">
        <f>INDEX('Policy Characteristics'!M:M,MATCH(PolicyLevers!$C552,'Policy Characteristics'!$C:$C,0))</f>
        <v>Calculated from model data; see the relevant variable(s) in the InputData folder for source information.</v>
      </c>
      <c r="T552" s="144">
        <f>INDEX('Policy Characteristics'!N:N,MATCH(PolicyLevers!$C552,'Policy Characteristics'!$C:$C,0))</f>
        <v>0</v>
      </c>
    </row>
    <row r="553" spans="1:20">
      <c r="A553" s="142" t="str">
        <f>INDEX('Policy Characteristics'!A:A,MATCH($C553,'Policy Characteristics'!$C:$C,0))</f>
        <v>Agriculture, Land Use, and Forestry</v>
      </c>
      <c r="B553" t="str">
        <f>INDEX('Policy Characteristics'!B:B,MATCH($C553,'Policy Characteristics'!$C:$C,0))</f>
        <v>Afforestation and Reforestation</v>
      </c>
      <c r="C553" t="s">
        <v>452</v>
      </c>
      <c r="D553" s="144"/>
      <c r="E553" s="144"/>
      <c r="F553" s="144"/>
      <c r="G553" s="144"/>
      <c r="H553" s="16">
        <v>60</v>
      </c>
      <c r="I553" s="144" t="s">
        <v>46</v>
      </c>
      <c r="J553" s="142" t="str">
        <f>INDEX('Policy Characteristics'!D:D,MATCH(PolicyLevers!$C553,'Policy Characteristics'!$C:$C,0))</f>
        <v>Afforestation and Reforestation</v>
      </c>
      <c r="K553" s="142" t="str">
        <f>INDEX('Policy Characteristics'!E:E,MATCH(PolicyLevers!$C553,'Policy Characteristics'!$C:$C,0))</f>
        <v>land afforestation and reforestation</v>
      </c>
      <c r="L553" s="170">
        <f>INDEX('Policy Characteristics'!F:F,MATCH(PolicyLevers!$C553,'Policy Characteristics'!$C:$C,0))</f>
        <v>0</v>
      </c>
      <c r="M553" s="9">
        <f>INDEX('Policy Characteristics'!G:G,MATCH(PolicyLevers!$C553,'Policy Characteristics'!$C:$C,0))</f>
        <v>1</v>
      </c>
      <c r="N553" s="9">
        <f>INDEX('Policy Characteristics'!H:H,MATCH(PolicyLevers!$C553,'Policy Characteristics'!$C:$C,0))</f>
        <v>0.01</v>
      </c>
      <c r="O553" s="144" t="str">
        <f>INDEX('Policy Characteristics'!I:I,MATCH(PolicyLevers!$C553,'Policy Characteristics'!$C:$C,0))</f>
        <v>% of potential achieved</v>
      </c>
      <c r="P553" s="15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44" t="str">
        <f>INDEX('Policy Characteristics'!K:K,MATCH(PolicyLevers!$C553,'Policy Characteristics'!$C:$C,0))</f>
        <v>lulucf.html#aff-ref</v>
      </c>
      <c r="R553" s="150" t="str">
        <f>INDEX('Policy Characteristics'!L:L,MATCH(PolicyLevers!$C553,'Policy Characteristics'!$C:$C,0))</f>
        <v>afforestation-and-reforestation.html</v>
      </c>
      <c r="S553" s="151" t="str">
        <f>INDEX('Policy Characteristics'!M:M,MATCH(PolicyLevers!$C553,'Policy Characteristics'!$C:$C,0))</f>
        <v>Calculated from model data; see variable land/PLANAbPiaSY in the InputData folder for source information.</v>
      </c>
      <c r="T553" s="144" t="str">
        <f>INDEX('Policy Characteristics'!N:N,MATCH(PolicyLevers!$C553,'Policy Characteristics'!$C:$C,0))</f>
        <v>Ross W. Gorte, 2009, "U.S. Tree Planting for Carbon Sequestration," Congressional Research Service, https://www.fas.org/sgp/crs/misc/R40562.pdf, p.3, paragraph 1</v>
      </c>
    </row>
    <row r="554" spans="1:20">
      <c r="A554" s="142" t="str">
        <f>INDEX('Policy Characteristics'!A:A,MATCH($C554,'Policy Characteristics'!$C:$C,0))</f>
        <v>Agriculture, Land Use, and Forestry</v>
      </c>
      <c r="B554" t="str">
        <f>INDEX('Policy Characteristics'!B:B,MATCH($C554,'Policy Characteristics'!$C:$C,0))</f>
        <v>Avoid Deforestation</v>
      </c>
      <c r="C554" t="s">
        <v>461</v>
      </c>
      <c r="D554" s="144"/>
      <c r="E554" s="144"/>
      <c r="F554" s="144"/>
      <c r="G554" s="144"/>
      <c r="H554" s="164">
        <v>705</v>
      </c>
      <c r="I554" s="150" t="s">
        <v>46</v>
      </c>
      <c r="J554" s="142" t="str">
        <f>INDEX('Policy Characteristics'!D:D,MATCH(PolicyLevers!$C554,'Policy Characteristics'!$C:$C,0))</f>
        <v>Avoid Deforestation</v>
      </c>
      <c r="K554" s="142" t="str">
        <f>INDEX('Policy Characteristics'!E:E,MATCH(PolicyLevers!$C554,'Policy Characteristics'!$C:$C,0))</f>
        <v>land avoid deforestation</v>
      </c>
      <c r="L554" s="193">
        <f>INDEX('Policy Characteristics'!F:F,MATCH(PolicyLevers!$C554,'Policy Characteristics'!$C:$C,0))</f>
        <v>0</v>
      </c>
      <c r="M554" s="187">
        <f>INDEX('Policy Characteristics'!G:G,MATCH(PolicyLevers!$C554,'Policy Characteristics'!$C:$C,0))</f>
        <v>1</v>
      </c>
      <c r="N554" s="187">
        <f>INDEX('Policy Characteristics'!H:H,MATCH(PolicyLevers!$C554,'Policy Characteristics'!$C:$C,0))</f>
        <v>0.01</v>
      </c>
      <c r="O554" s="151" t="str">
        <f>INDEX('Policy Characteristics'!I:I,MATCH(PolicyLevers!$C554,'Policy Characteristics'!$C:$C,0))</f>
        <v>% of potential achieved</v>
      </c>
      <c r="P554" s="151"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44" t="str">
        <f>INDEX('Policy Characteristics'!K:K,MATCH(PolicyLevers!$C554,'Policy Characteristics'!$C:$C,0))</f>
        <v>lulucf.html#avoid-def</v>
      </c>
      <c r="R554" s="150" t="str">
        <f>INDEX('Policy Characteristics'!L:L,MATCH(PolicyLevers!$C554,'Policy Characteristics'!$C:$C,0))</f>
        <v>avoid-deforestation.html</v>
      </c>
      <c r="S554" s="151" t="str">
        <f>INDEX('Policy Characteristics'!M:M,MATCH(PolicyLevers!$C554,'Policy Characteristics'!$C:$C,0))</f>
        <v>Calculated from model data; see variable land/PLANAbPiaSY in the InputData folder for source information.</v>
      </c>
      <c r="T554" s="144">
        <f>INDEX('Policy Characteristics'!N:N,MATCH(PolicyLevers!$C554,'Policy Characteristics'!$C:$C,0))</f>
        <v>0</v>
      </c>
    </row>
    <row r="555" spans="1:20">
      <c r="A555" s="142" t="str">
        <f>INDEX('Policy Characteristics'!A:A,MATCH($C555,'Policy Characteristics'!$C:$C,0))</f>
        <v>Agriculture, Land Use, and Forestry</v>
      </c>
      <c r="B555" t="str">
        <f>INDEX('Policy Characteristics'!B:B,MATCH($C555,'Policy Characteristics'!$C:$C,0))</f>
        <v>Forest Restoration</v>
      </c>
      <c r="C555" t="s">
        <v>458</v>
      </c>
      <c r="D555" s="144"/>
      <c r="E555" s="144"/>
      <c r="F555" s="144"/>
      <c r="G555" s="144"/>
      <c r="H555" s="164">
        <v>177</v>
      </c>
      <c r="I555" s="150" t="s">
        <v>46</v>
      </c>
      <c r="J555" s="142" t="str">
        <f>INDEX('Policy Characteristics'!D:D,MATCH(PolicyLevers!$C555,'Policy Characteristics'!$C:$C,0))</f>
        <v>Forest Restoration</v>
      </c>
      <c r="K555" s="142" t="str">
        <f>INDEX('Policy Characteristics'!E:E,MATCH(PolicyLevers!$C555,'Policy Characteristics'!$C:$C,0))</f>
        <v>land forest restoration</v>
      </c>
      <c r="L555" s="193">
        <f>INDEX('Policy Characteristics'!F:F,MATCH(PolicyLevers!$C555,'Policy Characteristics'!$C:$C,0))</f>
        <v>0</v>
      </c>
      <c r="M555" s="187">
        <f>INDEX('Policy Characteristics'!G:G,MATCH(PolicyLevers!$C555,'Policy Characteristics'!$C:$C,0))</f>
        <v>1</v>
      </c>
      <c r="N555" s="187">
        <f>INDEX('Policy Characteristics'!H:H,MATCH(PolicyLevers!$C555,'Policy Characteristics'!$C:$C,0))</f>
        <v>0.01</v>
      </c>
      <c r="O555" s="151" t="str">
        <f>INDEX('Policy Characteristics'!I:I,MATCH(PolicyLevers!$C555,'Policy Characteristics'!$C:$C,0))</f>
        <v>% of potential achieved</v>
      </c>
      <c r="P555" s="151"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44">
        <f>INDEX('Policy Characteristics'!K:K,MATCH(PolicyLevers!$C555,'Policy Characteristics'!$C:$C,0))</f>
        <v>0</v>
      </c>
      <c r="R555" s="150" t="str">
        <f>INDEX('Policy Characteristics'!L:L,MATCH(PolicyLevers!$C555,'Policy Characteristics'!$C:$C,0))</f>
        <v>forest-restoration.html</v>
      </c>
      <c r="S555" s="151" t="str">
        <f>INDEX('Policy Characteristics'!M:M,MATCH(PolicyLevers!$C555,'Policy Characteristics'!$C:$C,0))</f>
        <v>Calculated from model data; see variable land/PLANAbPiaSY in the InputData folder for source information.</v>
      </c>
      <c r="T555" s="144">
        <f>INDEX('Policy Characteristics'!N:N,MATCH(PolicyLevers!$C555,'Policy Characteristics'!$C:$C,0))</f>
        <v>0</v>
      </c>
    </row>
    <row r="556" spans="1:20">
      <c r="A556" s="142" t="str">
        <f>INDEX('Policy Characteristics'!A:A,MATCH($C556,'Policy Characteristics'!$C:$C,0))</f>
        <v>Agriculture, Land Use, and Forestry</v>
      </c>
      <c r="B556" t="str">
        <f>INDEX('Policy Characteristics'!B:B,MATCH($C556,'Policy Characteristics'!$C:$C,0))</f>
        <v>Forest Set-Asides</v>
      </c>
      <c r="C556" t="s">
        <v>453</v>
      </c>
      <c r="D556" s="144"/>
      <c r="E556" s="144"/>
      <c r="F556" s="144"/>
      <c r="G556" s="144"/>
      <c r="H556" s="164">
        <v>61</v>
      </c>
      <c r="I556" s="144" t="s">
        <v>47</v>
      </c>
      <c r="J556" s="142" t="str">
        <f>INDEX('Policy Characteristics'!D:D,MATCH(PolicyLevers!$C556,'Policy Characteristics'!$C:$C,0))</f>
        <v>Forest Set-Asides</v>
      </c>
      <c r="K556" s="142" t="str">
        <f>INDEX('Policy Characteristics'!E:E,MATCH(PolicyLevers!$C556,'Policy Characteristics'!$C:$C,0))</f>
        <v>land forest set asides</v>
      </c>
      <c r="L556" s="170">
        <f>INDEX('Policy Characteristics'!F:F,MATCH(PolicyLevers!$C556,'Policy Characteristics'!$C:$C,0))</f>
        <v>0</v>
      </c>
      <c r="M556" s="9">
        <f>INDEX('Policy Characteristics'!G:G,MATCH(PolicyLevers!$C556,'Policy Characteristics'!$C:$C,0))</f>
        <v>1</v>
      </c>
      <c r="N556" s="9">
        <f>INDEX('Policy Characteristics'!H:H,MATCH(PolicyLevers!$C556,'Policy Characteristics'!$C:$C,0))</f>
        <v>0.01</v>
      </c>
      <c r="O556" s="144" t="str">
        <f>INDEX('Policy Characteristics'!I:I,MATCH(PolicyLevers!$C556,'Policy Characteristics'!$C:$C,0))</f>
        <v>% of potential achieved</v>
      </c>
      <c r="P556" s="151" t="str">
        <f>INDEX('Policy Characteristics'!J:J,MATCH(PolicyLevers!$C556,'Policy Characteristics'!$C:$C,0))</f>
        <v xml:space="preserve">**Description:** This policy avoids the release of CO2 from forests by reducing timber harvesting. // </v>
      </c>
      <c r="Q556" s="144" t="str">
        <f>INDEX('Policy Characteristics'!K:K,MATCH(PolicyLevers!$C556,'Policy Characteristics'!$C:$C,0))</f>
        <v>lulucf.html#set-asides</v>
      </c>
      <c r="R556" s="150" t="str">
        <f>INDEX('Policy Characteristics'!L:L,MATCH(PolicyLevers!$C556,'Policy Characteristics'!$C:$C,0))</f>
        <v>forest-set-asides.html</v>
      </c>
      <c r="S556" s="151" t="str">
        <f>INDEX('Policy Characteristics'!M:M,MATCH(PolicyLevers!$C556,'Policy Characteristics'!$C:$C,0))</f>
        <v>Calculated from model data; see variable land/PLANAbPiaSY in the InputData folder for source information.</v>
      </c>
      <c r="T556" s="144">
        <f>INDEX('Policy Characteristics'!N:N,MATCH(PolicyLevers!$C556,'Policy Characteristics'!$C:$C,0))</f>
        <v>0</v>
      </c>
    </row>
    <row r="557" spans="1:20">
      <c r="A557" s="142" t="str">
        <f>INDEX('Policy Characteristics'!A:A,MATCH($C557,'Policy Characteristics'!$C:$C,0))</f>
        <v>Agriculture, Land Use, and Forestry</v>
      </c>
      <c r="B557" t="str">
        <f>INDEX('Policy Characteristics'!B:B,MATCH($C557,'Policy Characteristics'!$C:$C,0))</f>
        <v>Cropland and Rice Measures</v>
      </c>
      <c r="C557" t="s">
        <v>1142</v>
      </c>
      <c r="D557" s="144"/>
      <c r="E557" s="144"/>
      <c r="F557" s="144"/>
      <c r="G557" s="144"/>
      <c r="H557" s="16">
        <v>62</v>
      </c>
      <c r="I557" s="144" t="s">
        <v>46</v>
      </c>
      <c r="J557" s="142" t="str">
        <f>INDEX('Policy Characteristics'!D:D,MATCH(PolicyLevers!$C557,'Policy Characteristics'!$C:$C,0))</f>
        <v>Cropland and Rice Measures</v>
      </c>
      <c r="K557" s="142" t="str">
        <f>INDEX('Policy Characteristics'!E:E,MATCH(PolicyLevers!$C557,'Policy Characteristics'!$C:$C,0))</f>
        <v>indst cropland and rice measures</v>
      </c>
      <c r="L557" s="170">
        <f>INDEX('Policy Characteristics'!F:F,MATCH(PolicyLevers!$C557,'Policy Characteristics'!$C:$C,0))</f>
        <v>0</v>
      </c>
      <c r="M557" s="9">
        <f>INDEX('Policy Characteristics'!G:G,MATCH(PolicyLevers!$C557,'Policy Characteristics'!$C:$C,0))</f>
        <v>1</v>
      </c>
      <c r="N557" s="9">
        <f>INDEX('Policy Characteristics'!H:H,MATCH(PolicyLevers!$C557,'Policy Characteristics'!$C:$C,0))</f>
        <v>0.01</v>
      </c>
      <c r="O557" s="144" t="str">
        <f>INDEX('Policy Characteristics'!I:I,MATCH(PolicyLevers!$C557,'Policy Characteristics'!$C:$C,0))</f>
        <v>% of potential achieved</v>
      </c>
      <c r="P557" s="15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44" t="str">
        <f>INDEX('Policy Characteristics'!K:K,MATCH(PolicyLevers!$C557,'Policy Characteristics'!$C:$C,0))</f>
        <v>industry-ag-main.html#cropland</v>
      </c>
      <c r="R557" s="150" t="str">
        <f>INDEX('Policy Characteristics'!L:L,MATCH(PolicyLevers!$C557,'Policy Characteristics'!$C:$C,0))</f>
        <v>cropland-management.html</v>
      </c>
      <c r="S557" s="151" t="str">
        <f>INDEX('Policy Characteristics'!M:M,MATCH(PolicyLevers!$C557,'Policy Characteristics'!$C:$C,0))</f>
        <v>Calculated from model data; see variables indst/PERAC and indst/BPEiC in the InputData folder for source information.</v>
      </c>
      <c r="T557" s="144">
        <f>INDEX('Policy Characteristics'!N:N,MATCH(PolicyLevers!$C557,'Policy Characteristics'!$C:$C,0))</f>
        <v>0</v>
      </c>
    </row>
    <row r="558" spans="1:20">
      <c r="A558" s="142" t="str">
        <f>INDEX('Policy Characteristics'!A:A,MATCH($C558,'Policy Characteristics'!$C:$C,0))</f>
        <v>Agriculture, Land Use, and Forestry</v>
      </c>
      <c r="B558" t="str">
        <f>INDEX('Policy Characteristics'!B:B,MATCH($C558,'Policy Characteristics'!$C:$C,0))</f>
        <v>Improved Forest Management</v>
      </c>
      <c r="C558" t="s">
        <v>454</v>
      </c>
      <c r="D558" s="144"/>
      <c r="E558" s="144"/>
      <c r="F558" s="144"/>
      <c r="G558" s="144"/>
      <c r="H558" s="16">
        <v>63</v>
      </c>
      <c r="I558" s="144" t="s">
        <v>46</v>
      </c>
      <c r="J558" s="142" t="str">
        <f>INDEX('Policy Characteristics'!D:D,MATCH(PolicyLevers!$C558,'Policy Characteristics'!$C:$C,0))</f>
        <v>Improved Forest Management</v>
      </c>
      <c r="K558" s="142" t="str">
        <f>INDEX('Policy Characteristics'!E:E,MATCH(PolicyLevers!$C558,'Policy Characteristics'!$C:$C,0))</f>
        <v>land forest management</v>
      </c>
      <c r="L558" s="170">
        <f>INDEX('Policy Characteristics'!F:F,MATCH(PolicyLevers!$C558,'Policy Characteristics'!$C:$C,0))</f>
        <v>0</v>
      </c>
      <c r="M558" s="9">
        <f>INDEX('Policy Characteristics'!G:G,MATCH(PolicyLevers!$C558,'Policy Characteristics'!$C:$C,0))</f>
        <v>1</v>
      </c>
      <c r="N558" s="9">
        <f>INDEX('Policy Characteristics'!H:H,MATCH(PolicyLevers!$C558,'Policy Characteristics'!$C:$C,0))</f>
        <v>0.01</v>
      </c>
      <c r="O558" s="144" t="str">
        <f>INDEX('Policy Characteristics'!I:I,MATCH(PolicyLevers!$C558,'Policy Characteristics'!$C:$C,0))</f>
        <v>% of potential achieved</v>
      </c>
      <c r="P558" s="15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44" t="str">
        <f>INDEX('Policy Characteristics'!K:K,MATCH(PolicyLevers!$C558,'Policy Characteristics'!$C:$C,0))</f>
        <v>lulucf.html#forest-mgmt</v>
      </c>
      <c r="R558" s="150" t="str">
        <f>INDEX('Policy Characteristics'!L:L,MATCH(PolicyLevers!$C558,'Policy Characteristics'!$C:$C,0))</f>
        <v>improved-forest-management.html</v>
      </c>
      <c r="S558" s="151" t="str">
        <f>INDEX('Policy Characteristics'!M:M,MATCH(PolicyLevers!$C558,'Policy Characteristics'!$C:$C,0))</f>
        <v>Calculated from model data; see variable land/PLANAbPiaSY in the InputData folder for source information.</v>
      </c>
      <c r="T558" s="144">
        <f>INDEX('Policy Characteristics'!N:N,MATCH(PolicyLevers!$C558,'Policy Characteristics'!$C:$C,0))</f>
        <v>0</v>
      </c>
    </row>
    <row r="559" spans="1:20">
      <c r="A559" s="142" t="str">
        <f>INDEX('Policy Characteristics'!A:A,MATCH($C559,'Policy Characteristics'!$C:$C,0))</f>
        <v>Agriculture, Land Use, and Forestry</v>
      </c>
      <c r="B559" t="str">
        <f>INDEX('Policy Characteristics'!B:B,MATCH($C559,'Policy Characteristics'!$C:$C,0))</f>
        <v>Livestock Measures</v>
      </c>
      <c r="C559" t="s">
        <v>1174</v>
      </c>
      <c r="D559" s="144"/>
      <c r="E559" s="144"/>
      <c r="F559" s="144"/>
      <c r="G559" s="144"/>
      <c r="H559" s="16">
        <v>64</v>
      </c>
      <c r="I559" s="144" t="s">
        <v>46</v>
      </c>
      <c r="J559" s="142" t="str">
        <f>INDEX('Policy Characteristics'!D:D,MATCH(PolicyLevers!$C559,'Policy Characteristics'!$C:$C,0))</f>
        <v>Livestock Measures</v>
      </c>
      <c r="K559" s="142" t="str">
        <f>INDEX('Policy Characteristics'!E:E,MATCH(PolicyLevers!$C559,'Policy Characteristics'!$C:$C,0))</f>
        <v>indst livestock measures</v>
      </c>
      <c r="L559" s="170">
        <f>INDEX('Policy Characteristics'!F:F,MATCH(PolicyLevers!$C559,'Policy Characteristics'!$C:$C,0))</f>
        <v>0</v>
      </c>
      <c r="M559" s="9">
        <f>INDEX('Policy Characteristics'!G:G,MATCH(PolicyLevers!$C559,'Policy Characteristics'!$C:$C,0))</f>
        <v>1</v>
      </c>
      <c r="N559" s="9">
        <f>INDEX('Policy Characteristics'!H:H,MATCH(PolicyLevers!$C559,'Policy Characteristics'!$C:$C,0))</f>
        <v>0.01</v>
      </c>
      <c r="O559" s="144" t="str">
        <f>INDEX('Policy Characteristics'!I:I,MATCH(PolicyLevers!$C559,'Policy Characteristics'!$C:$C,0))</f>
        <v>% of potential achieved</v>
      </c>
      <c r="P559" s="15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44" t="str">
        <f>INDEX('Policy Characteristics'!K:K,MATCH(PolicyLevers!$C559,'Policy Characteristics'!$C:$C,0))</f>
        <v>industry-ag-main.html#livestock</v>
      </c>
      <c r="R559" s="150" t="str">
        <f>INDEX('Policy Characteristics'!L:L,MATCH(PolicyLevers!$C559,'Policy Characteristics'!$C:$C,0))</f>
        <v>livestock-measures.html</v>
      </c>
      <c r="S559" s="151" t="str">
        <f>INDEX('Policy Characteristics'!M:M,MATCH(PolicyLevers!$C559,'Policy Characteristics'!$C:$C,0))</f>
        <v>Calculated from model data; see variables indst/PERAC and indst/BPEiC in the InputData folder for source information.</v>
      </c>
      <c r="T559" s="144">
        <f>INDEX('Policy Characteristics'!N:N,MATCH(PolicyLevers!$C559,'Policy Characteristics'!$C:$C,0))</f>
        <v>0</v>
      </c>
    </row>
    <row r="560" spans="1:20">
      <c r="A560" s="142" t="str">
        <f>INDEX('Policy Characteristics'!A:A,MATCH($C560,'Policy Characteristics'!$C:$C,0))</f>
        <v>Agriculture, Land Use, and Forestry</v>
      </c>
      <c r="B560" t="str">
        <f>INDEX('Policy Characteristics'!B:B,MATCH($C560,'Policy Characteristics'!$C:$C,0))</f>
        <v>Peatland Restoration</v>
      </c>
      <c r="C560" t="s">
        <v>456</v>
      </c>
      <c r="D560" s="144"/>
      <c r="E560" s="144"/>
      <c r="F560" s="144"/>
      <c r="G560" s="144"/>
      <c r="H560" s="16">
        <v>178</v>
      </c>
      <c r="I560" s="144" t="s">
        <v>47</v>
      </c>
      <c r="J560" s="142" t="str">
        <f>INDEX('Policy Characteristics'!D:D,MATCH(PolicyLevers!$C560,'Policy Characteristics'!$C:$C,0))</f>
        <v>Peatland Restoration</v>
      </c>
      <c r="K560" s="142" t="str">
        <f>INDEX('Policy Characteristics'!E:E,MATCH(PolicyLevers!$C560,'Policy Characteristics'!$C:$C,0))</f>
        <v>land peatland restoration</v>
      </c>
      <c r="L560" s="170">
        <f>INDEX('Policy Characteristics'!F:F,MATCH(PolicyLevers!$C560,'Policy Characteristics'!$C:$C,0))</f>
        <v>0</v>
      </c>
      <c r="M560" s="9">
        <f>INDEX('Policy Characteristics'!G:G,MATCH(PolicyLevers!$C560,'Policy Characteristics'!$C:$C,0))</f>
        <v>0</v>
      </c>
      <c r="N560" s="9">
        <f>INDEX('Policy Characteristics'!H:H,MATCH(PolicyLevers!$C560,'Policy Characteristics'!$C:$C,0))</f>
        <v>0</v>
      </c>
      <c r="O560" s="144">
        <f>INDEX('Policy Characteristics'!I:I,MATCH(PolicyLevers!$C560,'Policy Characteristics'!$C:$C,0))</f>
        <v>0</v>
      </c>
      <c r="P560" s="144" t="str">
        <f>INDEX('Policy Characteristics'!J:J,MATCH(PolicyLevers!$C560,'Policy Characteristics'!$C:$C,0))</f>
        <v>**Description:**0</v>
      </c>
      <c r="Q560" s="144">
        <f>INDEX('Policy Characteristics'!K:K,MATCH(PolicyLevers!$C560,'Policy Characteristics'!$C:$C,0))</f>
        <v>0</v>
      </c>
      <c r="R560" s="150" t="str">
        <f>INDEX('Policy Characteristics'!L:L,MATCH(PolicyLevers!$C560,'Policy Characteristics'!$C:$C,0))</f>
        <v>peatland-restoration.html</v>
      </c>
      <c r="S560" s="171">
        <f>INDEX('Policy Characteristics'!M:M,MATCH(PolicyLevers!$C560,'Policy Characteristics'!$C:$C,0))</f>
        <v>0</v>
      </c>
      <c r="T560" s="144">
        <f>INDEX('Policy Characteristics'!N:N,MATCH(PolicyLevers!$C560,'Policy Characteristics'!$C:$C,0))</f>
        <v>0</v>
      </c>
    </row>
    <row r="561" spans="1:20">
      <c r="A561" s="142" t="str">
        <f>INDEX('Policy Characteristics'!A:A,MATCH($C561,'Policy Characteristics'!$C:$C,0))</f>
        <v>Agriculture, Land Use, and Forestry</v>
      </c>
      <c r="B561" t="str">
        <f>INDEX('Policy Characteristics'!B:B,MATCH($C561,'Policy Characteristics'!$C:$C,0))</f>
        <v>Shift to Non-Animal Products</v>
      </c>
      <c r="C561" t="s">
        <v>770</v>
      </c>
      <c r="D561" s="144"/>
      <c r="E561" s="144"/>
      <c r="F561" s="144"/>
      <c r="G561" s="144"/>
      <c r="H561" s="164">
        <v>434</v>
      </c>
      <c r="I561" s="144" t="s">
        <v>46</v>
      </c>
      <c r="J561" s="142" t="str">
        <f>INDEX('Policy Characteristics'!D:D,MATCH(PolicyLevers!$C561,'Policy Characteristics'!$C:$C,0))</f>
        <v>Shift to Non-Animal Products</v>
      </c>
      <c r="K561" s="142" t="str">
        <f>INDEX('Policy Characteristics'!E:E,MATCH(PolicyLevers!$C561,'Policy Characteristics'!$C:$C,0))</f>
        <v>indst shift to nonanimal products</v>
      </c>
      <c r="L561" s="170">
        <f>INDEX('Policy Characteristics'!F:F,MATCH(PolicyLevers!$C561,'Policy Characteristics'!$C:$C,0))</f>
        <v>0</v>
      </c>
      <c r="M561" s="9">
        <f>INDEX('Policy Characteristics'!G:G,MATCH(PolicyLevers!$C561,'Policy Characteristics'!$C:$C,0))</f>
        <v>1</v>
      </c>
      <c r="N561" s="9">
        <f>INDEX('Policy Characteristics'!H:H,MATCH(PolicyLevers!$C561,'Policy Characteristics'!$C:$C,0))</f>
        <v>0.01</v>
      </c>
      <c r="O561" s="144" t="str">
        <f>INDEX('Policy Characteristics'!I:I,MATCH(PolicyLevers!$C561,'Policy Characteristics'!$C:$C,0))</f>
        <v>% reduction in animal products</v>
      </c>
      <c r="P561" s="14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44">
        <f>INDEX('Policy Characteristics'!K:K,MATCH(PolicyLevers!$C561,'Policy Characteristics'!$C:$C,0))</f>
        <v>0</v>
      </c>
      <c r="R561" s="150" t="str">
        <f>INDEX('Policy Characteristics'!L:L,MATCH(PolicyLevers!$C561,'Policy Characteristics'!$C:$C,0))</f>
        <v>shift-to-non-animal-products.html</v>
      </c>
      <c r="S561" s="163" t="str">
        <f>INDEX('Policy Characteristics'!M:M,MATCH(PolicyLevers!$C561,'Policy Characteristics'!$C:$C,0))</f>
        <v>https://en.wikipedia.org/wiki/List_of_countries_by_meat_consumption_per_capita (article revision 00:12, 22 Feb 2019)</v>
      </c>
      <c r="T561" s="144">
        <f>INDEX('Policy Characteristics'!N:N,MATCH(PolicyLevers!$C561,'Policy Characteristics'!$C:$C,0))</f>
        <v>0</v>
      </c>
    </row>
    <row r="562" spans="1:20" s="142" customFormat="1">
      <c r="A562" s="142" t="str">
        <f>INDEX('Policy Characteristics'!A:A,MATCH($C562,'Policy Characteristics'!$C:$C,0))</f>
        <v>District Heat and Hydrogen</v>
      </c>
      <c r="B562" s="142" t="str">
        <f>INDEX('Policy Characteristics'!B:B,MATCH($C562,'Policy Characteristics'!$C:$C,0))</f>
        <v>Use CHP for District Heat</v>
      </c>
      <c r="C562" s="142" t="s">
        <v>303</v>
      </c>
      <c r="D562" s="150"/>
      <c r="E562" s="150"/>
      <c r="F562" s="150"/>
      <c r="G562" s="150"/>
      <c r="H562" s="164">
        <v>68</v>
      </c>
      <c r="I562" s="150" t="s">
        <v>47</v>
      </c>
      <c r="J562" s="142" t="str">
        <f>INDEX('Policy Characteristics'!D:D,MATCH(PolicyLevers!$C562,'Policy Characteristics'!$C:$C,0))</f>
        <v>District Heat CHP</v>
      </c>
      <c r="K562" s="142" t="str">
        <f>INDEX('Policy Characteristics'!E:E,MATCH(PolicyLevers!$C562,'Policy Characteristics'!$C:$C,0))</f>
        <v>heat convert heat to CHP</v>
      </c>
      <c r="L562" s="174">
        <f>INDEX('Policy Characteristics'!F:F,MATCH(PolicyLevers!$C562,'Policy Characteristics'!$C:$C,0))</f>
        <v>0</v>
      </c>
      <c r="M562" s="174">
        <f>INDEX('Policy Characteristics'!G:G,MATCH(PolicyLevers!$C562,'Policy Characteristics'!$C:$C,0))</f>
        <v>1</v>
      </c>
      <c r="N562" s="174">
        <f>INDEX('Policy Characteristics'!H:H,MATCH(PolicyLevers!$C562,'Policy Characteristics'!$C:$C,0))</f>
        <v>0.01</v>
      </c>
      <c r="O562" s="150" t="str">
        <f>INDEX('Policy Characteristics'!I:I,MATCH(PolicyLevers!$C562,'Policy Characteristics'!$C:$C,0))</f>
        <v>% non-CHP heat converted</v>
      </c>
      <c r="P562" s="150"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50" t="str">
        <f>INDEX('Policy Characteristics'!K:K,MATCH(PolicyLevers!$C562,'Policy Characteristics'!$C:$C,0))</f>
        <v>district-heating.html#chp</v>
      </c>
      <c r="R562" s="150" t="str">
        <f>INDEX('Policy Characteristics'!L:L,MATCH(PolicyLevers!$C562,'Policy Characteristics'!$C:$C,0))</f>
        <v>convert-non-chp-heat-production.html</v>
      </c>
      <c r="S562" s="171" t="str">
        <f>INDEX('Policy Characteristics'!M:M,MATCH(PolicyLevers!$C562,'Policy Characteristics'!$C:$C,0))</f>
        <v>Calculated from model data; see the relevant variable(s) in the InputData folder for source information.</v>
      </c>
      <c r="T562" s="150">
        <f>INDEX('Policy Characteristics'!N:N,MATCH(PolicyLevers!$C562,'Policy Characteristics'!$C:$C,0))</f>
        <v>0</v>
      </c>
    </row>
    <row r="563" spans="1:20" s="142" customFormat="1">
      <c r="A563" s="142" t="str">
        <f>INDEX('Policy Characteristics'!A:A,MATCH($C563,'Policy Characteristics'!$C:$C,0))</f>
        <v>District Heat and Hydrogen</v>
      </c>
      <c r="B563" s="142" t="str">
        <f>INDEX('Policy Characteristics'!B:B,MATCH($C563,'Policy Characteristics'!$C:$C,0))</f>
        <v>Produce District Heat with Hydrogen</v>
      </c>
      <c r="C563" s="142" t="s">
        <v>1099</v>
      </c>
      <c r="D563" s="150"/>
      <c r="E563" s="150"/>
      <c r="F563" s="150"/>
      <c r="G563" s="150"/>
      <c r="H563" s="164">
        <v>176</v>
      </c>
      <c r="I563" s="150" t="s">
        <v>47</v>
      </c>
      <c r="J563" s="142" t="str">
        <f>INDEX('Policy Characteristics'!D:D,MATCH(PolicyLevers!$C563,'Policy Characteristics'!$C:$C,0))</f>
        <v>District Heat Fuel Switching</v>
      </c>
      <c r="K563" s="142" t="str">
        <f>INDEX('Policy Characteristics'!E:E,MATCH(PolicyLevers!$C563,'Policy Characteristics'!$C:$C,0))</f>
        <v>heat fuel type shifting</v>
      </c>
      <c r="L563" s="174">
        <f>INDEX('Policy Characteristics'!F:F,MATCH(PolicyLevers!$C563,'Policy Characteristics'!$C:$C,0))</f>
        <v>0</v>
      </c>
      <c r="M563" s="174">
        <f>INDEX('Policy Characteristics'!G:G,MATCH(PolicyLevers!$C563,'Policy Characteristics'!$C:$C,0))</f>
        <v>1</v>
      </c>
      <c r="N563" s="174">
        <f>INDEX('Policy Characteristics'!H:H,MATCH(PolicyLevers!$C563,'Policy Characteristics'!$C:$C,0))</f>
        <v>0.01</v>
      </c>
      <c r="O563" s="144" t="str">
        <f>INDEX('Policy Characteristics'!I:I,MATCH(PolicyLevers!$C563,'Policy Characteristics'!$C:$C,0))</f>
        <v>% of fuel use</v>
      </c>
      <c r="P563" s="150" t="str">
        <f>INDEX('Policy Characteristics'!J:J,MATCH(PolicyLevers!$C563,'Policy Characteristics'!$C:$C,0))</f>
        <v xml:space="preserve">**Description:** This policy causes a percentage of the district heat to be generated by burning hydrogen instead of the fuels used in the BAU case. // </v>
      </c>
      <c r="Q563" s="150" t="str">
        <f>INDEX('Policy Characteristics'!K:K,MATCH(PolicyLevers!$C563,'Policy Characteristics'!$C:$C,0))</f>
        <v>district-heating.html#convert-coal</v>
      </c>
      <c r="R563" s="150" t="str">
        <f>INDEX('Policy Characteristics'!L:L,MATCH(PolicyLevers!$C563,'Policy Characteristics'!$C:$C,0))</f>
        <v>district-heat-fuel-switching.html</v>
      </c>
      <c r="S563" s="171" t="str">
        <f>INDEX('Policy Characteristics'!M:M,MATCH(PolicyLevers!$C563,'Policy Characteristics'!$C:$C,0))</f>
        <v>Calculated from model data; see the relevant variable(s) in the InputData folder for source information.</v>
      </c>
      <c r="T563" s="150">
        <f>INDEX('Policy Characteristics'!N:N,MATCH(PolicyLevers!$C563,'Policy Characteristics'!$C:$C,0))</f>
        <v>0</v>
      </c>
    </row>
    <row r="564" spans="1:20" s="142" customFormat="1">
      <c r="A564" s="142" t="str">
        <f>INDEX('Policy Characteristics'!A:A,MATCH($C564,'Policy Characteristics'!$C:$C,0))</f>
        <v>District Heat and Hydrogen</v>
      </c>
      <c r="B564" s="142" t="str">
        <f>INDEX('Policy Characteristics'!B:B,MATCH($C564,'Policy Characteristics'!$C:$C,0))</f>
        <v>Shift Hydrogen Production to Electrolysis</v>
      </c>
      <c r="C564" s="142" t="s">
        <v>815</v>
      </c>
      <c r="D564" s="150"/>
      <c r="E564" s="150"/>
      <c r="F564" s="150"/>
      <c r="G564" s="150"/>
      <c r="H564" s="16">
        <v>450</v>
      </c>
      <c r="I564" s="150" t="s">
        <v>46</v>
      </c>
      <c r="J564" s="142" t="str">
        <f>INDEX('Policy Characteristics'!D:D,MATCH(PolicyLevers!$C564,'Policy Characteristics'!$C:$C,0))</f>
        <v>Hydrogen Electrolysis</v>
      </c>
      <c r="K564" s="142" t="str">
        <f>INDEX('Policy Characteristics'!E:E,MATCH(PolicyLevers!$C564,'Policy Characteristics'!$C:$C,0))</f>
        <v>hydgn shift production pathways</v>
      </c>
      <c r="L564" s="174">
        <f>INDEX('Policy Characteristics'!F:F,MATCH(PolicyLevers!$C564,'Policy Characteristics'!$C:$C,0))</f>
        <v>0</v>
      </c>
      <c r="M564" s="174">
        <f>INDEX('Policy Characteristics'!G:G,MATCH(PolicyLevers!$C564,'Policy Characteristics'!$C:$C,0))</f>
        <v>1</v>
      </c>
      <c r="N564" s="174">
        <f>INDEX('Policy Characteristics'!H:H,MATCH(PolicyLevers!$C564,'Policy Characteristics'!$C:$C,0))</f>
        <v>0.01</v>
      </c>
      <c r="O564" s="144" t="str">
        <f>INDEX('Policy Characteristics'!I:I,MATCH(PolicyLevers!$C564,'Policy Characteristics'!$C:$C,0))</f>
        <v>% of hydrogen production</v>
      </c>
      <c r="P564" s="176"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50">
        <f>INDEX('Policy Characteristics'!K:K,MATCH(PolicyLevers!$C564,'Policy Characteristics'!$C:$C,0))</f>
        <v>0</v>
      </c>
      <c r="R564" s="150" t="str">
        <f>INDEX('Policy Characteristics'!L:L,MATCH(PolicyLevers!$C564,'Policy Characteristics'!$C:$C,0))</f>
        <v>switch-hydrogen-production-pathway.html</v>
      </c>
      <c r="S564" s="151" t="str">
        <f>INDEX('Policy Characteristics'!M:M,MATCH(PolicyLevers!$C564,'Policy Characteristics'!$C:$C,0))</f>
        <v>Research Projects by OEC: https://www.ongcindia.com/wps/wcm/connect/en/sustainability/energy-center/research-projects-by-oec/</v>
      </c>
      <c r="T564" s="150">
        <f>INDEX('Policy Characteristics'!N:N,MATCH(PolicyLevers!$C564,'Policy Characteristics'!$C:$C,0))</f>
        <v>0</v>
      </c>
    </row>
    <row r="565" spans="1:20" s="147" customFormat="1" ht="127" customHeight="1">
      <c r="A565" s="142" t="str">
        <f>INDEX('Policy Characteristics'!A:A,MATCH($C565,'Policy Characteristics'!$C:$C,0))</f>
        <v>Cross-Sector</v>
      </c>
      <c r="B565" t="str">
        <f>INDEX('Policy Characteristics'!B:B,MATCH($C565,'Policy Characteristics'!$C:$C,0))</f>
        <v>Carbon Tax</v>
      </c>
      <c r="C565" t="s">
        <v>737</v>
      </c>
      <c r="D565" s="144" t="s">
        <v>355</v>
      </c>
      <c r="E565" s="144"/>
      <c r="F565" s="144" t="s">
        <v>359</v>
      </c>
      <c r="G565" s="144"/>
      <c r="H565" s="16">
        <v>171</v>
      </c>
      <c r="I565" s="144" t="s">
        <v>46</v>
      </c>
      <c r="J565" s="142" t="str">
        <f>INDEX('Policy Characteristics'!D:D,MATCH(PolicyLevers!$C565,'Policy Characteristics'!$C:$C,0))</f>
        <v>Carbon Tax</v>
      </c>
      <c r="K565" s="142" t="str">
        <f>INDEX('Policy Characteristics'!E:E,MATCH(PolicyLevers!$C565,'Policy Characteristics'!$C:$C,0))</f>
        <v>cross carbon tax</v>
      </c>
      <c r="L565">
        <f>INDEX('Policy Characteristics'!F:F,MATCH(PolicyLevers!$C565,'Policy Characteristics'!$C:$C,0))</f>
        <v>0</v>
      </c>
      <c r="M565" s="86">
        <f>INDEX('Policy Characteristics'!G:G,MATCH(PolicyLevers!$C565,'Policy Characteristics'!$C:$C,0))</f>
        <v>10000</v>
      </c>
      <c r="N565" s="86">
        <f>INDEX('Policy Characteristics'!H:H,MATCH(PolicyLevers!$C565,'Policy Characteristics'!$C:$C,0))</f>
        <v>250</v>
      </c>
      <c r="O565" s="66" t="str">
        <f>INDEX('Policy Characteristics'!I:I,MATCH(PolicyLevers!$C565,'Policy Characteristics'!$C:$C,0))</f>
        <v>2018 INR / metric ton CO2e</v>
      </c>
      <c r="P565" s="258"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44" t="str">
        <f>INDEX('Policy Characteristics'!K:K,MATCH(PolicyLevers!$C565,'Policy Characteristics'!$C:$C,0))</f>
        <v>fuels.html#carbon-tax</v>
      </c>
      <c r="R565" s="150" t="str">
        <f>INDEX('Policy Characteristics'!L:L,MATCH(PolicyLevers!$C565,'Policy Characteristics'!$C:$C,0))</f>
        <v>carbon-tax.html</v>
      </c>
      <c r="S565" s="176"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50">
        <f>INDEX('Policy Characteristics'!N:N,MATCH(PolicyLevers!$C565,'Policy Characteristics'!$C:$C,0))</f>
        <v>0</v>
      </c>
    </row>
    <row r="566" spans="1:20" s="147" customFormat="1">
      <c r="A566" s="142" t="str">
        <f>INDEX('Policy Characteristics'!A:A,MATCH($C566,'Policy Characteristics'!$C:$C,0))</f>
        <v>Cross-Sector</v>
      </c>
      <c r="B566" s="147" t="str">
        <f>INDEX('Policy Characteristics'!B:B,MATCH($C566,'Policy Characteristics'!$C:$C,0))</f>
        <v>Carbon Tax</v>
      </c>
      <c r="C566" s="147" t="str">
        <f t="shared" ref="C566" si="39">C$565</f>
        <v>Additional Carbon Tax Rate</v>
      </c>
      <c r="D566" s="144" t="s">
        <v>363</v>
      </c>
      <c r="E566" s="144"/>
      <c r="F566" s="144" t="s">
        <v>364</v>
      </c>
      <c r="G566" s="144"/>
      <c r="H566" s="16">
        <v>172</v>
      </c>
      <c r="I566" s="144" t="s">
        <v>46</v>
      </c>
      <c r="J566" s="142" t="str">
        <f>INDEX('Policy Characteristics'!D:D,MATCH(PolicyLevers!$C566,'Policy Characteristics'!$C:$C,0))</f>
        <v>Carbon Tax</v>
      </c>
      <c r="K566" s="142" t="str">
        <f>INDEX('Policy Characteristics'!E:E,MATCH(PolicyLevers!$C566,'Policy Characteristics'!$C:$C,0))</f>
        <v>cross carbon tax</v>
      </c>
      <c r="L566" s="147">
        <f>INDEX('Policy Characteristics'!F:F,MATCH(PolicyLevers!$C566,'Policy Characteristics'!$C:$C,0))</f>
        <v>0</v>
      </c>
      <c r="M566" s="147">
        <f>INDEX('Policy Characteristics'!G:G,MATCH(PolicyLevers!$C566,'Policy Characteristics'!$C:$C,0))</f>
        <v>10000</v>
      </c>
      <c r="N566" s="147">
        <f>INDEX('Policy Characteristics'!H:H,MATCH(PolicyLevers!$C566,'Policy Characteristics'!$C:$C,0))</f>
        <v>250</v>
      </c>
      <c r="O566" s="165" t="str">
        <f>INDEX('Policy Characteristics'!I:I,MATCH(PolicyLevers!$C566,'Policy Characteristics'!$C:$C,0))</f>
        <v>2018 INR / metric ton CO2e</v>
      </c>
      <c r="P566" s="15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165" t="str">
        <f>INDEX('Policy Characteristics'!K:K,MATCH(PolicyLevers!$C566,'Policy Characteristics'!$C:$C,0))</f>
        <v>fuels.html#carbon-tax</v>
      </c>
      <c r="R566" s="165" t="str">
        <f>INDEX('Policy Characteristics'!L:L,MATCH(PolicyLevers!$C566,'Policy Characteristics'!$C:$C,0))</f>
        <v>carbon-tax.html</v>
      </c>
      <c r="S566" s="176"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165">
        <f>INDEX('Policy Characteristics'!N:N,MATCH(PolicyLevers!$C566,'Policy Characteristics'!$C:$C,0))</f>
        <v>0</v>
      </c>
    </row>
    <row r="567" spans="1:20" s="147" customFormat="1">
      <c r="A567" s="142" t="str">
        <f>INDEX('Policy Characteristics'!A:A,MATCH($C567,'Policy Characteristics'!$C:$C,0))</f>
        <v>Cross-Sector</v>
      </c>
      <c r="B567" s="147" t="str">
        <f>INDEX('Policy Characteristics'!B:B,MATCH($C567,'Policy Characteristics'!$C:$C,0))</f>
        <v>Carbon Tax</v>
      </c>
      <c r="C567" s="147" t="str">
        <f t="shared" ref="C567:C570" si="40">C$565</f>
        <v>Additional Carbon Tax Rate</v>
      </c>
      <c r="D567" s="144" t="s">
        <v>357</v>
      </c>
      <c r="E567" s="144"/>
      <c r="F567" s="144" t="s">
        <v>361</v>
      </c>
      <c r="G567" s="144"/>
      <c r="H567" s="16">
        <v>173</v>
      </c>
      <c r="I567" s="144" t="s">
        <v>46</v>
      </c>
      <c r="J567" s="142" t="str">
        <f>INDEX('Policy Characteristics'!D:D,MATCH(PolicyLevers!$C567,'Policy Characteristics'!$C:$C,0))</f>
        <v>Carbon Tax</v>
      </c>
      <c r="K567" s="142" t="str">
        <f>INDEX('Policy Characteristics'!E:E,MATCH(PolicyLevers!$C567,'Policy Characteristics'!$C:$C,0))</f>
        <v>cross carbon tax</v>
      </c>
      <c r="L567" s="147">
        <f>INDEX('Policy Characteristics'!F:F,MATCH(PolicyLevers!$C567,'Policy Characteristics'!$C:$C,0))</f>
        <v>0</v>
      </c>
      <c r="M567" s="147">
        <f>INDEX('Policy Characteristics'!G:G,MATCH(PolicyLevers!$C567,'Policy Characteristics'!$C:$C,0))</f>
        <v>10000</v>
      </c>
      <c r="N567" s="147">
        <f>INDEX('Policy Characteristics'!H:H,MATCH(PolicyLevers!$C567,'Policy Characteristics'!$C:$C,0))</f>
        <v>250</v>
      </c>
      <c r="O567" s="165" t="str">
        <f>INDEX('Policy Characteristics'!I:I,MATCH(PolicyLevers!$C567,'Policy Characteristics'!$C:$C,0))</f>
        <v>2018 INR / metric ton CO2e</v>
      </c>
      <c r="P567" s="15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165" t="str">
        <f>INDEX('Policy Characteristics'!K:K,MATCH(PolicyLevers!$C567,'Policy Characteristics'!$C:$C,0))</f>
        <v>fuels.html#carbon-tax</v>
      </c>
      <c r="R567" s="165" t="str">
        <f>INDEX('Policy Characteristics'!L:L,MATCH(PolicyLevers!$C567,'Policy Characteristics'!$C:$C,0))</f>
        <v>carbon-tax.html</v>
      </c>
      <c r="S567" s="176"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165">
        <f>INDEX('Policy Characteristics'!N:N,MATCH(PolicyLevers!$C567,'Policy Characteristics'!$C:$C,0))</f>
        <v>0</v>
      </c>
    </row>
    <row r="568" spans="1:20" s="147" customFormat="1">
      <c r="A568" s="142" t="str">
        <f>INDEX('Policy Characteristics'!A:A,MATCH($C568,'Policy Characteristics'!$C:$C,0))</f>
        <v>Cross-Sector</v>
      </c>
      <c r="B568" s="147" t="str">
        <f>INDEX('Policy Characteristics'!B:B,MATCH($C568,'Policy Characteristics'!$C:$C,0))</f>
        <v>Carbon Tax</v>
      </c>
      <c r="C568" s="147" t="str">
        <f t="shared" si="40"/>
        <v>Additional Carbon Tax Rate</v>
      </c>
      <c r="D568" s="144" t="s">
        <v>358</v>
      </c>
      <c r="E568" s="144"/>
      <c r="F568" s="144" t="s">
        <v>362</v>
      </c>
      <c r="G568" s="144"/>
      <c r="H568" s="16">
        <v>174</v>
      </c>
      <c r="I568" s="144" t="s">
        <v>46</v>
      </c>
      <c r="J568" s="142" t="str">
        <f>INDEX('Policy Characteristics'!D:D,MATCH(PolicyLevers!$C568,'Policy Characteristics'!$C:$C,0))</f>
        <v>Carbon Tax</v>
      </c>
      <c r="K568" s="142" t="str">
        <f>INDEX('Policy Characteristics'!E:E,MATCH(PolicyLevers!$C568,'Policy Characteristics'!$C:$C,0))</f>
        <v>cross carbon tax</v>
      </c>
      <c r="L568" s="147">
        <f>INDEX('Policy Characteristics'!F:F,MATCH(PolicyLevers!$C568,'Policy Characteristics'!$C:$C,0))</f>
        <v>0</v>
      </c>
      <c r="M568" s="147">
        <f>INDEX('Policy Characteristics'!G:G,MATCH(PolicyLevers!$C568,'Policy Characteristics'!$C:$C,0))</f>
        <v>10000</v>
      </c>
      <c r="N568" s="147">
        <f>INDEX('Policy Characteristics'!H:H,MATCH(PolicyLevers!$C568,'Policy Characteristics'!$C:$C,0))</f>
        <v>250</v>
      </c>
      <c r="O568" s="165" t="str">
        <f>INDEX('Policy Characteristics'!I:I,MATCH(PolicyLevers!$C568,'Policy Characteristics'!$C:$C,0))</f>
        <v>2018 INR / metric ton CO2e</v>
      </c>
      <c r="P568" s="15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165" t="str">
        <f>INDEX('Policy Characteristics'!K:K,MATCH(PolicyLevers!$C568,'Policy Characteristics'!$C:$C,0))</f>
        <v>fuels.html#carbon-tax</v>
      </c>
      <c r="R568" s="165" t="str">
        <f>INDEX('Policy Characteristics'!L:L,MATCH(PolicyLevers!$C568,'Policy Characteristics'!$C:$C,0))</f>
        <v>carbon-tax.html</v>
      </c>
      <c r="S568" s="176"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165">
        <f>INDEX('Policy Characteristics'!N:N,MATCH(PolicyLevers!$C568,'Policy Characteristics'!$C:$C,0))</f>
        <v>0</v>
      </c>
    </row>
    <row r="569" spans="1:20" s="147" customFormat="1">
      <c r="A569" s="142" t="str">
        <f>INDEX('Policy Characteristics'!A:A,MATCH($C569,'Policy Characteristics'!$C:$C,0))</f>
        <v>Cross-Sector</v>
      </c>
      <c r="B569" s="147" t="str">
        <f>INDEX('Policy Characteristics'!B:B,MATCH($C569,'Policy Characteristics'!$C:$C,0))</f>
        <v>Carbon Tax</v>
      </c>
      <c r="C569" s="147" t="str">
        <f t="shared" si="40"/>
        <v>Additional Carbon Tax Rate</v>
      </c>
      <c r="D569" s="144" t="s">
        <v>356</v>
      </c>
      <c r="E569" s="144"/>
      <c r="F569" s="144" t="s">
        <v>360</v>
      </c>
      <c r="G569" s="144"/>
      <c r="H569" s="16">
        <v>175</v>
      </c>
      <c r="I569" s="144" t="s">
        <v>46</v>
      </c>
      <c r="J569" s="142" t="str">
        <f>INDEX('Policy Characteristics'!D:D,MATCH(PolicyLevers!$C569,'Policy Characteristics'!$C:$C,0))</f>
        <v>Carbon Tax</v>
      </c>
      <c r="K569" s="142" t="str">
        <f>INDEX('Policy Characteristics'!E:E,MATCH(PolicyLevers!$C569,'Policy Characteristics'!$C:$C,0))</f>
        <v>cross carbon tax</v>
      </c>
      <c r="L569" s="147">
        <f>INDEX('Policy Characteristics'!F:F,MATCH(PolicyLevers!$C569,'Policy Characteristics'!$C:$C,0))</f>
        <v>0</v>
      </c>
      <c r="M569" s="147">
        <f>INDEX('Policy Characteristics'!G:G,MATCH(PolicyLevers!$C569,'Policy Characteristics'!$C:$C,0))</f>
        <v>10000</v>
      </c>
      <c r="N569" s="147">
        <f>INDEX('Policy Characteristics'!H:H,MATCH(PolicyLevers!$C569,'Policy Characteristics'!$C:$C,0))</f>
        <v>250</v>
      </c>
      <c r="O569" s="165" t="str">
        <f>INDEX('Policy Characteristics'!I:I,MATCH(PolicyLevers!$C569,'Policy Characteristics'!$C:$C,0))</f>
        <v>2018 INR / metric ton CO2e</v>
      </c>
      <c r="P569" s="15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165" t="str">
        <f>INDEX('Policy Characteristics'!K:K,MATCH(PolicyLevers!$C569,'Policy Characteristics'!$C:$C,0))</f>
        <v>fuels.html#carbon-tax</v>
      </c>
      <c r="R569" s="165" t="str">
        <f>INDEX('Policy Characteristics'!L:L,MATCH(PolicyLevers!$C569,'Policy Characteristics'!$C:$C,0))</f>
        <v>carbon-tax.html</v>
      </c>
      <c r="S569" s="176"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165">
        <f>INDEX('Policy Characteristics'!N:N,MATCH(PolicyLevers!$C569,'Policy Characteristics'!$C:$C,0))</f>
        <v>0</v>
      </c>
    </row>
    <row r="570" spans="1:20" s="147" customFormat="1">
      <c r="A570" s="142" t="str">
        <f>INDEX('Policy Characteristics'!A:A,MATCH($C570,'Policy Characteristics'!$C:$C,0))</f>
        <v>Cross-Sector</v>
      </c>
      <c r="B570" s="147" t="str">
        <f>INDEX('Policy Characteristics'!B:B,MATCH($C570,'Policy Characteristics'!$C:$C,0))</f>
        <v>Carbon Tax</v>
      </c>
      <c r="C570" s="147" t="str">
        <f t="shared" si="40"/>
        <v>Additional Carbon Tax Rate</v>
      </c>
      <c r="D570" s="144" t="s">
        <v>834</v>
      </c>
      <c r="E570" s="144"/>
      <c r="F570" s="144" t="s">
        <v>1259</v>
      </c>
      <c r="G570" s="144"/>
      <c r="H570" s="16">
        <v>544</v>
      </c>
      <c r="I570" s="144" t="s">
        <v>46</v>
      </c>
      <c r="J570" s="142" t="str">
        <f>INDEX('Policy Characteristics'!D:D,MATCH(PolicyLevers!$C570,'Policy Characteristics'!$C:$C,0))</f>
        <v>Carbon Tax</v>
      </c>
      <c r="K570" s="142" t="str">
        <f>INDEX('Policy Characteristics'!E:E,MATCH(PolicyLevers!$C570,'Policy Characteristics'!$C:$C,0))</f>
        <v>cross carbon tax</v>
      </c>
      <c r="L570" s="147">
        <f>INDEX('Policy Characteristics'!F:F,MATCH(PolicyLevers!$C570,'Policy Characteristics'!$C:$C,0))</f>
        <v>0</v>
      </c>
      <c r="M570" s="147">
        <f>INDEX('Policy Characteristics'!G:G,MATCH(PolicyLevers!$C570,'Policy Characteristics'!$C:$C,0))</f>
        <v>10000</v>
      </c>
      <c r="N570" s="147">
        <f>INDEX('Policy Characteristics'!H:H,MATCH(PolicyLevers!$C570,'Policy Characteristics'!$C:$C,0))</f>
        <v>250</v>
      </c>
      <c r="O570" s="165" t="str">
        <f>INDEX('Policy Characteristics'!I:I,MATCH(PolicyLevers!$C570,'Policy Characteristics'!$C:$C,0))</f>
        <v>2018 INR / metric ton CO2e</v>
      </c>
      <c r="P570" s="15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165" t="str">
        <f>INDEX('Policy Characteristics'!K:K,MATCH(PolicyLevers!$C570,'Policy Characteristics'!$C:$C,0))</f>
        <v>fuels.html#carbon-tax</v>
      </c>
      <c r="R570" s="165" t="str">
        <f>INDEX('Policy Characteristics'!L:L,MATCH(PolicyLevers!$C570,'Policy Characteristics'!$C:$C,0))</f>
        <v>carbon-tax.html</v>
      </c>
      <c r="S570" s="176"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165">
        <f>INDEX('Policy Characteristics'!N:N,MATCH(PolicyLevers!$C570,'Policy Characteristics'!$C:$C,0))</f>
        <v>0</v>
      </c>
    </row>
    <row r="571" spans="1:20" s="147" customFormat="1">
      <c r="A571" s="142" t="str">
        <f>INDEX('Policy Characteristics'!A:A,MATCH($C571,'Policy Characteristics'!$C:$C,0))</f>
        <v>Cross-Sector</v>
      </c>
      <c r="B571" t="str">
        <f>INDEX('Policy Characteristics'!B:B,MATCH($C571,'Policy Characteristics'!$C:$C,0))</f>
        <v>End Existing Subsidies</v>
      </c>
      <c r="C571" t="s">
        <v>156</v>
      </c>
      <c r="D571" s="144" t="s">
        <v>55</v>
      </c>
      <c r="E571" s="144"/>
      <c r="F571" s="144" t="s">
        <v>99</v>
      </c>
      <c r="G571" s="144"/>
      <c r="H571" s="16">
        <v>706</v>
      </c>
      <c r="I571" s="150" t="s">
        <v>47</v>
      </c>
      <c r="J571" s="142" t="str">
        <f>INDEX('Policy Characteristics'!D:D,MATCH(PolicyLevers!$C571,'Policy Characteristics'!$C:$C,0))</f>
        <v>End Existing Subsidies</v>
      </c>
      <c r="K571" s="142" t="str">
        <f>INDEX('Policy Characteristics'!E:E,MATCH(PolicyLevers!$C571,'Policy Characteristics'!$C:$C,0))</f>
        <v>cross reduce BAU subsidies</v>
      </c>
      <c r="L571">
        <f>INDEX('Policy Characteristics'!F:F,MATCH(PolicyLevers!$C571,'Policy Characteristics'!$C:$C,0))</f>
        <v>0</v>
      </c>
      <c r="M571">
        <f>INDEX('Policy Characteristics'!G:G,MATCH(PolicyLevers!$C571,'Policy Characteristics'!$C:$C,0))</f>
        <v>1</v>
      </c>
      <c r="N571">
        <f>INDEX('Policy Characteristics'!H:H,MATCH(PolicyLevers!$C571,'Policy Characteristics'!$C:$C,0))</f>
        <v>0.01</v>
      </c>
      <c r="O571" s="144">
        <f>INDEX('Policy Characteristics'!I:I,MATCH(PolicyLevers!$C571,'Policy Characteristics'!$C:$C,0))</f>
        <v>0</v>
      </c>
      <c r="P571" s="150"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165">
        <f>INDEX('Policy Characteristics'!K:K,MATCH(PolicyLevers!$C571,'Policy Characteristics'!$C:$C,0))</f>
        <v>0</v>
      </c>
      <c r="R571" s="150">
        <f>INDEX('Policy Characteristics'!L:L,MATCH(PolicyLevers!$C571,'Policy Characteristics'!$C:$C,0))</f>
        <v>0</v>
      </c>
      <c r="S571" s="184">
        <f>INDEX('Policy Characteristics'!M:M,MATCH(PolicyLevers!$C571,'Policy Characteristics'!$C:$C,0))</f>
        <v>0</v>
      </c>
      <c r="T571" s="165">
        <f>INDEX('Policy Characteristics'!N:N,MATCH(PolicyLevers!$C571,'Policy Characteristics'!$C:$C,0))</f>
        <v>0</v>
      </c>
    </row>
    <row r="572" spans="1:20" s="147" customFormat="1">
      <c r="A572" s="142" t="str">
        <f>INDEX('Policy Characteristics'!A:A,MATCH($C572,'Policy Characteristics'!$C:$C,0))</f>
        <v>Cross-Sector</v>
      </c>
      <c r="B572" s="147" t="str">
        <f>INDEX('Policy Characteristics'!B:B,MATCH($C572,'Policy Characteristics'!$C:$C,0))</f>
        <v>End Existing Subsidies</v>
      </c>
      <c r="C572" s="147" t="str">
        <f t="shared" ref="C572:C587" si="41">C$571</f>
        <v>Percent Reduction in BAU Subsidies</v>
      </c>
      <c r="D572" s="150" t="s">
        <v>473</v>
      </c>
      <c r="E572" s="144"/>
      <c r="F572" s="150" t="s">
        <v>470</v>
      </c>
      <c r="G572" s="144"/>
      <c r="H572" s="164">
        <v>69</v>
      </c>
      <c r="I572" s="150" t="s">
        <v>47</v>
      </c>
      <c r="J572" s="142" t="str">
        <f>INDEX('Policy Characteristics'!D:D,MATCH(PolicyLevers!$C572,'Policy Characteristics'!$C:$C,0))</f>
        <v>End Existing Subsidies</v>
      </c>
      <c r="K572" s="142" t="str">
        <f>INDEX('Policy Characteristics'!E:E,MATCH(PolicyLevers!$C572,'Policy Characteristics'!$C:$C,0))</f>
        <v>cross reduce BAU subsidies</v>
      </c>
      <c r="L572" s="174">
        <f>INDEX('Policy Characteristics'!F:F,MATCH(PolicyLevers!$C572,'Policy Characteristics'!$C:$C,0))</f>
        <v>0</v>
      </c>
      <c r="M572" s="174">
        <f>INDEX('Policy Characteristics'!G:G,MATCH(PolicyLevers!$C572,'Policy Characteristics'!$C:$C,0))</f>
        <v>1</v>
      </c>
      <c r="N572" s="174">
        <f>INDEX('Policy Characteristics'!H:H,MATCH(PolicyLevers!$C572,'Policy Characteristics'!$C:$C,0))</f>
        <v>0.01</v>
      </c>
      <c r="O572" s="144">
        <f>INDEX('Policy Characteristics'!I:I,MATCH(PolicyLevers!$C572,'Policy Characteristics'!$C:$C,0))</f>
        <v>0</v>
      </c>
      <c r="P572" s="150"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50">
        <f>INDEX('Policy Characteristics'!K:K,MATCH(PolicyLevers!$C572,'Policy Characteristics'!$C:$C,0))</f>
        <v>0</v>
      </c>
      <c r="R572" s="150">
        <f>INDEX('Policy Characteristics'!L:L,MATCH(PolicyLevers!$C572,'Policy Characteristics'!$C:$C,0))</f>
        <v>0</v>
      </c>
      <c r="S572" s="171">
        <f>INDEX('Policy Characteristics'!M:M,MATCH(PolicyLevers!$C572,'Policy Characteristics'!$C:$C,0))</f>
        <v>0</v>
      </c>
      <c r="T572" s="165">
        <f>INDEX('Policy Characteristics'!N:N,MATCH(PolicyLevers!$C572,'Policy Characteristics'!$C:$C,0))</f>
        <v>0</v>
      </c>
    </row>
    <row r="573" spans="1:20" s="147" customFormat="1">
      <c r="A573" s="142" t="str">
        <f>INDEX('Policy Characteristics'!A:A,MATCH($C573,'Policy Characteristics'!$C:$C,0))</f>
        <v>Cross-Sector</v>
      </c>
      <c r="B573" s="147" t="str">
        <f>INDEX('Policy Characteristics'!B:B,MATCH($C573,'Policy Characteristics'!$C:$C,0))</f>
        <v>End Existing Subsidies</v>
      </c>
      <c r="C573" s="147" t="str">
        <f t="shared" si="41"/>
        <v>Percent Reduction in BAU Subsidies</v>
      </c>
      <c r="D573" s="150" t="s">
        <v>49</v>
      </c>
      <c r="E573" s="144"/>
      <c r="F573" s="150" t="s">
        <v>93</v>
      </c>
      <c r="G573" s="144"/>
      <c r="H573" s="16">
        <v>70</v>
      </c>
      <c r="I573" s="150" t="s">
        <v>46</v>
      </c>
      <c r="J573" s="142" t="str">
        <f>INDEX('Policy Characteristics'!D:D,MATCH(PolicyLevers!$C573,'Policy Characteristics'!$C:$C,0))</f>
        <v>End Existing Subsidies</v>
      </c>
      <c r="K573" s="142" t="str">
        <f>INDEX('Policy Characteristics'!E:E,MATCH(PolicyLevers!$C573,'Policy Characteristics'!$C:$C,0))</f>
        <v>cross reduce BAU subsidies</v>
      </c>
      <c r="L573" s="158">
        <f>INDEX('Policy Characteristics'!F:F,MATCH(PolicyLevers!$C573,'Policy Characteristics'!$C:$C,0))</f>
        <v>0</v>
      </c>
      <c r="M573" s="158">
        <f>INDEX('Policy Characteristics'!G:G,MATCH(PolicyLevers!$C573,'Policy Characteristics'!$C:$C,0))</f>
        <v>1</v>
      </c>
      <c r="N573" s="158">
        <f>INDEX('Policy Characteristics'!H:H,MATCH(PolicyLevers!$C573,'Policy Characteristics'!$C:$C,0))</f>
        <v>0.01</v>
      </c>
      <c r="O573" s="165">
        <f>INDEX('Policy Characteristics'!I:I,MATCH(PolicyLevers!$C573,'Policy Characteristics'!$C:$C,0))</f>
        <v>0</v>
      </c>
      <c r="P573" s="176"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50">
        <f>INDEX('Policy Characteristics'!K:K,MATCH(PolicyLevers!$C573,'Policy Characteristics'!$C:$C,0))</f>
        <v>0</v>
      </c>
      <c r="R573" s="150">
        <f>INDEX('Policy Characteristics'!L:L,MATCH(PolicyLevers!$C573,'Policy Characteristics'!$C:$C,0))</f>
        <v>0</v>
      </c>
      <c r="S573" s="151">
        <f>INDEX('Policy Characteristics'!M:M,MATCH(PolicyLevers!$C573,'Policy Characteristics'!$C:$C,0))</f>
        <v>0</v>
      </c>
      <c r="T573" s="165">
        <f>INDEX('Policy Characteristics'!N:N,MATCH(PolicyLevers!$C573,'Policy Characteristics'!$C:$C,0))</f>
        <v>0</v>
      </c>
    </row>
    <row r="574" spans="1:20" s="147" customFormat="1">
      <c r="A574" s="142" t="str">
        <f>INDEX('Policy Characteristics'!A:A,MATCH($C574,'Policy Characteristics'!$C:$C,0))</f>
        <v>Cross-Sector</v>
      </c>
      <c r="B574" s="147" t="str">
        <f>INDEX('Policy Characteristics'!B:B,MATCH($C574,'Policy Characteristics'!$C:$C,0))</f>
        <v>End Existing Subsidies</v>
      </c>
      <c r="C574" s="147" t="str">
        <f t="shared" si="41"/>
        <v>Percent Reduction in BAU Subsidies</v>
      </c>
      <c r="D574" s="150" t="s">
        <v>50</v>
      </c>
      <c r="E574" s="144"/>
      <c r="F574" s="150" t="s">
        <v>94</v>
      </c>
      <c r="G574" s="144"/>
      <c r="H574" s="164">
        <v>71</v>
      </c>
      <c r="I574" s="150" t="s">
        <v>47</v>
      </c>
      <c r="J574" s="142" t="str">
        <f>INDEX('Policy Characteristics'!D:D,MATCH(PolicyLevers!$C574,'Policy Characteristics'!$C:$C,0))</f>
        <v>End Existing Subsidies</v>
      </c>
      <c r="K574" s="142" t="str">
        <f>INDEX('Policy Characteristics'!E:E,MATCH(PolicyLevers!$C574,'Policy Characteristics'!$C:$C,0))</f>
        <v>cross reduce BAU subsidies</v>
      </c>
      <c r="L574" s="158">
        <f>INDEX('Policy Characteristics'!F:F,MATCH(PolicyLevers!$C574,'Policy Characteristics'!$C:$C,0))</f>
        <v>0</v>
      </c>
      <c r="M574" s="158">
        <f>INDEX('Policy Characteristics'!G:G,MATCH(PolicyLevers!$C574,'Policy Characteristics'!$C:$C,0))</f>
        <v>1</v>
      </c>
      <c r="N574" s="158">
        <f>INDEX('Policy Characteristics'!H:H,MATCH(PolicyLevers!$C574,'Policy Characteristics'!$C:$C,0))</f>
        <v>0.01</v>
      </c>
      <c r="O574" s="165">
        <f>INDEX('Policy Characteristics'!I:I,MATCH(PolicyLevers!$C574,'Policy Characteristics'!$C:$C,0))</f>
        <v>0</v>
      </c>
      <c r="P574" s="150"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50">
        <f>INDEX('Policy Characteristics'!K:K,MATCH(PolicyLevers!$C574,'Policy Characteristics'!$C:$C,0))</f>
        <v>0</v>
      </c>
      <c r="R574" s="150">
        <f>INDEX('Policy Characteristics'!L:L,MATCH(PolicyLevers!$C574,'Policy Characteristics'!$C:$C,0))</f>
        <v>0</v>
      </c>
      <c r="S574" s="171">
        <f>INDEX('Policy Characteristics'!M:M,MATCH(PolicyLevers!$C574,'Policy Characteristics'!$C:$C,0))</f>
        <v>0</v>
      </c>
      <c r="T574" s="165">
        <f>INDEX('Policy Characteristics'!N:N,MATCH(PolicyLevers!$C574,'Policy Characteristics'!$C:$C,0))</f>
        <v>0</v>
      </c>
    </row>
    <row r="575" spans="1:20" s="147" customFormat="1">
      <c r="A575" s="142" t="str">
        <f>INDEX('Policy Characteristics'!A:A,MATCH($C575,'Policy Characteristics'!$C:$C,0))</f>
        <v>Cross-Sector</v>
      </c>
      <c r="B575" s="147" t="str">
        <f>INDEX('Policy Characteristics'!B:B,MATCH($C575,'Policy Characteristics'!$C:$C,0))</f>
        <v>End Existing Subsidies</v>
      </c>
      <c r="C575" s="147" t="str">
        <f t="shared" si="41"/>
        <v>Percent Reduction in BAU Subsidies</v>
      </c>
      <c r="D575" s="150" t="s">
        <v>51</v>
      </c>
      <c r="E575" s="144"/>
      <c r="F575" s="150" t="s">
        <v>95</v>
      </c>
      <c r="G575" s="144"/>
      <c r="H575" s="16">
        <v>72</v>
      </c>
      <c r="I575" s="150" t="s">
        <v>47</v>
      </c>
      <c r="J575" s="142" t="str">
        <f>INDEX('Policy Characteristics'!D:D,MATCH(PolicyLevers!$C575,'Policy Characteristics'!$C:$C,0))</f>
        <v>End Existing Subsidies</v>
      </c>
      <c r="K575" s="142" t="str">
        <f>INDEX('Policy Characteristics'!E:E,MATCH(PolicyLevers!$C575,'Policy Characteristics'!$C:$C,0))</f>
        <v>cross reduce BAU subsidies</v>
      </c>
      <c r="L575" s="158">
        <f>INDEX('Policy Characteristics'!F:F,MATCH(PolicyLevers!$C575,'Policy Characteristics'!$C:$C,0))</f>
        <v>0</v>
      </c>
      <c r="M575" s="158">
        <f>INDEX('Policy Characteristics'!G:G,MATCH(PolicyLevers!$C575,'Policy Characteristics'!$C:$C,0))</f>
        <v>1</v>
      </c>
      <c r="N575" s="158">
        <f>INDEX('Policy Characteristics'!H:H,MATCH(PolicyLevers!$C575,'Policy Characteristics'!$C:$C,0))</f>
        <v>0.01</v>
      </c>
      <c r="O575" s="165">
        <f>INDEX('Policy Characteristics'!I:I,MATCH(PolicyLevers!$C575,'Policy Characteristics'!$C:$C,0))</f>
        <v>0</v>
      </c>
      <c r="P575" s="150"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50">
        <f>INDEX('Policy Characteristics'!K:K,MATCH(PolicyLevers!$C575,'Policy Characteristics'!$C:$C,0))</f>
        <v>0</v>
      </c>
      <c r="R575" s="150">
        <f>INDEX('Policy Characteristics'!L:L,MATCH(PolicyLevers!$C575,'Policy Characteristics'!$C:$C,0))</f>
        <v>0</v>
      </c>
      <c r="S575" s="171">
        <f>INDEX('Policy Characteristics'!M:M,MATCH(PolicyLevers!$C575,'Policy Characteristics'!$C:$C,0))</f>
        <v>0</v>
      </c>
      <c r="T575" s="165">
        <f>INDEX('Policy Characteristics'!N:N,MATCH(PolicyLevers!$C575,'Policy Characteristics'!$C:$C,0))</f>
        <v>0</v>
      </c>
    </row>
    <row r="576" spans="1:20" s="147" customFormat="1">
      <c r="A576" s="142" t="str">
        <f>INDEX('Policy Characteristics'!A:A,MATCH($C576,'Policy Characteristics'!$C:$C,0))</f>
        <v>Cross-Sector</v>
      </c>
      <c r="B576" s="147" t="str">
        <f>INDEX('Policy Characteristics'!B:B,MATCH($C576,'Policy Characteristics'!$C:$C,0))</f>
        <v>End Existing Subsidies</v>
      </c>
      <c r="C576" s="147" t="str">
        <f t="shared" si="41"/>
        <v>Percent Reduction in BAU Subsidies</v>
      </c>
      <c r="D576" s="150" t="s">
        <v>52</v>
      </c>
      <c r="E576" s="144"/>
      <c r="F576" s="150" t="s">
        <v>475</v>
      </c>
      <c r="G576" s="144"/>
      <c r="H576" s="16">
        <v>73</v>
      </c>
      <c r="I576" s="150" t="s">
        <v>47</v>
      </c>
      <c r="J576" s="142" t="str">
        <f>INDEX('Policy Characteristics'!D:D,MATCH(PolicyLevers!$C576,'Policy Characteristics'!$C:$C,0))</f>
        <v>End Existing Subsidies</v>
      </c>
      <c r="K576" s="142" t="str">
        <f>INDEX('Policy Characteristics'!E:E,MATCH(PolicyLevers!$C576,'Policy Characteristics'!$C:$C,0))</f>
        <v>cross reduce BAU subsidies</v>
      </c>
      <c r="L576" s="158">
        <f>INDEX('Policy Characteristics'!F:F,MATCH(PolicyLevers!$C576,'Policy Characteristics'!$C:$C,0))</f>
        <v>0</v>
      </c>
      <c r="M576" s="158">
        <f>INDEX('Policy Characteristics'!G:G,MATCH(PolicyLevers!$C576,'Policy Characteristics'!$C:$C,0))</f>
        <v>1</v>
      </c>
      <c r="N576" s="158">
        <f>INDEX('Policy Characteristics'!H:H,MATCH(PolicyLevers!$C576,'Policy Characteristics'!$C:$C,0))</f>
        <v>0.01</v>
      </c>
      <c r="O576" s="165">
        <f>INDEX('Policy Characteristics'!I:I,MATCH(PolicyLevers!$C576,'Policy Characteristics'!$C:$C,0))</f>
        <v>0</v>
      </c>
      <c r="P576" s="150"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50">
        <f>INDEX('Policy Characteristics'!K:K,MATCH(PolicyLevers!$C576,'Policy Characteristics'!$C:$C,0))</f>
        <v>0</v>
      </c>
      <c r="R576" s="150">
        <f>INDEX('Policy Characteristics'!L:L,MATCH(PolicyLevers!$C576,'Policy Characteristics'!$C:$C,0))</f>
        <v>0</v>
      </c>
      <c r="S576" s="171">
        <f>INDEX('Policy Characteristics'!M:M,MATCH(PolicyLevers!$C576,'Policy Characteristics'!$C:$C,0))</f>
        <v>0</v>
      </c>
      <c r="T576" s="165">
        <f>INDEX('Policy Characteristics'!N:N,MATCH(PolicyLevers!$C576,'Policy Characteristics'!$C:$C,0))</f>
        <v>0</v>
      </c>
    </row>
    <row r="577" spans="1:20" s="147" customFormat="1">
      <c r="A577" s="142" t="str">
        <f>INDEX('Policy Characteristics'!A:A,MATCH($C577,'Policy Characteristics'!$C:$C,0))</f>
        <v>Cross-Sector</v>
      </c>
      <c r="B577" s="147" t="str">
        <f>INDEX('Policy Characteristics'!B:B,MATCH($C577,'Policy Characteristics'!$C:$C,0))</f>
        <v>End Existing Subsidies</v>
      </c>
      <c r="C577" s="147" t="str">
        <f t="shared" si="41"/>
        <v>Percent Reduction in BAU Subsidies</v>
      </c>
      <c r="D577" s="150" t="s">
        <v>53</v>
      </c>
      <c r="E577" s="144"/>
      <c r="F577" s="150" t="s">
        <v>100</v>
      </c>
      <c r="G577" s="144"/>
      <c r="H577" s="164">
        <v>74</v>
      </c>
      <c r="I577" s="150" t="s">
        <v>47</v>
      </c>
      <c r="J577" s="142" t="str">
        <f>INDEX('Policy Characteristics'!D:D,MATCH(PolicyLevers!$C577,'Policy Characteristics'!$C:$C,0))</f>
        <v>End Existing Subsidies</v>
      </c>
      <c r="K577" s="142" t="str">
        <f>INDEX('Policy Characteristics'!E:E,MATCH(PolicyLevers!$C577,'Policy Characteristics'!$C:$C,0))</f>
        <v>cross reduce BAU subsidies</v>
      </c>
      <c r="L577" s="158">
        <f>INDEX('Policy Characteristics'!F:F,MATCH(PolicyLevers!$C577,'Policy Characteristics'!$C:$C,0))</f>
        <v>0</v>
      </c>
      <c r="M577" s="158">
        <f>INDEX('Policy Characteristics'!G:G,MATCH(PolicyLevers!$C577,'Policy Characteristics'!$C:$C,0))</f>
        <v>1</v>
      </c>
      <c r="N577" s="158">
        <f>INDEX('Policy Characteristics'!H:H,MATCH(PolicyLevers!$C577,'Policy Characteristics'!$C:$C,0))</f>
        <v>0.01</v>
      </c>
      <c r="O577" s="165">
        <f>INDEX('Policy Characteristics'!I:I,MATCH(PolicyLevers!$C577,'Policy Characteristics'!$C:$C,0))</f>
        <v>0</v>
      </c>
      <c r="P577" s="150"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50">
        <f>INDEX('Policy Characteristics'!K:K,MATCH(PolicyLevers!$C577,'Policy Characteristics'!$C:$C,0))</f>
        <v>0</v>
      </c>
      <c r="R577" s="150">
        <f>INDEX('Policy Characteristics'!L:L,MATCH(PolicyLevers!$C577,'Policy Characteristics'!$C:$C,0))</f>
        <v>0</v>
      </c>
      <c r="S577" s="171">
        <f>INDEX('Policy Characteristics'!M:M,MATCH(PolicyLevers!$C577,'Policy Characteristics'!$C:$C,0))</f>
        <v>0</v>
      </c>
      <c r="T577" s="165">
        <f>INDEX('Policy Characteristics'!N:N,MATCH(PolicyLevers!$C577,'Policy Characteristics'!$C:$C,0))</f>
        <v>0</v>
      </c>
    </row>
    <row r="578" spans="1:20" s="147" customFormat="1">
      <c r="A578" s="142" t="str">
        <f>INDEX('Policy Characteristics'!A:A,MATCH($C578,'Policy Characteristics'!$C:$C,0))</f>
        <v>Cross-Sector</v>
      </c>
      <c r="B578" s="147" t="str">
        <f>INDEX('Policy Characteristics'!B:B,MATCH($C578,'Policy Characteristics'!$C:$C,0))</f>
        <v>End Existing Subsidies</v>
      </c>
      <c r="C578" s="147" t="str">
        <f t="shared" si="41"/>
        <v>Percent Reduction in BAU Subsidies</v>
      </c>
      <c r="D578" s="150" t="s">
        <v>54</v>
      </c>
      <c r="E578" s="144"/>
      <c r="F578" s="150" t="s">
        <v>98</v>
      </c>
      <c r="G578" s="144"/>
      <c r="H578" s="16">
        <v>707</v>
      </c>
      <c r="I578" s="150" t="s">
        <v>47</v>
      </c>
      <c r="J578" s="142" t="str">
        <f>INDEX('Policy Characteristics'!D:D,MATCH(PolicyLevers!$C578,'Policy Characteristics'!$C:$C,0))</f>
        <v>End Existing Subsidies</v>
      </c>
      <c r="K578" s="142" t="str">
        <f>INDEX('Policy Characteristics'!E:E,MATCH(PolicyLevers!$C578,'Policy Characteristics'!$C:$C,0))</f>
        <v>cross reduce BAU subsidies</v>
      </c>
      <c r="L578">
        <f>INDEX('Policy Characteristics'!F:F,MATCH(PolicyLevers!$C578,'Policy Characteristics'!$C:$C,0))</f>
        <v>0</v>
      </c>
      <c r="M578">
        <f>INDEX('Policy Characteristics'!G:G,MATCH(PolicyLevers!$C578,'Policy Characteristics'!$C:$C,0))</f>
        <v>1</v>
      </c>
      <c r="N578">
        <f>INDEX('Policy Characteristics'!H:H,MATCH(PolicyLevers!$C578,'Policy Characteristics'!$C:$C,0))</f>
        <v>0.01</v>
      </c>
      <c r="O578" s="144">
        <f>INDEX('Policy Characteristics'!I:I,MATCH(PolicyLevers!$C578,'Policy Characteristics'!$C:$C,0))</f>
        <v>0</v>
      </c>
      <c r="P578" s="14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165">
        <f>INDEX('Policy Characteristics'!K:K,MATCH(PolicyLevers!$C578,'Policy Characteristics'!$C:$C,0))</f>
        <v>0</v>
      </c>
      <c r="R578" s="150">
        <f>INDEX('Policy Characteristics'!L:L,MATCH(PolicyLevers!$C578,'Policy Characteristics'!$C:$C,0))</f>
        <v>0</v>
      </c>
      <c r="S578" s="184">
        <f>INDEX('Policy Characteristics'!M:M,MATCH(PolicyLevers!$C578,'Policy Characteristics'!$C:$C,0))</f>
        <v>0</v>
      </c>
      <c r="T578" s="165">
        <f>INDEX('Policy Characteristics'!N:N,MATCH(PolicyLevers!$C578,'Policy Characteristics'!$C:$C,0))</f>
        <v>0</v>
      </c>
    </row>
    <row r="579" spans="1:20" s="147" customFormat="1">
      <c r="A579" s="142" t="str">
        <f>INDEX('Policy Characteristics'!A:A,MATCH($C579,'Policy Characteristics'!$C:$C,0))</f>
        <v>Cross-Sector</v>
      </c>
      <c r="B579" s="147" t="str">
        <f>INDEX('Policy Characteristics'!B:B,MATCH($C579,'Policy Characteristics'!$C:$C,0))</f>
        <v>End Existing Subsidies</v>
      </c>
      <c r="C579" s="147" t="str">
        <f t="shared" si="41"/>
        <v>Percent Reduction in BAU Subsidies</v>
      </c>
      <c r="D579" s="150" t="s">
        <v>56</v>
      </c>
      <c r="E579" s="144"/>
      <c r="F579" s="150" t="s">
        <v>101</v>
      </c>
      <c r="G579" s="144"/>
      <c r="H579" s="164">
        <v>75</v>
      </c>
      <c r="I579" s="150" t="s">
        <v>47</v>
      </c>
      <c r="J579" s="142" t="str">
        <f>INDEX('Policy Characteristics'!D:D,MATCH(PolicyLevers!$C579,'Policy Characteristics'!$C:$C,0))</f>
        <v>End Existing Subsidies</v>
      </c>
      <c r="K579" s="142" t="str">
        <f>INDEX('Policy Characteristics'!E:E,MATCH(PolicyLevers!$C579,'Policy Characteristics'!$C:$C,0))</f>
        <v>cross reduce BAU subsidies</v>
      </c>
      <c r="L579" s="158">
        <f>INDEX('Policy Characteristics'!F:F,MATCH(PolicyLevers!$C579,'Policy Characteristics'!$C:$C,0))</f>
        <v>0</v>
      </c>
      <c r="M579" s="158">
        <f>INDEX('Policy Characteristics'!G:G,MATCH(PolicyLevers!$C579,'Policy Characteristics'!$C:$C,0))</f>
        <v>1</v>
      </c>
      <c r="N579" s="158">
        <f>INDEX('Policy Characteristics'!H:H,MATCH(PolicyLevers!$C579,'Policy Characteristics'!$C:$C,0))</f>
        <v>0.01</v>
      </c>
      <c r="O579" s="165">
        <f>INDEX('Policy Characteristics'!I:I,MATCH(PolicyLevers!$C579,'Policy Characteristics'!$C:$C,0))</f>
        <v>0</v>
      </c>
      <c r="P579" s="150"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50">
        <f>INDEX('Policy Characteristics'!K:K,MATCH(PolicyLevers!$C579,'Policy Characteristics'!$C:$C,0))</f>
        <v>0</v>
      </c>
      <c r="R579" s="150">
        <f>INDEX('Policy Characteristics'!L:L,MATCH(PolicyLevers!$C579,'Policy Characteristics'!$C:$C,0))</f>
        <v>0</v>
      </c>
      <c r="S579" s="171">
        <f>INDEX('Policy Characteristics'!M:M,MATCH(PolicyLevers!$C579,'Policy Characteristics'!$C:$C,0))</f>
        <v>0</v>
      </c>
      <c r="T579" s="165">
        <f>INDEX('Policy Characteristics'!N:N,MATCH(PolicyLevers!$C579,'Policy Characteristics'!$C:$C,0))</f>
        <v>0</v>
      </c>
    </row>
    <row r="580" spans="1:20" s="147" customFormat="1">
      <c r="A580" s="142" t="str">
        <f>INDEX('Policy Characteristics'!A:A,MATCH($C580,'Policy Characteristics'!$C:$C,0))</f>
        <v>Cross-Sector</v>
      </c>
      <c r="B580" s="147" t="str">
        <f>INDEX('Policy Characteristics'!B:B,MATCH($C580,'Policy Characteristics'!$C:$C,0))</f>
        <v>End Existing Subsidies</v>
      </c>
      <c r="C580" s="147" t="str">
        <f t="shared" si="41"/>
        <v>Percent Reduction in BAU Subsidies</v>
      </c>
      <c r="D580" s="150" t="s">
        <v>57</v>
      </c>
      <c r="E580" s="144"/>
      <c r="F580" s="150" t="s">
        <v>102</v>
      </c>
      <c r="G580" s="144"/>
      <c r="H580" s="164">
        <v>76</v>
      </c>
      <c r="I580" s="150" t="s">
        <v>47</v>
      </c>
      <c r="J580" s="142" t="str">
        <f>INDEX('Policy Characteristics'!D:D,MATCH(PolicyLevers!$C580,'Policy Characteristics'!$C:$C,0))</f>
        <v>End Existing Subsidies</v>
      </c>
      <c r="K580" s="142" t="str">
        <f>INDEX('Policy Characteristics'!E:E,MATCH(PolicyLevers!$C580,'Policy Characteristics'!$C:$C,0))</f>
        <v>cross reduce BAU subsidies</v>
      </c>
      <c r="L580" s="158">
        <f>INDEX('Policy Characteristics'!F:F,MATCH(PolicyLevers!$C580,'Policy Characteristics'!$C:$C,0))</f>
        <v>0</v>
      </c>
      <c r="M580" s="158">
        <f>INDEX('Policy Characteristics'!G:G,MATCH(PolicyLevers!$C580,'Policy Characteristics'!$C:$C,0))</f>
        <v>1</v>
      </c>
      <c r="N580" s="158">
        <f>INDEX('Policy Characteristics'!H:H,MATCH(PolicyLevers!$C580,'Policy Characteristics'!$C:$C,0))</f>
        <v>0.01</v>
      </c>
      <c r="O580" s="165">
        <f>INDEX('Policy Characteristics'!I:I,MATCH(PolicyLevers!$C580,'Policy Characteristics'!$C:$C,0))</f>
        <v>0</v>
      </c>
      <c r="P580" s="150"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50">
        <f>INDEX('Policy Characteristics'!K:K,MATCH(PolicyLevers!$C580,'Policy Characteristics'!$C:$C,0))</f>
        <v>0</v>
      </c>
      <c r="R580" s="150">
        <f>INDEX('Policy Characteristics'!L:L,MATCH(PolicyLevers!$C580,'Policy Characteristics'!$C:$C,0))</f>
        <v>0</v>
      </c>
      <c r="S580" s="171">
        <f>INDEX('Policy Characteristics'!M:M,MATCH(PolicyLevers!$C580,'Policy Characteristics'!$C:$C,0))</f>
        <v>0</v>
      </c>
      <c r="T580" s="165">
        <f>INDEX('Policy Characteristics'!N:N,MATCH(PolicyLevers!$C580,'Policy Characteristics'!$C:$C,0))</f>
        <v>0</v>
      </c>
    </row>
    <row r="581" spans="1:20" s="147" customFormat="1">
      <c r="A581" s="142" t="str">
        <f>INDEX('Policy Characteristics'!A:A,MATCH($C581,'Policy Characteristics'!$C:$C,0))</f>
        <v>Cross-Sector</v>
      </c>
      <c r="B581" s="147" t="str">
        <f>INDEX('Policy Characteristics'!B:B,MATCH($C581,'Policy Characteristics'!$C:$C,0))</f>
        <v>End Existing Subsidies</v>
      </c>
      <c r="C581" s="147" t="str">
        <f t="shared" si="41"/>
        <v>Percent Reduction in BAU Subsidies</v>
      </c>
      <c r="D581" s="150" t="s">
        <v>58</v>
      </c>
      <c r="E581" s="144"/>
      <c r="F581" s="150" t="s">
        <v>103</v>
      </c>
      <c r="G581" s="144"/>
      <c r="H581" s="16">
        <v>708</v>
      </c>
      <c r="I581" s="150" t="s">
        <v>47</v>
      </c>
      <c r="J581" s="142" t="str">
        <f>INDEX('Policy Characteristics'!D:D,MATCH(PolicyLevers!$C581,'Policy Characteristics'!$C:$C,0))</f>
        <v>End Existing Subsidies</v>
      </c>
      <c r="K581" s="142" t="str">
        <f>INDEX('Policy Characteristics'!E:E,MATCH(PolicyLevers!$C581,'Policy Characteristics'!$C:$C,0))</f>
        <v>cross reduce BAU subsidies</v>
      </c>
      <c r="L581" s="158">
        <f>INDEX('Policy Characteristics'!F:F,MATCH(PolicyLevers!$C581,'Policy Characteristics'!$C:$C,0))</f>
        <v>0</v>
      </c>
      <c r="M581" s="158">
        <f>INDEX('Policy Characteristics'!G:G,MATCH(PolicyLevers!$C581,'Policy Characteristics'!$C:$C,0))</f>
        <v>1</v>
      </c>
      <c r="N581" s="158">
        <f>INDEX('Policy Characteristics'!H:H,MATCH(PolicyLevers!$C581,'Policy Characteristics'!$C:$C,0))</f>
        <v>0.01</v>
      </c>
      <c r="O581" s="165">
        <f>INDEX('Policy Characteristics'!I:I,MATCH(PolicyLevers!$C581,'Policy Characteristics'!$C:$C,0))</f>
        <v>0</v>
      </c>
      <c r="P581" s="14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165">
        <f>INDEX('Policy Characteristics'!K:K,MATCH(PolicyLevers!$C581,'Policy Characteristics'!$C:$C,0))</f>
        <v>0</v>
      </c>
      <c r="R581" s="150">
        <f>INDEX('Policy Characteristics'!L:L,MATCH(PolicyLevers!$C581,'Policy Characteristics'!$C:$C,0))</f>
        <v>0</v>
      </c>
      <c r="S581" s="184">
        <f>INDEX('Policy Characteristics'!M:M,MATCH(PolicyLevers!$C581,'Policy Characteristics'!$C:$C,0))</f>
        <v>0</v>
      </c>
      <c r="T581" s="165">
        <f>INDEX('Policy Characteristics'!N:N,MATCH(PolicyLevers!$C581,'Policy Characteristics'!$C:$C,0))</f>
        <v>0</v>
      </c>
    </row>
    <row r="582" spans="1:20" s="147" customFormat="1">
      <c r="A582" s="142" t="str">
        <f>INDEX('Policy Characteristics'!A:A,MATCH($C582,'Policy Characteristics'!$C:$C,0))</f>
        <v>Cross-Sector</v>
      </c>
      <c r="B582" s="147" t="str">
        <f>INDEX('Policy Characteristics'!B:B,MATCH($C582,'Policy Characteristics'!$C:$C,0))</f>
        <v>End Existing Subsidies</v>
      </c>
      <c r="C582" s="147" t="str">
        <f t="shared" si="41"/>
        <v>Percent Reduction in BAU Subsidies</v>
      </c>
      <c r="D582" s="150" t="s">
        <v>59</v>
      </c>
      <c r="E582" s="144"/>
      <c r="F582" s="150" t="s">
        <v>104</v>
      </c>
      <c r="G582" s="144"/>
      <c r="H582" s="16">
        <v>709</v>
      </c>
      <c r="I582" s="150" t="s">
        <v>47</v>
      </c>
      <c r="J582" s="142" t="str">
        <f>INDEX('Policy Characteristics'!D:D,MATCH(PolicyLevers!$C582,'Policy Characteristics'!$C:$C,0))</f>
        <v>End Existing Subsidies</v>
      </c>
      <c r="K582" s="142" t="str">
        <f>INDEX('Policy Characteristics'!E:E,MATCH(PolicyLevers!$C582,'Policy Characteristics'!$C:$C,0))</f>
        <v>cross reduce BAU subsidies</v>
      </c>
      <c r="L582" s="158">
        <f>INDEX('Policy Characteristics'!F:F,MATCH(PolicyLevers!$C582,'Policy Characteristics'!$C:$C,0))</f>
        <v>0</v>
      </c>
      <c r="M582" s="158">
        <f>INDEX('Policy Characteristics'!G:G,MATCH(PolicyLevers!$C582,'Policy Characteristics'!$C:$C,0))</f>
        <v>1</v>
      </c>
      <c r="N582" s="158">
        <f>INDEX('Policy Characteristics'!H:H,MATCH(PolicyLevers!$C582,'Policy Characteristics'!$C:$C,0))</f>
        <v>0.01</v>
      </c>
      <c r="O582" s="165">
        <f>INDEX('Policy Characteristics'!I:I,MATCH(PolicyLevers!$C582,'Policy Characteristics'!$C:$C,0))</f>
        <v>0</v>
      </c>
      <c r="P582" s="14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165">
        <f>INDEX('Policy Characteristics'!K:K,MATCH(PolicyLevers!$C582,'Policy Characteristics'!$C:$C,0))</f>
        <v>0</v>
      </c>
      <c r="R582" s="150">
        <f>INDEX('Policy Characteristics'!L:L,MATCH(PolicyLevers!$C582,'Policy Characteristics'!$C:$C,0))</f>
        <v>0</v>
      </c>
      <c r="S582" s="184">
        <f>INDEX('Policy Characteristics'!M:M,MATCH(PolicyLevers!$C582,'Policy Characteristics'!$C:$C,0))</f>
        <v>0</v>
      </c>
      <c r="T582" s="165">
        <f>INDEX('Policy Characteristics'!N:N,MATCH(PolicyLevers!$C582,'Policy Characteristics'!$C:$C,0))</f>
        <v>0</v>
      </c>
    </row>
    <row r="583" spans="1:20" s="147" customFormat="1">
      <c r="A583" s="142" t="str">
        <f>INDEX('Policy Characteristics'!A:A,MATCH($C583,'Policy Characteristics'!$C:$C,0))</f>
        <v>Cross-Sector</v>
      </c>
      <c r="B583" s="147" t="str">
        <f>INDEX('Policy Characteristics'!B:B,MATCH($C583,'Policy Characteristics'!$C:$C,0))</f>
        <v>End Existing Subsidies</v>
      </c>
      <c r="C583" s="147" t="str">
        <f t="shared" si="41"/>
        <v>Percent Reduction in BAU Subsidies</v>
      </c>
      <c r="D583" s="150" t="s">
        <v>809</v>
      </c>
      <c r="E583" s="144"/>
      <c r="F583" s="150" t="s">
        <v>810</v>
      </c>
      <c r="G583" s="144"/>
      <c r="H583" s="16">
        <v>710</v>
      </c>
      <c r="I583" s="150" t="s">
        <v>47</v>
      </c>
      <c r="J583" s="142" t="str">
        <f>INDEX('Policy Characteristics'!D:D,MATCH(PolicyLevers!$C583,'Policy Characteristics'!$C:$C,0))</f>
        <v>End Existing Subsidies</v>
      </c>
      <c r="K583" s="142" t="str">
        <f>INDEX('Policy Characteristics'!E:E,MATCH(PolicyLevers!$C583,'Policy Characteristics'!$C:$C,0))</f>
        <v>cross reduce BAU subsidies</v>
      </c>
      <c r="L583" s="158">
        <f>INDEX('Policy Characteristics'!F:F,MATCH(PolicyLevers!$C583,'Policy Characteristics'!$C:$C,0))</f>
        <v>0</v>
      </c>
      <c r="M583" s="158">
        <f>INDEX('Policy Characteristics'!G:G,MATCH(PolicyLevers!$C583,'Policy Characteristics'!$C:$C,0))</f>
        <v>1</v>
      </c>
      <c r="N583" s="158">
        <f>INDEX('Policy Characteristics'!H:H,MATCH(PolicyLevers!$C583,'Policy Characteristics'!$C:$C,0))</f>
        <v>0.01</v>
      </c>
      <c r="O583" s="165">
        <f>INDEX('Policy Characteristics'!I:I,MATCH(PolicyLevers!$C583,'Policy Characteristics'!$C:$C,0))</f>
        <v>0</v>
      </c>
      <c r="P583" s="150"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50">
        <f>INDEX('Policy Characteristics'!K:K,MATCH(PolicyLevers!$C583,'Policy Characteristics'!$C:$C,0))</f>
        <v>0</v>
      </c>
      <c r="R583" s="150">
        <f>INDEX('Policy Characteristics'!L:L,MATCH(PolicyLevers!$C583,'Policy Characteristics'!$C:$C,0))</f>
        <v>0</v>
      </c>
      <c r="S583" s="171">
        <f>INDEX('Policy Characteristics'!M:M,MATCH(PolicyLevers!$C583,'Policy Characteristics'!$C:$C,0))</f>
        <v>0</v>
      </c>
      <c r="T583" s="165">
        <f>INDEX('Policy Characteristics'!N:N,MATCH(PolicyLevers!$C583,'Policy Characteristics'!$C:$C,0))</f>
        <v>0</v>
      </c>
    </row>
    <row r="584" spans="1:20" s="147" customFormat="1">
      <c r="A584" s="142" t="str">
        <f>INDEX('Policy Characteristics'!A:A,MATCH($C584,'Policy Characteristics'!$C:$C,0))</f>
        <v>Cross-Sector</v>
      </c>
      <c r="B584" s="147" t="str">
        <f>INDEX('Policy Characteristics'!B:B,MATCH($C584,'Policy Characteristics'!$C:$C,0))</f>
        <v>End Existing Subsidies</v>
      </c>
      <c r="C584" s="147" t="str">
        <f t="shared" si="41"/>
        <v>Percent Reduction in BAU Subsidies</v>
      </c>
      <c r="D584" s="150" t="s">
        <v>78</v>
      </c>
      <c r="E584" s="144"/>
      <c r="F584" s="150" t="s">
        <v>105</v>
      </c>
      <c r="G584" s="144"/>
      <c r="H584" s="16">
        <v>711</v>
      </c>
      <c r="I584" s="150" t="s">
        <v>47</v>
      </c>
      <c r="J584" s="142" t="str">
        <f>INDEX('Policy Characteristics'!D:D,MATCH(PolicyLevers!$C584,'Policy Characteristics'!$C:$C,0))</f>
        <v>End Existing Subsidies</v>
      </c>
      <c r="K584" s="142" t="str">
        <f>INDEX('Policy Characteristics'!E:E,MATCH(PolicyLevers!$C584,'Policy Characteristics'!$C:$C,0))</f>
        <v>cross reduce BAU subsidies</v>
      </c>
      <c r="L584" s="158">
        <f>INDEX('Policy Characteristics'!F:F,MATCH(PolicyLevers!$C584,'Policy Characteristics'!$C:$C,0))</f>
        <v>0</v>
      </c>
      <c r="M584" s="158">
        <f>INDEX('Policy Characteristics'!G:G,MATCH(PolicyLevers!$C584,'Policy Characteristics'!$C:$C,0))</f>
        <v>1</v>
      </c>
      <c r="N584" s="158">
        <f>INDEX('Policy Characteristics'!H:H,MATCH(PolicyLevers!$C584,'Policy Characteristics'!$C:$C,0))</f>
        <v>0.01</v>
      </c>
      <c r="O584" s="165">
        <f>INDEX('Policy Characteristics'!I:I,MATCH(PolicyLevers!$C584,'Policy Characteristics'!$C:$C,0))</f>
        <v>0</v>
      </c>
      <c r="P584" s="14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165">
        <f>INDEX('Policy Characteristics'!K:K,MATCH(PolicyLevers!$C584,'Policy Characteristics'!$C:$C,0))</f>
        <v>0</v>
      </c>
      <c r="R584" s="150">
        <f>INDEX('Policy Characteristics'!L:L,MATCH(PolicyLevers!$C584,'Policy Characteristics'!$C:$C,0))</f>
        <v>0</v>
      </c>
      <c r="S584" s="184">
        <f>INDEX('Policy Characteristics'!M:M,MATCH(PolicyLevers!$C584,'Policy Characteristics'!$C:$C,0))</f>
        <v>0</v>
      </c>
      <c r="T584" s="165">
        <f>INDEX('Policy Characteristics'!N:N,MATCH(PolicyLevers!$C584,'Policy Characteristics'!$C:$C,0))</f>
        <v>0</v>
      </c>
    </row>
    <row r="585" spans="1:20" s="147" customFormat="1">
      <c r="A585" s="142" t="str">
        <f>INDEX('Policy Characteristics'!A:A,MATCH($C585,'Policy Characteristics'!$C:$C,0))</f>
        <v>Cross-Sector</v>
      </c>
      <c r="B585" s="147" t="str">
        <f>INDEX('Policy Characteristics'!B:B,MATCH($C585,'Policy Characteristics'!$C:$C,0))</f>
        <v>End Existing Subsidies</v>
      </c>
      <c r="C585" s="147" t="str">
        <f t="shared" si="41"/>
        <v>Percent Reduction in BAU Subsidies</v>
      </c>
      <c r="D585" s="150" t="s">
        <v>459</v>
      </c>
      <c r="E585" s="144"/>
      <c r="F585" s="176" t="s">
        <v>1688</v>
      </c>
      <c r="G585" s="144"/>
      <c r="H585" s="16">
        <v>712</v>
      </c>
      <c r="I585" s="150" t="s">
        <v>47</v>
      </c>
      <c r="J585" s="142" t="str">
        <f>INDEX('Policy Characteristics'!D:D,MATCH(PolicyLevers!$C585,'Policy Characteristics'!$C:$C,0))</f>
        <v>End Existing Subsidies</v>
      </c>
      <c r="K585" s="142" t="str">
        <f>INDEX('Policy Characteristics'!E:E,MATCH(PolicyLevers!$C585,'Policy Characteristics'!$C:$C,0))</f>
        <v>cross reduce BAU subsidies</v>
      </c>
      <c r="L585" s="158">
        <f>INDEX('Policy Characteristics'!F:F,MATCH(PolicyLevers!$C585,'Policy Characteristics'!$C:$C,0))</f>
        <v>0</v>
      </c>
      <c r="M585" s="158">
        <f>INDEX('Policy Characteristics'!G:G,MATCH(PolicyLevers!$C585,'Policy Characteristics'!$C:$C,0))</f>
        <v>1</v>
      </c>
      <c r="N585" s="158">
        <f>INDEX('Policy Characteristics'!H:H,MATCH(PolicyLevers!$C585,'Policy Characteristics'!$C:$C,0))</f>
        <v>0.01</v>
      </c>
      <c r="O585" s="165">
        <f>INDEX('Policy Characteristics'!I:I,MATCH(PolicyLevers!$C585,'Policy Characteristics'!$C:$C,0))</f>
        <v>0</v>
      </c>
      <c r="P585" s="14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165">
        <f>INDEX('Policy Characteristics'!K:K,MATCH(PolicyLevers!$C585,'Policy Characteristics'!$C:$C,0))</f>
        <v>0</v>
      </c>
      <c r="R585" s="150">
        <f>INDEX('Policy Characteristics'!L:L,MATCH(PolicyLevers!$C585,'Policy Characteristics'!$C:$C,0))</f>
        <v>0</v>
      </c>
      <c r="S585" s="184">
        <f>INDEX('Policy Characteristics'!M:M,MATCH(PolicyLevers!$C585,'Policy Characteristics'!$C:$C,0))</f>
        <v>0</v>
      </c>
      <c r="T585" s="165">
        <f>INDEX('Policy Characteristics'!N:N,MATCH(PolicyLevers!$C585,'Policy Characteristics'!$C:$C,0))</f>
        <v>0</v>
      </c>
    </row>
    <row r="586" spans="1:20" s="147" customFormat="1">
      <c r="A586" s="142" t="str">
        <f>INDEX('Policy Characteristics'!A:A,MATCH($C586,'Policy Characteristics'!$C:$C,0))</f>
        <v>Cross-Sector</v>
      </c>
      <c r="B586" s="147" t="str">
        <f>INDEX('Policy Characteristics'!B:B,MATCH($C586,'Policy Characteristics'!$C:$C,0))</f>
        <v>End Existing Subsidies</v>
      </c>
      <c r="C586" s="147" t="str">
        <f t="shared" si="41"/>
        <v>Percent Reduction in BAU Subsidies</v>
      </c>
      <c r="D586" s="150" t="s">
        <v>466</v>
      </c>
      <c r="E586" s="144"/>
      <c r="F586" s="150" t="s">
        <v>467</v>
      </c>
      <c r="G586" s="144"/>
      <c r="H586" s="16">
        <v>713</v>
      </c>
      <c r="I586" s="150" t="s">
        <v>47</v>
      </c>
      <c r="J586" s="142" t="str">
        <f>INDEX('Policy Characteristics'!D:D,MATCH(PolicyLevers!$C586,'Policy Characteristics'!$C:$C,0))</f>
        <v>End Existing Subsidies</v>
      </c>
      <c r="K586" s="142" t="str">
        <f>INDEX('Policy Characteristics'!E:E,MATCH(PolicyLevers!$C586,'Policy Characteristics'!$C:$C,0))</f>
        <v>cross reduce BAU subsidies</v>
      </c>
      <c r="L586" s="158">
        <f>INDEX('Policy Characteristics'!F:F,MATCH(PolicyLevers!$C586,'Policy Characteristics'!$C:$C,0))</f>
        <v>0</v>
      </c>
      <c r="M586" s="158">
        <f>INDEX('Policy Characteristics'!G:G,MATCH(PolicyLevers!$C586,'Policy Characteristics'!$C:$C,0))</f>
        <v>1</v>
      </c>
      <c r="N586" s="158">
        <f>INDEX('Policy Characteristics'!H:H,MATCH(PolicyLevers!$C586,'Policy Characteristics'!$C:$C,0))</f>
        <v>0.01</v>
      </c>
      <c r="O586" s="165">
        <f>INDEX('Policy Characteristics'!I:I,MATCH(PolicyLevers!$C586,'Policy Characteristics'!$C:$C,0))</f>
        <v>0</v>
      </c>
      <c r="P586" s="14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165">
        <f>INDEX('Policy Characteristics'!K:K,MATCH(PolicyLevers!$C586,'Policy Characteristics'!$C:$C,0))</f>
        <v>0</v>
      </c>
      <c r="R586" s="150">
        <f>INDEX('Policy Characteristics'!L:L,MATCH(PolicyLevers!$C586,'Policy Characteristics'!$C:$C,0))</f>
        <v>0</v>
      </c>
      <c r="S586" s="184">
        <f>INDEX('Policy Characteristics'!M:M,MATCH(PolicyLevers!$C586,'Policy Characteristics'!$C:$C,0))</f>
        <v>0</v>
      </c>
      <c r="T586" s="165">
        <f>INDEX('Policy Characteristics'!N:N,MATCH(PolicyLevers!$C586,'Policy Characteristics'!$C:$C,0))</f>
        <v>0</v>
      </c>
    </row>
    <row r="587" spans="1:20" s="147" customFormat="1">
      <c r="A587" s="142" t="str">
        <f>INDEX('Policy Characteristics'!A:A,MATCH($C587,'Policy Characteristics'!$C:$C,0))</f>
        <v>Cross-Sector</v>
      </c>
      <c r="B587" s="147" t="str">
        <f>INDEX('Policy Characteristics'!B:B,MATCH($C587,'Policy Characteristics'!$C:$C,0))</f>
        <v>End Existing Subsidies</v>
      </c>
      <c r="C587" s="147" t="str">
        <f t="shared" si="41"/>
        <v>Percent Reduction in BAU Subsidies</v>
      </c>
      <c r="D587" s="150" t="s">
        <v>801</v>
      </c>
      <c r="E587" s="144"/>
      <c r="F587" s="150" t="s">
        <v>805</v>
      </c>
      <c r="G587" s="144"/>
      <c r="H587" s="16">
        <v>714</v>
      </c>
      <c r="I587" s="150" t="s">
        <v>47</v>
      </c>
      <c r="J587" s="142" t="str">
        <f>INDEX('Policy Characteristics'!D:D,MATCH(PolicyLevers!$C587,'Policy Characteristics'!$C:$C,0))</f>
        <v>End Existing Subsidies</v>
      </c>
      <c r="K587" s="142" t="str">
        <f>INDEX('Policy Characteristics'!E:E,MATCH(PolicyLevers!$C587,'Policy Characteristics'!$C:$C,0))</f>
        <v>cross reduce BAU subsidies</v>
      </c>
      <c r="L587" s="158">
        <f>INDEX('Policy Characteristics'!F:F,MATCH(PolicyLevers!$C587,'Policy Characteristics'!$C:$C,0))</f>
        <v>0</v>
      </c>
      <c r="M587" s="158">
        <f>INDEX('Policy Characteristics'!G:G,MATCH(PolicyLevers!$C587,'Policy Characteristics'!$C:$C,0))</f>
        <v>1</v>
      </c>
      <c r="N587" s="158">
        <f>INDEX('Policy Characteristics'!H:H,MATCH(PolicyLevers!$C587,'Policy Characteristics'!$C:$C,0))</f>
        <v>0.01</v>
      </c>
      <c r="O587" s="165">
        <f>INDEX('Policy Characteristics'!I:I,MATCH(PolicyLevers!$C587,'Policy Characteristics'!$C:$C,0))</f>
        <v>0</v>
      </c>
      <c r="P587" s="14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165">
        <f>INDEX('Policy Characteristics'!K:K,MATCH(PolicyLevers!$C587,'Policy Characteristics'!$C:$C,0))</f>
        <v>0</v>
      </c>
      <c r="R587" s="150">
        <f>INDEX('Policy Characteristics'!L:L,MATCH(PolicyLevers!$C587,'Policy Characteristics'!$C:$C,0))</f>
        <v>0</v>
      </c>
      <c r="S587" s="184">
        <f>INDEX('Policy Characteristics'!M:M,MATCH(PolicyLevers!$C587,'Policy Characteristics'!$C:$C,0))</f>
        <v>0</v>
      </c>
      <c r="T587" s="165">
        <f>INDEX('Policy Characteristics'!N:N,MATCH(PolicyLevers!$C587,'Policy Characteristics'!$C:$C,0))</f>
        <v>0</v>
      </c>
    </row>
    <row r="588" spans="1:20" s="147" customFormat="1">
      <c r="A588" s="142" t="str">
        <f>INDEX('Policy Characteristics'!A:A,MATCH($C588,'Policy Characteristics'!$C:$C,0))</f>
        <v>Cross-Sector</v>
      </c>
      <c r="B588" s="147" t="str">
        <f>INDEX('Policy Characteristics'!B:B,MATCH($C588,'Policy Characteristics'!$C:$C,0))</f>
        <v>End Existing Subsidies</v>
      </c>
      <c r="C588" s="147" t="str">
        <f t="shared" ref="C588" si="42">C$571</f>
        <v>Percent Reduction in BAU Subsidies</v>
      </c>
      <c r="D588" s="150" t="s">
        <v>811</v>
      </c>
      <c r="E588" s="144"/>
      <c r="F588" s="150" t="s">
        <v>812</v>
      </c>
      <c r="G588" s="144"/>
      <c r="H588" s="16">
        <v>715</v>
      </c>
      <c r="I588" s="150" t="s">
        <v>47</v>
      </c>
      <c r="J588" s="142" t="str">
        <f>INDEX('Policy Characteristics'!D:D,MATCH(PolicyLevers!$C588,'Policy Characteristics'!$C:$C,0))</f>
        <v>End Existing Subsidies</v>
      </c>
      <c r="K588" s="142" t="str">
        <f>INDEX('Policy Characteristics'!E:E,MATCH(PolicyLevers!$C588,'Policy Characteristics'!$C:$C,0))</f>
        <v>cross reduce BAU subsidies</v>
      </c>
      <c r="L588" s="158">
        <f>INDEX('Policy Characteristics'!F:F,MATCH(PolicyLevers!$C588,'Policy Characteristics'!$C:$C,0))</f>
        <v>0</v>
      </c>
      <c r="M588" s="158">
        <f>INDEX('Policy Characteristics'!G:G,MATCH(PolicyLevers!$C588,'Policy Characteristics'!$C:$C,0))</f>
        <v>1</v>
      </c>
      <c r="N588" s="158">
        <f>INDEX('Policy Characteristics'!H:H,MATCH(PolicyLevers!$C588,'Policy Characteristics'!$C:$C,0))</f>
        <v>0.01</v>
      </c>
      <c r="O588" s="165">
        <f>INDEX('Policy Characteristics'!I:I,MATCH(PolicyLevers!$C588,'Policy Characteristics'!$C:$C,0))</f>
        <v>0</v>
      </c>
      <c r="P588" s="14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165">
        <f>INDEX('Policy Characteristics'!K:K,MATCH(PolicyLevers!$C588,'Policy Characteristics'!$C:$C,0))</f>
        <v>0</v>
      </c>
      <c r="R588" s="150">
        <f>INDEX('Policy Characteristics'!L:L,MATCH(PolicyLevers!$C588,'Policy Characteristics'!$C:$C,0))</f>
        <v>0</v>
      </c>
      <c r="S588" s="184">
        <f>INDEX('Policy Characteristics'!M:M,MATCH(PolicyLevers!$C588,'Policy Characteristics'!$C:$C,0))</f>
        <v>0</v>
      </c>
      <c r="T588" s="165">
        <f>INDEX('Policy Characteristics'!N:N,MATCH(PolicyLevers!$C588,'Policy Characteristics'!$C:$C,0))</f>
        <v>0</v>
      </c>
    </row>
    <row r="589" spans="1:20" s="147" customFormat="1">
      <c r="A589" s="142" t="str">
        <f>INDEX('Policy Characteristics'!A:A,MATCH($C589,'Policy Characteristics'!$C:$C,0))</f>
        <v>Cross-Sector</v>
      </c>
      <c r="B589" s="147" t="str">
        <f>INDEX('Policy Characteristics'!B:B,MATCH($C589,'Policy Characteristics'!$C:$C,0))</f>
        <v>End Existing Subsidies</v>
      </c>
      <c r="C589" s="147" t="str">
        <f t="shared" ref="C589:C591" si="43">C$571</f>
        <v>Percent Reduction in BAU Subsidies</v>
      </c>
      <c r="D589" s="150" t="s">
        <v>802</v>
      </c>
      <c r="E589" s="144"/>
      <c r="F589" s="150" t="s">
        <v>806</v>
      </c>
      <c r="G589" s="144"/>
      <c r="H589" s="164">
        <v>716</v>
      </c>
      <c r="I589" s="150" t="s">
        <v>46</v>
      </c>
      <c r="J589" s="142" t="str">
        <f>INDEX('Policy Characteristics'!D:D,MATCH(PolicyLevers!$C589,'Policy Characteristics'!$C:$C,0))</f>
        <v>End Existing Subsidies</v>
      </c>
      <c r="K589" s="142" t="str">
        <f>INDEX('Policy Characteristics'!E:E,MATCH(PolicyLevers!$C589,'Policy Characteristics'!$C:$C,0))</f>
        <v>cross reduce BAU subsidies</v>
      </c>
      <c r="L589" s="158">
        <f>INDEX('Policy Characteristics'!F:F,MATCH(PolicyLevers!$C589,'Policy Characteristics'!$C:$C,0))</f>
        <v>0</v>
      </c>
      <c r="M589" s="158">
        <f>INDEX('Policy Characteristics'!G:G,MATCH(PolicyLevers!$C589,'Policy Characteristics'!$C:$C,0))</f>
        <v>1</v>
      </c>
      <c r="N589" s="158">
        <f>INDEX('Policy Characteristics'!H:H,MATCH(PolicyLevers!$C589,'Policy Characteristics'!$C:$C,0))</f>
        <v>0.01</v>
      </c>
      <c r="O589" s="165">
        <f>INDEX('Policy Characteristics'!I:I,MATCH(PolicyLevers!$C589,'Policy Characteristics'!$C:$C,0))</f>
        <v>0</v>
      </c>
      <c r="P589" s="176"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165">
        <f>INDEX('Policy Characteristics'!K:K,MATCH(PolicyLevers!$C589,'Policy Characteristics'!$C:$C,0))</f>
        <v>0</v>
      </c>
      <c r="R589" s="150">
        <f>INDEX('Policy Characteristics'!L:L,MATCH(PolicyLevers!$C589,'Policy Characteristics'!$C:$C,0))</f>
        <v>0</v>
      </c>
      <c r="S589" s="191">
        <f>INDEX('Policy Characteristics'!M:M,MATCH(PolicyLevers!$C589,'Policy Characteristics'!$C:$C,0))</f>
        <v>0</v>
      </c>
      <c r="T589" s="165">
        <f>INDEX('Policy Characteristics'!N:N,MATCH(PolicyLevers!$C589,'Policy Characteristics'!$C:$C,0))</f>
        <v>0</v>
      </c>
    </row>
    <row r="590" spans="1:20" s="147" customFormat="1">
      <c r="A590" s="142" t="str">
        <f>INDEX('Policy Characteristics'!A:A,MATCH($C590,'Policy Characteristics'!$C:$C,0))</f>
        <v>Cross-Sector</v>
      </c>
      <c r="B590" s="147" t="str">
        <f>INDEX('Policy Characteristics'!B:B,MATCH($C590,'Policy Characteristics'!$C:$C,0))</f>
        <v>End Existing Subsidies</v>
      </c>
      <c r="C590" s="147" t="str">
        <f t="shared" si="43"/>
        <v>Percent Reduction in BAU Subsidies</v>
      </c>
      <c r="D590" s="150" t="s">
        <v>803</v>
      </c>
      <c r="E590" s="144"/>
      <c r="F590" s="150" t="s">
        <v>807</v>
      </c>
      <c r="G590" s="144"/>
      <c r="H590" s="16">
        <v>717</v>
      </c>
      <c r="I590" s="150" t="s">
        <v>47</v>
      </c>
      <c r="J590" s="142" t="str">
        <f>INDEX('Policy Characteristics'!D:D,MATCH(PolicyLevers!$C590,'Policy Characteristics'!$C:$C,0))</f>
        <v>End Existing Subsidies</v>
      </c>
      <c r="K590" s="142" t="str">
        <f>INDEX('Policy Characteristics'!E:E,MATCH(PolicyLevers!$C590,'Policy Characteristics'!$C:$C,0))</f>
        <v>cross reduce BAU subsidies</v>
      </c>
      <c r="L590" s="166">
        <f>INDEX('Policy Characteristics'!F:F,MATCH(PolicyLevers!$C590,'Policy Characteristics'!$C:$C,0))</f>
        <v>0</v>
      </c>
      <c r="M590" s="166">
        <f>INDEX('Policy Characteristics'!G:G,MATCH(PolicyLevers!$C590,'Policy Characteristics'!$C:$C,0))</f>
        <v>1</v>
      </c>
      <c r="N590" s="166">
        <f>INDEX('Policy Characteristics'!H:H,MATCH(PolicyLevers!$C590,'Policy Characteristics'!$C:$C,0))</f>
        <v>0.01</v>
      </c>
      <c r="O590" s="165">
        <f>INDEX('Policy Characteristics'!I:I,MATCH(PolicyLevers!$C590,'Policy Characteristics'!$C:$C,0))</f>
        <v>0</v>
      </c>
      <c r="P590" s="14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165">
        <f>INDEX('Policy Characteristics'!K:K,MATCH(PolicyLevers!$C590,'Policy Characteristics'!$C:$C,0))</f>
        <v>0</v>
      </c>
      <c r="R590" s="150">
        <f>INDEX('Policy Characteristics'!L:L,MATCH(PolicyLevers!$C590,'Policy Characteristics'!$C:$C,0))</f>
        <v>0</v>
      </c>
      <c r="S590" s="184">
        <f>INDEX('Policy Characteristics'!M:M,MATCH(PolicyLevers!$C590,'Policy Characteristics'!$C:$C,0))</f>
        <v>0</v>
      </c>
      <c r="T590" s="165">
        <f>INDEX('Policy Characteristics'!N:N,MATCH(PolicyLevers!$C590,'Policy Characteristics'!$C:$C,0))</f>
        <v>0</v>
      </c>
    </row>
    <row r="591" spans="1:20" s="147" customFormat="1">
      <c r="A591" s="142" t="str">
        <f>INDEX('Policy Characteristics'!A:A,MATCH($C591,'Policy Characteristics'!$C:$C,0))</f>
        <v>Cross-Sector</v>
      </c>
      <c r="B591" s="147" t="str">
        <f>INDEX('Policy Characteristics'!B:B,MATCH($C591,'Policy Characteristics'!$C:$C,0))</f>
        <v>End Existing Subsidies</v>
      </c>
      <c r="C591" s="147" t="str">
        <f t="shared" si="43"/>
        <v>Percent Reduction in BAU Subsidies</v>
      </c>
      <c r="D591" s="150" t="s">
        <v>804</v>
      </c>
      <c r="E591" s="144"/>
      <c r="F591" s="150" t="s">
        <v>808</v>
      </c>
      <c r="G591" s="144"/>
      <c r="H591" s="16">
        <v>718</v>
      </c>
      <c r="I591" s="150" t="s">
        <v>47</v>
      </c>
      <c r="J591" s="142" t="str">
        <f>INDEX('Policy Characteristics'!D:D,MATCH(PolicyLevers!$C591,'Policy Characteristics'!$C:$C,0))</f>
        <v>End Existing Subsidies</v>
      </c>
      <c r="K591" s="142" t="str">
        <f>INDEX('Policy Characteristics'!E:E,MATCH(PolicyLevers!$C591,'Policy Characteristics'!$C:$C,0))</f>
        <v>cross reduce BAU subsidies</v>
      </c>
      <c r="L591" s="166">
        <f>INDEX('Policy Characteristics'!F:F,MATCH(PolicyLevers!$C591,'Policy Characteristics'!$C:$C,0))</f>
        <v>0</v>
      </c>
      <c r="M591" s="166">
        <f>INDEX('Policy Characteristics'!G:G,MATCH(PolicyLevers!$C591,'Policy Characteristics'!$C:$C,0))</f>
        <v>1</v>
      </c>
      <c r="N591" s="166">
        <f>INDEX('Policy Characteristics'!H:H,MATCH(PolicyLevers!$C591,'Policy Characteristics'!$C:$C,0))</f>
        <v>0.01</v>
      </c>
      <c r="O591" s="165">
        <f>INDEX('Policy Characteristics'!I:I,MATCH(PolicyLevers!$C591,'Policy Characteristics'!$C:$C,0))</f>
        <v>0</v>
      </c>
      <c r="P591" s="14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165">
        <f>INDEX('Policy Characteristics'!K:K,MATCH(PolicyLevers!$C591,'Policy Characteristics'!$C:$C,0))</f>
        <v>0</v>
      </c>
      <c r="R591" s="150">
        <f>INDEX('Policy Characteristics'!L:L,MATCH(PolicyLevers!$C591,'Policy Characteristics'!$C:$C,0))</f>
        <v>0</v>
      </c>
      <c r="S591" s="184">
        <f>INDEX('Policy Characteristics'!M:M,MATCH(PolicyLevers!$C591,'Policy Characteristics'!$C:$C,0))</f>
        <v>0</v>
      </c>
      <c r="T591" s="165">
        <f>INDEX('Policy Characteristics'!N:N,MATCH(PolicyLevers!$C591,'Policy Characteristics'!$C:$C,0))</f>
        <v>0</v>
      </c>
    </row>
    <row r="592" spans="1:20" s="142" customFormat="1">
      <c r="A592" s="142" t="str">
        <f>INDEX('Policy Characteristics'!A:A,MATCH($C592,'Policy Characteristics'!$C:$C,0))</f>
        <v>Cross-Sector</v>
      </c>
      <c r="B592" s="142" t="str">
        <f>INDEX('Policy Characteristics'!B:B,MATCH($C592,'Policy Characteristics'!$C:$C,0))</f>
        <v>Exempt Non-CO2 Emissions from C Tax</v>
      </c>
      <c r="C592" s="142" t="s">
        <v>776</v>
      </c>
      <c r="D592" s="150"/>
      <c r="E592" s="150"/>
      <c r="F592" s="150"/>
      <c r="G592" s="150"/>
      <c r="H592" s="16">
        <v>719</v>
      </c>
      <c r="I592" s="150" t="s">
        <v>47</v>
      </c>
      <c r="J592" s="142" t="str">
        <f>INDEX('Policy Characteristics'!D:D,MATCH(PolicyLevers!$C592,'Policy Characteristics'!$C:$C,0))</f>
        <v>Carbon Tax Exemptions</v>
      </c>
      <c r="K592" s="142" t="str">
        <f>INDEX('Policy Characteristics'!E:E,MATCH(PolicyLevers!$C592,'Policy Characteristics'!$C:$C,0))</f>
        <v>cross toggle whether carbon tax affects non CO2 emissions</v>
      </c>
      <c r="L592" s="155">
        <f>INDEX('Policy Characteristics'!F:F,MATCH(PolicyLevers!$C592,'Policy Characteristics'!$C:$C,0))</f>
        <v>0</v>
      </c>
      <c r="M592" s="155">
        <f>INDEX('Policy Characteristics'!G:G,MATCH(PolicyLevers!$C592,'Policy Characteristics'!$C:$C,0))</f>
        <v>0</v>
      </c>
      <c r="N592" s="155">
        <f>INDEX('Policy Characteristics'!H:H,MATCH(PolicyLevers!$C592,'Policy Characteristics'!$C:$C,0))</f>
        <v>0</v>
      </c>
      <c r="O592" s="150">
        <f>INDEX('Policy Characteristics'!I:I,MATCH(PolicyLevers!$C592,'Policy Characteristics'!$C:$C,0))</f>
        <v>0</v>
      </c>
      <c r="P592" s="150" t="str">
        <f>INDEX('Policy Characteristics'!J:J,MATCH(PolicyLevers!$C592,'Policy Characteristics'!$C:$C,0))</f>
        <v>**Description:**0</v>
      </c>
      <c r="Q592" s="150">
        <f>INDEX('Policy Characteristics'!K:K,MATCH(PolicyLevers!$C592,'Policy Characteristics'!$C:$C,0))</f>
        <v>0</v>
      </c>
      <c r="R592" s="150">
        <f>INDEX('Policy Characteristics'!L:L,MATCH(PolicyLevers!$C592,'Policy Characteristics'!$C:$C,0))</f>
        <v>0</v>
      </c>
      <c r="S592" s="186">
        <f>INDEX('Policy Characteristics'!M:M,MATCH(PolicyLevers!$C592,'Policy Characteristics'!$C:$C,0))</f>
        <v>0</v>
      </c>
      <c r="T592" s="150">
        <f>INDEX('Policy Characteristics'!N:N,MATCH(PolicyLevers!$C592,'Policy Characteristics'!$C:$C,0))</f>
        <v>0</v>
      </c>
    </row>
    <row r="593" spans="1:20" s="142" customFormat="1">
      <c r="A593" s="142" t="str">
        <f>INDEX('Policy Characteristics'!A:A,MATCH($C593,'Policy Characteristics'!$C:$C,0))</f>
        <v>Cross-Sector</v>
      </c>
      <c r="B593" s="142" t="str">
        <f>INDEX('Policy Characteristics'!B:B,MATCH($C593,'Policy Characteristics'!$C:$C,0))</f>
        <v>Exempt Process Emissions from C Tax</v>
      </c>
      <c r="C593" s="142" t="s">
        <v>775</v>
      </c>
      <c r="D593" s="150"/>
      <c r="E593" s="150"/>
      <c r="F593" s="150"/>
      <c r="G593" s="150"/>
      <c r="H593" s="143">
        <v>509</v>
      </c>
      <c r="I593" s="150" t="s">
        <v>46</v>
      </c>
      <c r="J593" s="142" t="str">
        <f>INDEX('Policy Characteristics'!D:D,MATCH(PolicyLevers!$C593,'Policy Characteristics'!$C:$C,0))</f>
        <v>Carbon Tax on Process Emissions</v>
      </c>
      <c r="K593" s="142" t="str">
        <f>INDEX('Policy Characteristics'!E:E,MATCH(PolicyLevers!$C593,'Policy Characteristics'!$C:$C,0))</f>
        <v>cross toggle whether carbon tax affects process emissions</v>
      </c>
      <c r="L593">
        <f>INDEX('Policy Characteristics'!F:F,MATCH(PolicyLevers!$C593,'Policy Characteristics'!$C:$C,0))</f>
        <v>0</v>
      </c>
      <c r="M593">
        <f>INDEX('Policy Characteristics'!G:G,MATCH(PolicyLevers!$C593,'Policy Characteristics'!$C:$C,0))</f>
        <v>1</v>
      </c>
      <c r="N593">
        <f>INDEX('Policy Characteristics'!H:H,MATCH(PolicyLevers!$C593,'Policy Characteristics'!$C:$C,0))</f>
        <v>1</v>
      </c>
      <c r="O593" s="144" t="str">
        <f>INDEX('Policy Characteristics'!I:I,MATCH(PolicyLevers!$C593,'Policy Characteristics'!$C:$C,0))</f>
        <v>on/off</v>
      </c>
      <c r="P593" s="144" t="str">
        <f>INDEX('Policy Characteristics'!J:J,MATCH(PolicyLevers!$C593,'Policy Characteristics'!$C:$C,0))</f>
        <v>**Description:** This policy prevents the carbon tax from being levied on process emissions (non-energy greenhouse gas emissions from industrial and agricultural operations).</v>
      </c>
      <c r="Q593" s="144" t="str">
        <f>INDEX('Policy Characteristics'!K:K,MATCH(PolicyLevers!$C593,'Policy Characteristics'!$C:$C,0))</f>
        <v>fuels.html#carbon-tax</v>
      </c>
      <c r="R593" s="150" t="str">
        <f>INDEX('Policy Characteristics'!L:L,MATCH(PolicyLevers!$C593,'Policy Characteristics'!$C:$C,0))</f>
        <v>carbon-tax.html</v>
      </c>
      <c r="S593" s="186">
        <f>INDEX('Policy Characteristics'!M:M,MATCH(PolicyLevers!$C593,'Policy Characteristics'!$C:$C,0))</f>
        <v>0</v>
      </c>
      <c r="T593" s="150">
        <f>INDEX('Policy Characteristics'!N:N,MATCH(PolicyLevers!$C593,'Policy Characteristics'!$C:$C,0))</f>
        <v>0</v>
      </c>
    </row>
    <row r="594" spans="1:20" s="142" customFormat="1">
      <c r="A594" s="142" t="str">
        <f>INDEX('Policy Characteristics'!A:A,MATCH($C594,'Policy Characteristics'!$C:$C,0))</f>
        <v>Cross-Sector</v>
      </c>
      <c r="B594" s="142" t="str">
        <f>INDEX('Policy Characteristics'!B:B,MATCH($C594,'Policy Characteristics'!$C:$C,0))</f>
        <v>Fixed Energy Prices</v>
      </c>
      <c r="C594" s="142" t="s">
        <v>1072</v>
      </c>
      <c r="D594" s="150" t="s">
        <v>55</v>
      </c>
      <c r="E594" s="150"/>
      <c r="F594" s="150" t="s">
        <v>99</v>
      </c>
      <c r="G594" s="150"/>
      <c r="H594" s="16">
        <v>720</v>
      </c>
      <c r="I594" s="150" t="s">
        <v>47</v>
      </c>
      <c r="J594" s="142" t="str">
        <f>INDEX('Policy Characteristics'!D:D,MATCH(PolicyLevers!$C594,'Policy Characteristics'!$C:$C,0))</f>
        <v>Fixed Energy Prices</v>
      </c>
      <c r="K594" s="142" t="str">
        <f>INDEX('Policy Characteristics'!E:E,MATCH(PolicyLevers!$C594,'Policy Characteristics'!$C:$C,0))</f>
        <v>cross toggle whether policies affect energy prices</v>
      </c>
      <c r="L594">
        <f>INDEX('Policy Characteristics'!F:F,MATCH(PolicyLevers!$C594,'Policy Characteristics'!$C:$C,0))</f>
        <v>0</v>
      </c>
      <c r="M594">
        <f>INDEX('Policy Characteristics'!G:G,MATCH(PolicyLevers!$C594,'Policy Characteristics'!$C:$C,0))</f>
        <v>0</v>
      </c>
      <c r="N594">
        <f>INDEX('Policy Characteristics'!H:H,MATCH(PolicyLevers!$C594,'Policy Characteristics'!$C:$C,0))</f>
        <v>0</v>
      </c>
      <c r="O594" s="150">
        <f>INDEX('Policy Characteristics'!I:I,MATCH(PolicyLevers!$C594,'Policy Characteristics'!$C:$C,0))</f>
        <v>0</v>
      </c>
      <c r="P594" s="150" t="str">
        <f>INDEX('Policy Characteristics'!J:J,MATCH(PolicyLevers!$C594,'Policy Characteristics'!$C:$C,0))</f>
        <v>**Description:**0</v>
      </c>
      <c r="Q594" s="150">
        <f>INDEX('Policy Characteristics'!K:K,MATCH(PolicyLevers!$C594,'Policy Characteristics'!$C:$C,0))</f>
        <v>0</v>
      </c>
      <c r="R594" s="150">
        <f>INDEX('Policy Characteristics'!L:L,MATCH(PolicyLevers!$C594,'Policy Characteristics'!$C:$C,0))</f>
        <v>0</v>
      </c>
      <c r="S594" s="171">
        <f>INDEX('Policy Characteristics'!M:M,MATCH(PolicyLevers!$C594,'Policy Characteristics'!$C:$C,0))</f>
        <v>0</v>
      </c>
      <c r="T594" s="150">
        <f>INDEX('Policy Characteristics'!N:N,MATCH(PolicyLevers!$C594,'Policy Characteristics'!$C:$C,0))</f>
        <v>0</v>
      </c>
    </row>
    <row r="595" spans="1:20" s="142" customFormat="1">
      <c r="A595" s="142" t="str">
        <f>INDEX('Policy Characteristics'!A:A,MATCH($C595,'Policy Characteristics'!$C:$C,0))</f>
        <v>Cross-Sector</v>
      </c>
      <c r="B595" s="147" t="str">
        <f>INDEX('Policy Characteristics'!B:B,MATCH($C595,'Policy Characteristics'!$C:$C,0))</f>
        <v>Fixed Energy Prices</v>
      </c>
      <c r="C595" s="147" t="str">
        <f t="shared" ref="C595:C596" si="44">C$594</f>
        <v>Toggle Whether Policies Affect Energy Prices</v>
      </c>
      <c r="D595" s="150" t="s">
        <v>78</v>
      </c>
      <c r="E595" s="150"/>
      <c r="F595" s="150" t="s">
        <v>105</v>
      </c>
      <c r="G595" s="150"/>
      <c r="H595" s="16">
        <v>721</v>
      </c>
      <c r="I595" s="150" t="s">
        <v>47</v>
      </c>
      <c r="J595" s="142" t="str">
        <f>INDEX('Policy Characteristics'!D:D,MATCH(PolicyLevers!$C595,'Policy Characteristics'!$C:$C,0))</f>
        <v>Fixed Energy Prices</v>
      </c>
      <c r="K595" s="142" t="str">
        <f>INDEX('Policy Characteristics'!E:E,MATCH(PolicyLevers!$C595,'Policy Characteristics'!$C:$C,0))</f>
        <v>cross toggle whether policies affect energy prices</v>
      </c>
      <c r="L595">
        <f>INDEX('Policy Characteristics'!F:F,MATCH(PolicyLevers!$C595,'Policy Characteristics'!$C:$C,0))</f>
        <v>0</v>
      </c>
      <c r="M595">
        <f>INDEX('Policy Characteristics'!G:G,MATCH(PolicyLevers!$C595,'Policy Characteristics'!$C:$C,0))</f>
        <v>0</v>
      </c>
      <c r="N595">
        <f>INDEX('Policy Characteristics'!H:H,MATCH(PolicyLevers!$C595,'Policy Characteristics'!$C:$C,0))</f>
        <v>0</v>
      </c>
      <c r="O595" s="150">
        <f>INDEX('Policy Characteristics'!I:I,MATCH(PolicyLevers!$C595,'Policy Characteristics'!$C:$C,0))</f>
        <v>0</v>
      </c>
      <c r="P595" s="150" t="str">
        <f>INDEX('Policy Characteristics'!J:J,MATCH(PolicyLevers!$C595,'Policy Characteristics'!$C:$C,0))</f>
        <v>**Description:**0</v>
      </c>
      <c r="Q595" s="150">
        <f>INDEX('Policy Characteristics'!K:K,MATCH(PolicyLevers!$C595,'Policy Characteristics'!$C:$C,0))</f>
        <v>0</v>
      </c>
      <c r="R595" s="150">
        <f>INDEX('Policy Characteristics'!L:L,MATCH(PolicyLevers!$C595,'Policy Characteristics'!$C:$C,0))</f>
        <v>0</v>
      </c>
      <c r="S595" s="171">
        <f>INDEX('Policy Characteristics'!M:M,MATCH(PolicyLevers!$C595,'Policy Characteristics'!$C:$C,0))</f>
        <v>0</v>
      </c>
      <c r="T595" s="150">
        <f>INDEX('Policy Characteristics'!N:N,MATCH(PolicyLevers!$C595,'Policy Characteristics'!$C:$C,0))</f>
        <v>0</v>
      </c>
    </row>
    <row r="596" spans="1:20" s="142" customFormat="1">
      <c r="A596" s="142" t="str">
        <f>INDEX('Policy Characteristics'!A:A,MATCH($C596,'Policy Characteristics'!$C:$C,0))</f>
        <v>Cross-Sector</v>
      </c>
      <c r="B596" s="147" t="str">
        <f>INDEX('Policy Characteristics'!B:B,MATCH($C596,'Policy Characteristics'!$C:$C,0))</f>
        <v>Fixed Energy Prices</v>
      </c>
      <c r="C596" s="147" t="str">
        <f t="shared" si="44"/>
        <v>Toggle Whether Policies Affect Energy Prices</v>
      </c>
      <c r="D596" s="150" t="s">
        <v>804</v>
      </c>
      <c r="E596" s="150"/>
      <c r="F596" s="150" t="s">
        <v>808</v>
      </c>
      <c r="G596" s="150"/>
      <c r="H596" s="16">
        <v>722</v>
      </c>
      <c r="I596" s="150" t="s">
        <v>47</v>
      </c>
      <c r="J596" s="142" t="str">
        <f>INDEX('Policy Characteristics'!D:D,MATCH(PolicyLevers!$C596,'Policy Characteristics'!$C:$C,0))</f>
        <v>Fixed Energy Prices</v>
      </c>
      <c r="K596" s="142" t="str">
        <f>INDEX('Policy Characteristics'!E:E,MATCH(PolicyLevers!$C596,'Policy Characteristics'!$C:$C,0))</f>
        <v>cross toggle whether policies affect energy prices</v>
      </c>
      <c r="L596">
        <f>INDEX('Policy Characteristics'!F:F,MATCH(PolicyLevers!$C596,'Policy Characteristics'!$C:$C,0))</f>
        <v>0</v>
      </c>
      <c r="M596">
        <f>INDEX('Policy Characteristics'!G:G,MATCH(PolicyLevers!$C596,'Policy Characteristics'!$C:$C,0))</f>
        <v>0</v>
      </c>
      <c r="N596">
        <f>INDEX('Policy Characteristics'!H:H,MATCH(PolicyLevers!$C596,'Policy Characteristics'!$C:$C,0))</f>
        <v>0</v>
      </c>
      <c r="O596" s="150">
        <f>INDEX('Policy Characteristics'!I:I,MATCH(PolicyLevers!$C596,'Policy Characteristics'!$C:$C,0))</f>
        <v>0</v>
      </c>
      <c r="P596" s="150" t="str">
        <f>INDEX('Policy Characteristics'!J:J,MATCH(PolicyLevers!$C596,'Policy Characteristics'!$C:$C,0))</f>
        <v>**Description:**0</v>
      </c>
      <c r="Q596" s="150">
        <f>INDEX('Policy Characteristics'!K:K,MATCH(PolicyLevers!$C596,'Policy Characteristics'!$C:$C,0))</f>
        <v>0</v>
      </c>
      <c r="R596" s="150">
        <f>INDEX('Policy Characteristics'!L:L,MATCH(PolicyLevers!$C596,'Policy Characteristics'!$C:$C,0))</f>
        <v>0</v>
      </c>
      <c r="S596" s="171">
        <f>INDEX('Policy Characteristics'!M:M,MATCH(PolicyLevers!$C596,'Policy Characteristics'!$C:$C,0))</f>
        <v>0</v>
      </c>
      <c r="T596" s="150">
        <f>INDEX('Policy Characteristics'!N:N,MATCH(PolicyLevers!$C596,'Policy Characteristics'!$C:$C,0))</f>
        <v>0</v>
      </c>
    </row>
    <row r="597" spans="1:20" s="142" customFormat="1">
      <c r="A597" s="142" t="str">
        <f>INDEX('Policy Characteristics'!A:A,MATCH($C597,'Policy Characteristics'!$C:$C,0))</f>
        <v>Cross-Sector</v>
      </c>
      <c r="B597" s="142" t="str">
        <f>INDEX('Policy Characteristics'!B:B,MATCH($C597,'Policy Characteristics'!$C:$C,0))</f>
        <v>Fixed Energy Prices</v>
      </c>
      <c r="C597" s="142" t="s">
        <v>1072</v>
      </c>
      <c r="D597" s="150" t="s">
        <v>473</v>
      </c>
      <c r="E597" s="144"/>
      <c r="F597" s="150" t="s">
        <v>470</v>
      </c>
      <c r="G597" s="150"/>
      <c r="H597" s="143">
        <v>836</v>
      </c>
      <c r="I597" s="150" t="s">
        <v>47</v>
      </c>
      <c r="J597" s="142" t="str">
        <f>INDEX('Policy Characteristics'!D:D,MATCH(PolicyLevers!$C597,'Policy Characteristics'!$C:$C,0))</f>
        <v>Fixed Energy Prices</v>
      </c>
      <c r="K597" s="142" t="str">
        <f>INDEX('Policy Characteristics'!E:E,MATCH(PolicyLevers!$C597,'Policy Characteristics'!$C:$C,0))</f>
        <v>cross toggle whether policies affect energy prices</v>
      </c>
      <c r="L597">
        <f>INDEX('Policy Characteristics'!F:F,MATCH(PolicyLevers!$C597,'Policy Characteristics'!$C:$C,0))</f>
        <v>0</v>
      </c>
      <c r="M597">
        <f>INDEX('Policy Characteristics'!G:G,MATCH(PolicyLevers!$C597,'Policy Characteristics'!$C:$C,0))</f>
        <v>0</v>
      </c>
      <c r="N597">
        <f>INDEX('Policy Characteristics'!H:H,MATCH(PolicyLevers!$C597,'Policy Characteristics'!$C:$C,0))</f>
        <v>0</v>
      </c>
      <c r="O597" s="150">
        <f>INDEX('Policy Characteristics'!I:I,MATCH(PolicyLevers!$C597,'Policy Characteristics'!$C:$C,0))</f>
        <v>0</v>
      </c>
      <c r="P597" s="150" t="str">
        <f>INDEX('Policy Characteristics'!J:J,MATCH(PolicyLevers!$C597,'Policy Characteristics'!$C:$C,0))</f>
        <v>**Description:**0</v>
      </c>
      <c r="Q597" s="150">
        <f>INDEX('Policy Characteristics'!K:K,MATCH(PolicyLevers!$C597,'Policy Characteristics'!$C:$C,0))</f>
        <v>0</v>
      </c>
      <c r="R597" s="150">
        <f>INDEX('Policy Characteristics'!L:L,MATCH(PolicyLevers!$C597,'Policy Characteristics'!$C:$C,0))</f>
        <v>0</v>
      </c>
      <c r="S597" s="171">
        <f>INDEX('Policy Characteristics'!M:M,MATCH(PolicyLevers!$C597,'Policy Characteristics'!$C:$C,0))</f>
        <v>0</v>
      </c>
      <c r="T597" s="150">
        <f>INDEX('Policy Characteristics'!N:N,MATCH(PolicyLevers!$C597,'Policy Characteristics'!$C:$C,0))</f>
        <v>0</v>
      </c>
    </row>
    <row r="598" spans="1:20" s="142" customFormat="1">
      <c r="A598" s="142" t="str">
        <f>INDEX('Policy Characteristics'!A:A,MATCH($C598,'Policy Characteristics'!$C:$C,0))</f>
        <v>Cross-Sector</v>
      </c>
      <c r="B598" s="147" t="str">
        <f>INDEX('Policy Characteristics'!B:B,MATCH($C598,'Policy Characteristics'!$C:$C,0))</f>
        <v>Fixed Energy Prices</v>
      </c>
      <c r="C598" s="147" t="str">
        <f t="shared" ref="C598:C608" si="45">C$597</f>
        <v>Toggle Whether Policies Affect Energy Prices</v>
      </c>
      <c r="D598" s="150" t="s">
        <v>49</v>
      </c>
      <c r="E598" s="144"/>
      <c r="F598" s="150" t="s">
        <v>93</v>
      </c>
      <c r="G598" s="150"/>
      <c r="H598" s="16">
        <v>837</v>
      </c>
      <c r="I598" s="150" t="s">
        <v>47</v>
      </c>
      <c r="J598" s="142" t="str">
        <f>INDEX('Policy Characteristics'!D:D,MATCH(PolicyLevers!$C598,'Policy Characteristics'!$C:$C,0))</f>
        <v>Fixed Energy Prices</v>
      </c>
      <c r="K598" s="142" t="str">
        <f>INDEX('Policy Characteristics'!E:E,MATCH(PolicyLevers!$C598,'Policy Characteristics'!$C:$C,0))</f>
        <v>cross toggle whether policies affect energy prices</v>
      </c>
      <c r="L598">
        <f>INDEX('Policy Characteristics'!F:F,MATCH(PolicyLevers!$C598,'Policy Characteristics'!$C:$C,0))</f>
        <v>0</v>
      </c>
      <c r="M598">
        <f>INDEX('Policy Characteristics'!G:G,MATCH(PolicyLevers!$C598,'Policy Characteristics'!$C:$C,0))</f>
        <v>0</v>
      </c>
      <c r="N598">
        <f>INDEX('Policy Characteristics'!H:H,MATCH(PolicyLevers!$C598,'Policy Characteristics'!$C:$C,0))</f>
        <v>0</v>
      </c>
      <c r="O598" s="150">
        <f>INDEX('Policy Characteristics'!I:I,MATCH(PolicyLevers!$C598,'Policy Characteristics'!$C:$C,0))</f>
        <v>0</v>
      </c>
      <c r="P598" s="150" t="str">
        <f>INDEX('Policy Characteristics'!J:J,MATCH(PolicyLevers!$C598,'Policy Characteristics'!$C:$C,0))</f>
        <v>**Description:**0</v>
      </c>
      <c r="Q598" s="150">
        <f>INDEX('Policy Characteristics'!K:K,MATCH(PolicyLevers!$C598,'Policy Characteristics'!$C:$C,0))</f>
        <v>0</v>
      </c>
      <c r="R598" s="150">
        <f>INDEX('Policy Characteristics'!L:L,MATCH(PolicyLevers!$C598,'Policy Characteristics'!$C:$C,0))</f>
        <v>0</v>
      </c>
      <c r="S598" s="171">
        <f>INDEX('Policy Characteristics'!M:M,MATCH(PolicyLevers!$C598,'Policy Characteristics'!$C:$C,0))</f>
        <v>0</v>
      </c>
      <c r="T598" s="150">
        <f>INDEX('Policy Characteristics'!N:N,MATCH(PolicyLevers!$C598,'Policy Characteristics'!$C:$C,0))</f>
        <v>0</v>
      </c>
    </row>
    <row r="599" spans="1:20" s="142" customFormat="1">
      <c r="A599" s="142" t="str">
        <f>INDEX('Policy Characteristics'!A:A,MATCH($C599,'Policy Characteristics'!$C:$C,0))</f>
        <v>Cross-Sector</v>
      </c>
      <c r="B599" s="147" t="str">
        <f>INDEX('Policy Characteristics'!B:B,MATCH($C599,'Policy Characteristics'!$C:$C,0))</f>
        <v>Fixed Energy Prices</v>
      </c>
      <c r="C599" s="147" t="str">
        <f t="shared" si="45"/>
        <v>Toggle Whether Policies Affect Energy Prices</v>
      </c>
      <c r="D599" s="150" t="s">
        <v>54</v>
      </c>
      <c r="E599" s="144"/>
      <c r="F599" s="150" t="s">
        <v>98</v>
      </c>
      <c r="G599" s="150"/>
      <c r="H599" s="143">
        <v>838</v>
      </c>
      <c r="I599" s="150" t="s">
        <v>47</v>
      </c>
      <c r="J599" s="142" t="str">
        <f>INDEX('Policy Characteristics'!D:D,MATCH(PolicyLevers!$C599,'Policy Characteristics'!$C:$C,0))</f>
        <v>Fixed Energy Prices</v>
      </c>
      <c r="K599" s="142" t="str">
        <f>INDEX('Policy Characteristics'!E:E,MATCH(PolicyLevers!$C599,'Policy Characteristics'!$C:$C,0))</f>
        <v>cross toggle whether policies affect energy prices</v>
      </c>
      <c r="L599">
        <f>INDEX('Policy Characteristics'!F:F,MATCH(PolicyLevers!$C599,'Policy Characteristics'!$C:$C,0))</f>
        <v>0</v>
      </c>
      <c r="M599">
        <f>INDEX('Policy Characteristics'!G:G,MATCH(PolicyLevers!$C599,'Policy Characteristics'!$C:$C,0))</f>
        <v>0</v>
      </c>
      <c r="N599">
        <f>INDEX('Policy Characteristics'!H:H,MATCH(PolicyLevers!$C599,'Policy Characteristics'!$C:$C,0))</f>
        <v>0</v>
      </c>
      <c r="O599" s="150">
        <f>INDEX('Policy Characteristics'!I:I,MATCH(PolicyLevers!$C599,'Policy Characteristics'!$C:$C,0))</f>
        <v>0</v>
      </c>
      <c r="P599" s="150" t="str">
        <f>INDEX('Policy Characteristics'!J:J,MATCH(PolicyLevers!$C599,'Policy Characteristics'!$C:$C,0))</f>
        <v>**Description:**0</v>
      </c>
      <c r="Q599" s="150">
        <f>INDEX('Policy Characteristics'!K:K,MATCH(PolicyLevers!$C599,'Policy Characteristics'!$C:$C,0))</f>
        <v>0</v>
      </c>
      <c r="R599" s="150">
        <f>INDEX('Policy Characteristics'!L:L,MATCH(PolicyLevers!$C599,'Policy Characteristics'!$C:$C,0))</f>
        <v>0</v>
      </c>
      <c r="S599" s="171">
        <f>INDEX('Policy Characteristics'!M:M,MATCH(PolicyLevers!$C599,'Policy Characteristics'!$C:$C,0))</f>
        <v>0</v>
      </c>
      <c r="T599" s="150">
        <f>INDEX('Policy Characteristics'!N:N,MATCH(PolicyLevers!$C599,'Policy Characteristics'!$C:$C,0))</f>
        <v>0</v>
      </c>
    </row>
    <row r="600" spans="1:20" s="142" customFormat="1">
      <c r="A600" s="142" t="str">
        <f>INDEX('Policy Characteristics'!A:A,MATCH($C600,'Policy Characteristics'!$C:$C,0))</f>
        <v>Cross-Sector</v>
      </c>
      <c r="B600" s="147" t="str">
        <f>INDEX('Policy Characteristics'!B:B,MATCH($C600,'Policy Characteristics'!$C:$C,0))</f>
        <v>Fixed Energy Prices</v>
      </c>
      <c r="C600" s="147" t="str">
        <f t="shared" si="45"/>
        <v>Toggle Whether Policies Affect Energy Prices</v>
      </c>
      <c r="D600" s="150" t="s">
        <v>56</v>
      </c>
      <c r="E600" s="144"/>
      <c r="F600" s="150" t="s">
        <v>101</v>
      </c>
      <c r="G600" s="150"/>
      <c r="H600" s="16">
        <v>839</v>
      </c>
      <c r="I600" s="150" t="s">
        <v>47</v>
      </c>
      <c r="J600" s="142" t="str">
        <f>INDEX('Policy Characteristics'!D:D,MATCH(PolicyLevers!$C600,'Policy Characteristics'!$C:$C,0))</f>
        <v>Fixed Energy Prices</v>
      </c>
      <c r="K600" s="142" t="str">
        <f>INDEX('Policy Characteristics'!E:E,MATCH(PolicyLevers!$C600,'Policy Characteristics'!$C:$C,0))</f>
        <v>cross toggle whether policies affect energy prices</v>
      </c>
      <c r="L600">
        <f>INDEX('Policy Characteristics'!F:F,MATCH(PolicyLevers!$C600,'Policy Characteristics'!$C:$C,0))</f>
        <v>0</v>
      </c>
      <c r="M600">
        <f>INDEX('Policy Characteristics'!G:G,MATCH(PolicyLevers!$C600,'Policy Characteristics'!$C:$C,0))</f>
        <v>0</v>
      </c>
      <c r="N600">
        <f>INDEX('Policy Characteristics'!H:H,MATCH(PolicyLevers!$C600,'Policy Characteristics'!$C:$C,0))</f>
        <v>0</v>
      </c>
      <c r="O600" s="150">
        <f>INDEX('Policy Characteristics'!I:I,MATCH(PolicyLevers!$C600,'Policy Characteristics'!$C:$C,0))</f>
        <v>0</v>
      </c>
      <c r="P600" s="150" t="str">
        <f>INDEX('Policy Characteristics'!J:J,MATCH(PolicyLevers!$C600,'Policy Characteristics'!$C:$C,0))</f>
        <v>**Description:**0</v>
      </c>
      <c r="Q600" s="150">
        <f>INDEX('Policy Characteristics'!K:K,MATCH(PolicyLevers!$C600,'Policy Characteristics'!$C:$C,0))</f>
        <v>0</v>
      </c>
      <c r="R600" s="150">
        <f>INDEX('Policy Characteristics'!L:L,MATCH(PolicyLevers!$C600,'Policy Characteristics'!$C:$C,0))</f>
        <v>0</v>
      </c>
      <c r="S600" s="171">
        <f>INDEX('Policy Characteristics'!M:M,MATCH(PolicyLevers!$C600,'Policy Characteristics'!$C:$C,0))</f>
        <v>0</v>
      </c>
      <c r="T600" s="150">
        <f>INDEX('Policy Characteristics'!N:N,MATCH(PolicyLevers!$C600,'Policy Characteristics'!$C:$C,0))</f>
        <v>0</v>
      </c>
    </row>
    <row r="601" spans="1:20" s="142" customFormat="1">
      <c r="A601" s="142" t="str">
        <f>INDEX('Policy Characteristics'!A:A,MATCH($C601,'Policy Characteristics'!$C:$C,0))</f>
        <v>Cross-Sector</v>
      </c>
      <c r="B601" s="147" t="str">
        <f>INDEX('Policy Characteristics'!B:B,MATCH($C601,'Policy Characteristics'!$C:$C,0))</f>
        <v>Fixed Energy Prices</v>
      </c>
      <c r="C601" s="147" t="str">
        <f t="shared" si="45"/>
        <v>Toggle Whether Policies Affect Energy Prices</v>
      </c>
      <c r="D601" s="150" t="s">
        <v>57</v>
      </c>
      <c r="E601" s="144"/>
      <c r="F601" s="150" t="s">
        <v>102</v>
      </c>
      <c r="G601" s="150"/>
      <c r="H601" s="143">
        <v>840</v>
      </c>
      <c r="I601" s="150" t="s">
        <v>47</v>
      </c>
      <c r="J601" s="142" t="str">
        <f>INDEX('Policy Characteristics'!D:D,MATCH(PolicyLevers!$C601,'Policy Characteristics'!$C:$C,0))</f>
        <v>Fixed Energy Prices</v>
      </c>
      <c r="K601" s="142" t="str">
        <f>INDEX('Policy Characteristics'!E:E,MATCH(PolicyLevers!$C601,'Policy Characteristics'!$C:$C,0))</f>
        <v>cross toggle whether policies affect energy prices</v>
      </c>
      <c r="L601">
        <f>INDEX('Policy Characteristics'!F:F,MATCH(PolicyLevers!$C601,'Policy Characteristics'!$C:$C,0))</f>
        <v>0</v>
      </c>
      <c r="M601">
        <f>INDEX('Policy Characteristics'!G:G,MATCH(PolicyLevers!$C601,'Policy Characteristics'!$C:$C,0))</f>
        <v>0</v>
      </c>
      <c r="N601">
        <f>INDEX('Policy Characteristics'!H:H,MATCH(PolicyLevers!$C601,'Policy Characteristics'!$C:$C,0))</f>
        <v>0</v>
      </c>
      <c r="O601" s="150">
        <f>INDEX('Policy Characteristics'!I:I,MATCH(PolicyLevers!$C601,'Policy Characteristics'!$C:$C,0))</f>
        <v>0</v>
      </c>
      <c r="P601" s="150" t="str">
        <f>INDEX('Policy Characteristics'!J:J,MATCH(PolicyLevers!$C601,'Policy Characteristics'!$C:$C,0))</f>
        <v>**Description:**0</v>
      </c>
      <c r="Q601" s="150">
        <f>INDEX('Policy Characteristics'!K:K,MATCH(PolicyLevers!$C601,'Policy Characteristics'!$C:$C,0))</f>
        <v>0</v>
      </c>
      <c r="R601" s="150">
        <f>INDEX('Policy Characteristics'!L:L,MATCH(PolicyLevers!$C601,'Policy Characteristics'!$C:$C,0))</f>
        <v>0</v>
      </c>
      <c r="S601" s="171">
        <f>INDEX('Policy Characteristics'!M:M,MATCH(PolicyLevers!$C601,'Policy Characteristics'!$C:$C,0))</f>
        <v>0</v>
      </c>
      <c r="T601" s="150">
        <f>INDEX('Policy Characteristics'!N:N,MATCH(PolicyLevers!$C601,'Policy Characteristics'!$C:$C,0))</f>
        <v>0</v>
      </c>
    </row>
    <row r="602" spans="1:20" s="142" customFormat="1">
      <c r="A602" s="142" t="str">
        <f>INDEX('Policy Characteristics'!A:A,MATCH($C602,'Policy Characteristics'!$C:$C,0))</f>
        <v>Cross-Sector</v>
      </c>
      <c r="B602" s="147" t="str">
        <f>INDEX('Policy Characteristics'!B:B,MATCH($C602,'Policy Characteristics'!$C:$C,0))</f>
        <v>Fixed Energy Prices</v>
      </c>
      <c r="C602" s="147" t="str">
        <f t="shared" si="45"/>
        <v>Toggle Whether Policies Affect Energy Prices</v>
      </c>
      <c r="D602" s="150" t="s">
        <v>58</v>
      </c>
      <c r="E602" s="144"/>
      <c r="F602" s="150" t="s">
        <v>103</v>
      </c>
      <c r="G602" s="150"/>
      <c r="H602" s="16">
        <v>841</v>
      </c>
      <c r="I602" s="150" t="s">
        <v>47</v>
      </c>
      <c r="J602" s="142" t="str">
        <f>INDEX('Policy Characteristics'!D:D,MATCH(PolicyLevers!$C602,'Policy Characteristics'!$C:$C,0))</f>
        <v>Fixed Energy Prices</v>
      </c>
      <c r="K602" s="142" t="str">
        <f>INDEX('Policy Characteristics'!E:E,MATCH(PolicyLevers!$C602,'Policy Characteristics'!$C:$C,0))</f>
        <v>cross toggle whether policies affect energy prices</v>
      </c>
      <c r="L602">
        <f>INDEX('Policy Characteristics'!F:F,MATCH(PolicyLevers!$C602,'Policy Characteristics'!$C:$C,0))</f>
        <v>0</v>
      </c>
      <c r="M602">
        <f>INDEX('Policy Characteristics'!G:G,MATCH(PolicyLevers!$C602,'Policy Characteristics'!$C:$C,0))</f>
        <v>0</v>
      </c>
      <c r="N602">
        <f>INDEX('Policy Characteristics'!H:H,MATCH(PolicyLevers!$C602,'Policy Characteristics'!$C:$C,0))</f>
        <v>0</v>
      </c>
      <c r="O602" s="150">
        <f>INDEX('Policy Characteristics'!I:I,MATCH(PolicyLevers!$C602,'Policy Characteristics'!$C:$C,0))</f>
        <v>0</v>
      </c>
      <c r="P602" s="150" t="str">
        <f>INDEX('Policy Characteristics'!J:J,MATCH(PolicyLevers!$C602,'Policy Characteristics'!$C:$C,0))</f>
        <v>**Description:**0</v>
      </c>
      <c r="Q602" s="150">
        <f>INDEX('Policy Characteristics'!K:K,MATCH(PolicyLevers!$C602,'Policy Characteristics'!$C:$C,0))</f>
        <v>0</v>
      </c>
      <c r="R602" s="150">
        <f>INDEX('Policy Characteristics'!L:L,MATCH(PolicyLevers!$C602,'Policy Characteristics'!$C:$C,0))</f>
        <v>0</v>
      </c>
      <c r="S602" s="171">
        <f>INDEX('Policy Characteristics'!M:M,MATCH(PolicyLevers!$C602,'Policy Characteristics'!$C:$C,0))</f>
        <v>0</v>
      </c>
      <c r="T602" s="150">
        <f>INDEX('Policy Characteristics'!N:N,MATCH(PolicyLevers!$C602,'Policy Characteristics'!$C:$C,0))</f>
        <v>0</v>
      </c>
    </row>
    <row r="603" spans="1:20" s="142" customFormat="1">
      <c r="A603" s="142" t="str">
        <f>INDEX('Policy Characteristics'!A:A,MATCH($C603,'Policy Characteristics'!$C:$C,0))</f>
        <v>Cross-Sector</v>
      </c>
      <c r="B603" s="147" t="str">
        <f>INDEX('Policy Characteristics'!B:B,MATCH($C603,'Policy Characteristics'!$C:$C,0))</f>
        <v>Fixed Energy Prices</v>
      </c>
      <c r="C603" s="147" t="str">
        <f t="shared" si="45"/>
        <v>Toggle Whether Policies Affect Energy Prices</v>
      </c>
      <c r="D603" s="150" t="s">
        <v>59</v>
      </c>
      <c r="E603" s="144"/>
      <c r="F603" s="150" t="s">
        <v>104</v>
      </c>
      <c r="G603" s="150"/>
      <c r="H603" s="143">
        <v>842</v>
      </c>
      <c r="I603" s="150" t="s">
        <v>47</v>
      </c>
      <c r="J603" s="142" t="str">
        <f>INDEX('Policy Characteristics'!D:D,MATCH(PolicyLevers!$C603,'Policy Characteristics'!$C:$C,0))</f>
        <v>Fixed Energy Prices</v>
      </c>
      <c r="K603" s="142" t="str">
        <f>INDEX('Policy Characteristics'!E:E,MATCH(PolicyLevers!$C603,'Policy Characteristics'!$C:$C,0))</f>
        <v>cross toggle whether policies affect energy prices</v>
      </c>
      <c r="L603">
        <f>INDEX('Policy Characteristics'!F:F,MATCH(PolicyLevers!$C603,'Policy Characteristics'!$C:$C,0))</f>
        <v>0</v>
      </c>
      <c r="M603">
        <f>INDEX('Policy Characteristics'!G:G,MATCH(PolicyLevers!$C603,'Policy Characteristics'!$C:$C,0))</f>
        <v>0</v>
      </c>
      <c r="N603">
        <f>INDEX('Policy Characteristics'!H:H,MATCH(PolicyLevers!$C603,'Policy Characteristics'!$C:$C,0))</f>
        <v>0</v>
      </c>
      <c r="O603" s="150">
        <f>INDEX('Policy Characteristics'!I:I,MATCH(PolicyLevers!$C603,'Policy Characteristics'!$C:$C,0))</f>
        <v>0</v>
      </c>
      <c r="P603" s="150" t="str">
        <f>INDEX('Policy Characteristics'!J:J,MATCH(PolicyLevers!$C603,'Policy Characteristics'!$C:$C,0))</f>
        <v>**Description:**0</v>
      </c>
      <c r="Q603" s="150">
        <f>INDEX('Policy Characteristics'!K:K,MATCH(PolicyLevers!$C603,'Policy Characteristics'!$C:$C,0))</f>
        <v>0</v>
      </c>
      <c r="R603" s="150">
        <f>INDEX('Policy Characteristics'!L:L,MATCH(PolicyLevers!$C603,'Policy Characteristics'!$C:$C,0))</f>
        <v>0</v>
      </c>
      <c r="S603" s="171">
        <f>INDEX('Policy Characteristics'!M:M,MATCH(PolicyLevers!$C603,'Policy Characteristics'!$C:$C,0))</f>
        <v>0</v>
      </c>
      <c r="T603" s="150">
        <f>INDEX('Policy Characteristics'!N:N,MATCH(PolicyLevers!$C603,'Policy Characteristics'!$C:$C,0))</f>
        <v>0</v>
      </c>
    </row>
    <row r="604" spans="1:20" s="142" customFormat="1">
      <c r="A604" s="142" t="str">
        <f>INDEX('Policy Characteristics'!A:A,MATCH($C604,'Policy Characteristics'!$C:$C,0))</f>
        <v>Cross-Sector</v>
      </c>
      <c r="B604" s="147" t="str">
        <f>INDEX('Policy Characteristics'!B:B,MATCH($C604,'Policy Characteristics'!$C:$C,0))</f>
        <v>Fixed Energy Prices</v>
      </c>
      <c r="C604" s="147" t="str">
        <f t="shared" si="45"/>
        <v>Toggle Whether Policies Affect Energy Prices</v>
      </c>
      <c r="D604" s="150" t="s">
        <v>809</v>
      </c>
      <c r="E604" s="144"/>
      <c r="F604" s="150" t="s">
        <v>810</v>
      </c>
      <c r="G604" s="150"/>
      <c r="H604" s="16">
        <v>843</v>
      </c>
      <c r="I604" s="150" t="s">
        <v>47</v>
      </c>
      <c r="J604" s="142" t="str">
        <f>INDEX('Policy Characteristics'!D:D,MATCH(PolicyLevers!$C604,'Policy Characteristics'!$C:$C,0))</f>
        <v>Fixed Energy Prices</v>
      </c>
      <c r="K604" s="142" t="str">
        <f>INDEX('Policy Characteristics'!E:E,MATCH(PolicyLevers!$C604,'Policy Characteristics'!$C:$C,0))</f>
        <v>cross toggle whether policies affect energy prices</v>
      </c>
      <c r="L604">
        <f>INDEX('Policy Characteristics'!F:F,MATCH(PolicyLevers!$C604,'Policy Characteristics'!$C:$C,0))</f>
        <v>0</v>
      </c>
      <c r="M604">
        <f>INDEX('Policy Characteristics'!G:G,MATCH(PolicyLevers!$C604,'Policy Characteristics'!$C:$C,0))</f>
        <v>0</v>
      </c>
      <c r="N604">
        <f>INDEX('Policy Characteristics'!H:H,MATCH(PolicyLevers!$C604,'Policy Characteristics'!$C:$C,0))</f>
        <v>0</v>
      </c>
      <c r="O604" s="150">
        <f>INDEX('Policy Characteristics'!I:I,MATCH(PolicyLevers!$C604,'Policy Characteristics'!$C:$C,0))</f>
        <v>0</v>
      </c>
      <c r="P604" s="150" t="str">
        <f>INDEX('Policy Characteristics'!J:J,MATCH(PolicyLevers!$C604,'Policy Characteristics'!$C:$C,0))</f>
        <v>**Description:**0</v>
      </c>
      <c r="Q604" s="150">
        <f>INDEX('Policy Characteristics'!K:K,MATCH(PolicyLevers!$C604,'Policy Characteristics'!$C:$C,0))</f>
        <v>0</v>
      </c>
      <c r="R604" s="150">
        <f>INDEX('Policy Characteristics'!L:L,MATCH(PolicyLevers!$C604,'Policy Characteristics'!$C:$C,0))</f>
        <v>0</v>
      </c>
      <c r="S604" s="171">
        <f>INDEX('Policy Characteristics'!M:M,MATCH(PolicyLevers!$C604,'Policy Characteristics'!$C:$C,0))</f>
        <v>0</v>
      </c>
      <c r="T604" s="150">
        <f>INDEX('Policy Characteristics'!N:N,MATCH(PolicyLevers!$C604,'Policy Characteristics'!$C:$C,0))</f>
        <v>0</v>
      </c>
    </row>
    <row r="605" spans="1:20" s="142" customFormat="1">
      <c r="A605" s="142" t="str">
        <f>INDEX('Policy Characteristics'!A:A,MATCH($C605,'Policy Characteristics'!$C:$C,0))</f>
        <v>Cross-Sector</v>
      </c>
      <c r="B605" s="147" t="str">
        <f>INDEX('Policy Characteristics'!B:B,MATCH($C605,'Policy Characteristics'!$C:$C,0))</f>
        <v>Fixed Energy Prices</v>
      </c>
      <c r="C605" s="147" t="str">
        <f t="shared" si="45"/>
        <v>Toggle Whether Policies Affect Energy Prices</v>
      </c>
      <c r="D605" s="150" t="s">
        <v>466</v>
      </c>
      <c r="E605" s="144"/>
      <c r="F605" s="150" t="s">
        <v>467</v>
      </c>
      <c r="G605" s="150"/>
      <c r="H605" s="143">
        <v>844</v>
      </c>
      <c r="I605" s="150" t="s">
        <v>47</v>
      </c>
      <c r="J605" s="142" t="str">
        <f>INDEX('Policy Characteristics'!D:D,MATCH(PolicyLevers!$C605,'Policy Characteristics'!$C:$C,0))</f>
        <v>Fixed Energy Prices</v>
      </c>
      <c r="K605" s="142" t="str">
        <f>INDEX('Policy Characteristics'!E:E,MATCH(PolicyLevers!$C605,'Policy Characteristics'!$C:$C,0))</f>
        <v>cross toggle whether policies affect energy prices</v>
      </c>
      <c r="L605">
        <f>INDEX('Policy Characteristics'!F:F,MATCH(PolicyLevers!$C605,'Policy Characteristics'!$C:$C,0))</f>
        <v>0</v>
      </c>
      <c r="M605">
        <f>INDEX('Policy Characteristics'!G:G,MATCH(PolicyLevers!$C605,'Policy Characteristics'!$C:$C,0))</f>
        <v>0</v>
      </c>
      <c r="N605">
        <f>INDEX('Policy Characteristics'!H:H,MATCH(PolicyLevers!$C605,'Policy Characteristics'!$C:$C,0))</f>
        <v>0</v>
      </c>
      <c r="O605" s="150">
        <f>INDEX('Policy Characteristics'!I:I,MATCH(PolicyLevers!$C605,'Policy Characteristics'!$C:$C,0))</f>
        <v>0</v>
      </c>
      <c r="P605" s="150" t="str">
        <f>INDEX('Policy Characteristics'!J:J,MATCH(PolicyLevers!$C605,'Policy Characteristics'!$C:$C,0))</f>
        <v>**Description:**0</v>
      </c>
      <c r="Q605" s="150">
        <f>INDEX('Policy Characteristics'!K:K,MATCH(PolicyLevers!$C605,'Policy Characteristics'!$C:$C,0))</f>
        <v>0</v>
      </c>
      <c r="R605" s="150">
        <f>INDEX('Policy Characteristics'!L:L,MATCH(PolicyLevers!$C605,'Policy Characteristics'!$C:$C,0))</f>
        <v>0</v>
      </c>
      <c r="S605" s="171">
        <f>INDEX('Policy Characteristics'!M:M,MATCH(PolicyLevers!$C605,'Policy Characteristics'!$C:$C,0))</f>
        <v>0</v>
      </c>
      <c r="T605" s="150">
        <f>INDEX('Policy Characteristics'!N:N,MATCH(PolicyLevers!$C605,'Policy Characteristics'!$C:$C,0))</f>
        <v>0</v>
      </c>
    </row>
    <row r="606" spans="1:20" s="142" customFormat="1">
      <c r="A606" s="142" t="str">
        <f>INDEX('Policy Characteristics'!A:A,MATCH($C606,'Policy Characteristics'!$C:$C,0))</f>
        <v>Cross-Sector</v>
      </c>
      <c r="B606" s="147" t="str">
        <f>INDEX('Policy Characteristics'!B:B,MATCH($C606,'Policy Characteristics'!$C:$C,0))</f>
        <v>Fixed Energy Prices</v>
      </c>
      <c r="C606" s="147" t="str">
        <f t="shared" si="45"/>
        <v>Toggle Whether Policies Affect Energy Prices</v>
      </c>
      <c r="D606" s="150" t="s">
        <v>801</v>
      </c>
      <c r="E606" s="144"/>
      <c r="F606" s="150" t="s">
        <v>805</v>
      </c>
      <c r="G606" s="150"/>
      <c r="H606" s="16">
        <v>845</v>
      </c>
      <c r="I606" s="150" t="s">
        <v>47</v>
      </c>
      <c r="J606" s="142" t="str">
        <f>INDEX('Policy Characteristics'!D:D,MATCH(PolicyLevers!$C606,'Policy Characteristics'!$C:$C,0))</f>
        <v>Fixed Energy Prices</v>
      </c>
      <c r="K606" s="142" t="str">
        <f>INDEX('Policy Characteristics'!E:E,MATCH(PolicyLevers!$C606,'Policy Characteristics'!$C:$C,0))</f>
        <v>cross toggle whether policies affect energy prices</v>
      </c>
      <c r="L606">
        <f>INDEX('Policy Characteristics'!F:F,MATCH(PolicyLevers!$C606,'Policy Characteristics'!$C:$C,0))</f>
        <v>0</v>
      </c>
      <c r="M606">
        <f>INDEX('Policy Characteristics'!G:G,MATCH(PolicyLevers!$C606,'Policy Characteristics'!$C:$C,0))</f>
        <v>0</v>
      </c>
      <c r="N606">
        <f>INDEX('Policy Characteristics'!H:H,MATCH(PolicyLevers!$C606,'Policy Characteristics'!$C:$C,0))</f>
        <v>0</v>
      </c>
      <c r="O606" s="150">
        <f>INDEX('Policy Characteristics'!I:I,MATCH(PolicyLevers!$C606,'Policy Characteristics'!$C:$C,0))</f>
        <v>0</v>
      </c>
      <c r="P606" s="150" t="str">
        <f>INDEX('Policy Characteristics'!J:J,MATCH(PolicyLevers!$C606,'Policy Characteristics'!$C:$C,0))</f>
        <v>**Description:**0</v>
      </c>
      <c r="Q606" s="150">
        <f>INDEX('Policy Characteristics'!K:K,MATCH(PolicyLevers!$C606,'Policy Characteristics'!$C:$C,0))</f>
        <v>0</v>
      </c>
      <c r="R606" s="150">
        <f>INDEX('Policy Characteristics'!L:L,MATCH(PolicyLevers!$C606,'Policy Characteristics'!$C:$C,0))</f>
        <v>0</v>
      </c>
      <c r="S606" s="171">
        <f>INDEX('Policy Characteristics'!M:M,MATCH(PolicyLevers!$C606,'Policy Characteristics'!$C:$C,0))</f>
        <v>0</v>
      </c>
      <c r="T606" s="150">
        <f>INDEX('Policy Characteristics'!N:N,MATCH(PolicyLevers!$C606,'Policy Characteristics'!$C:$C,0))</f>
        <v>0</v>
      </c>
    </row>
    <row r="607" spans="1:20" s="142" customFormat="1">
      <c r="A607" s="142" t="str">
        <f>INDEX('Policy Characteristics'!A:A,MATCH($C607,'Policy Characteristics'!$C:$C,0))</f>
        <v>Cross-Sector</v>
      </c>
      <c r="B607" s="147" t="str">
        <f>INDEX('Policy Characteristics'!B:B,MATCH($C607,'Policy Characteristics'!$C:$C,0))</f>
        <v>Fixed Energy Prices</v>
      </c>
      <c r="C607" s="147" t="str">
        <f t="shared" si="45"/>
        <v>Toggle Whether Policies Affect Energy Prices</v>
      </c>
      <c r="D607" s="150" t="s">
        <v>811</v>
      </c>
      <c r="E607" s="144"/>
      <c r="F607" s="150" t="s">
        <v>812</v>
      </c>
      <c r="G607" s="150"/>
      <c r="H607" s="143">
        <v>846</v>
      </c>
      <c r="I607" s="150" t="s">
        <v>47</v>
      </c>
      <c r="J607" s="142" t="str">
        <f>INDEX('Policy Characteristics'!D:D,MATCH(PolicyLevers!$C607,'Policy Characteristics'!$C:$C,0))</f>
        <v>Fixed Energy Prices</v>
      </c>
      <c r="K607" s="142" t="str">
        <f>INDEX('Policy Characteristics'!E:E,MATCH(PolicyLevers!$C607,'Policy Characteristics'!$C:$C,0))</f>
        <v>cross toggle whether policies affect energy prices</v>
      </c>
      <c r="L607">
        <f>INDEX('Policy Characteristics'!F:F,MATCH(PolicyLevers!$C607,'Policy Characteristics'!$C:$C,0))</f>
        <v>0</v>
      </c>
      <c r="M607">
        <f>INDEX('Policy Characteristics'!G:G,MATCH(PolicyLevers!$C607,'Policy Characteristics'!$C:$C,0))</f>
        <v>0</v>
      </c>
      <c r="N607">
        <f>INDEX('Policy Characteristics'!H:H,MATCH(PolicyLevers!$C607,'Policy Characteristics'!$C:$C,0))</f>
        <v>0</v>
      </c>
      <c r="O607" s="150">
        <f>INDEX('Policy Characteristics'!I:I,MATCH(PolicyLevers!$C607,'Policy Characteristics'!$C:$C,0))</f>
        <v>0</v>
      </c>
      <c r="P607" s="150" t="str">
        <f>INDEX('Policy Characteristics'!J:J,MATCH(PolicyLevers!$C607,'Policy Characteristics'!$C:$C,0))</f>
        <v>**Description:**0</v>
      </c>
      <c r="Q607" s="150">
        <f>INDEX('Policy Characteristics'!K:K,MATCH(PolicyLevers!$C607,'Policy Characteristics'!$C:$C,0))</f>
        <v>0</v>
      </c>
      <c r="R607" s="150">
        <f>INDEX('Policy Characteristics'!L:L,MATCH(PolicyLevers!$C607,'Policy Characteristics'!$C:$C,0))</f>
        <v>0</v>
      </c>
      <c r="S607" s="171">
        <f>INDEX('Policy Characteristics'!M:M,MATCH(PolicyLevers!$C607,'Policy Characteristics'!$C:$C,0))</f>
        <v>0</v>
      </c>
      <c r="T607" s="150">
        <f>INDEX('Policy Characteristics'!N:N,MATCH(PolicyLevers!$C607,'Policy Characteristics'!$C:$C,0))</f>
        <v>0</v>
      </c>
    </row>
    <row r="608" spans="1:20" s="142" customFormat="1">
      <c r="A608" s="142" t="str">
        <f>INDEX('Policy Characteristics'!A:A,MATCH($C608,'Policy Characteristics'!$C:$C,0))</f>
        <v>Cross-Sector</v>
      </c>
      <c r="B608" s="147" t="str">
        <f>INDEX('Policy Characteristics'!B:B,MATCH($C608,'Policy Characteristics'!$C:$C,0))</f>
        <v>Fixed Energy Prices</v>
      </c>
      <c r="C608" s="147" t="str">
        <f t="shared" si="45"/>
        <v>Toggle Whether Policies Affect Energy Prices</v>
      </c>
      <c r="D608" s="150" t="s">
        <v>802</v>
      </c>
      <c r="E608" s="144"/>
      <c r="F608" s="150" t="s">
        <v>806</v>
      </c>
      <c r="G608" s="150"/>
      <c r="H608" s="16">
        <v>847</v>
      </c>
      <c r="I608" s="150" t="s">
        <v>47</v>
      </c>
      <c r="J608" s="142" t="str">
        <f>INDEX('Policy Characteristics'!D:D,MATCH(PolicyLevers!$C608,'Policy Characteristics'!$C:$C,0))</f>
        <v>Fixed Energy Prices</v>
      </c>
      <c r="K608" s="142" t="str">
        <f>INDEX('Policy Characteristics'!E:E,MATCH(PolicyLevers!$C608,'Policy Characteristics'!$C:$C,0))</f>
        <v>cross toggle whether policies affect energy prices</v>
      </c>
      <c r="L608">
        <f>INDEX('Policy Characteristics'!F:F,MATCH(PolicyLevers!$C608,'Policy Characteristics'!$C:$C,0))</f>
        <v>0</v>
      </c>
      <c r="M608">
        <f>INDEX('Policy Characteristics'!G:G,MATCH(PolicyLevers!$C608,'Policy Characteristics'!$C:$C,0))</f>
        <v>0</v>
      </c>
      <c r="N608">
        <f>INDEX('Policy Characteristics'!H:H,MATCH(PolicyLevers!$C608,'Policy Characteristics'!$C:$C,0))</f>
        <v>0</v>
      </c>
      <c r="O608" s="150">
        <f>INDEX('Policy Characteristics'!I:I,MATCH(PolicyLevers!$C608,'Policy Characteristics'!$C:$C,0))</f>
        <v>0</v>
      </c>
      <c r="P608" s="150" t="str">
        <f>INDEX('Policy Characteristics'!J:J,MATCH(PolicyLevers!$C608,'Policy Characteristics'!$C:$C,0))</f>
        <v>**Description:**0</v>
      </c>
      <c r="Q608" s="150">
        <f>INDEX('Policy Characteristics'!K:K,MATCH(PolicyLevers!$C608,'Policy Characteristics'!$C:$C,0))</f>
        <v>0</v>
      </c>
      <c r="R608" s="150">
        <f>INDEX('Policy Characteristics'!L:L,MATCH(PolicyLevers!$C608,'Policy Characteristics'!$C:$C,0))</f>
        <v>0</v>
      </c>
      <c r="S608" s="171">
        <f>INDEX('Policy Characteristics'!M:M,MATCH(PolicyLevers!$C608,'Policy Characteristics'!$C:$C,0))</f>
        <v>0</v>
      </c>
      <c r="T608" s="150">
        <f>INDEX('Policy Characteristics'!N:N,MATCH(PolicyLevers!$C608,'Policy Characteristics'!$C:$C,0))</f>
        <v>0</v>
      </c>
    </row>
    <row r="609" spans="1:20" s="142" customFormat="1">
      <c r="A609" s="142" t="str">
        <f>INDEX('Policy Characteristics'!A:A,MATCH($C609,'Policy Characteristics'!$C:$C,0))</f>
        <v>Cross-Sector</v>
      </c>
      <c r="B609" s="142" t="str">
        <f>INDEX('Policy Characteristics'!B:B,MATCH($C609,'Policy Characteristics'!$C:$C,0))</f>
        <v>Fuel Price Deregulation</v>
      </c>
      <c r="C609" s="142" t="s">
        <v>1123</v>
      </c>
      <c r="D609" s="150" t="s">
        <v>473</v>
      </c>
      <c r="E609" s="144"/>
      <c r="F609" s="150" t="s">
        <v>470</v>
      </c>
      <c r="G609" s="150"/>
      <c r="H609" s="16">
        <v>723</v>
      </c>
      <c r="I609" s="150" t="s">
        <v>47</v>
      </c>
      <c r="J609" s="142" t="str">
        <f>INDEX('Policy Characteristics'!D:D,MATCH(PolicyLevers!$C609,'Policy Characteristics'!$C:$C,0))</f>
        <v>Fuel Price Deregulation</v>
      </c>
      <c r="K609" s="142" t="str">
        <f>INDEX('Policy Characteristics'!E:E,MATCH(PolicyLevers!$C609,'Policy Characteristics'!$C:$C,0))</f>
        <v>cross fuel price deregulation</v>
      </c>
      <c r="L609" s="174">
        <f>INDEX('Policy Characteristics'!F:F,MATCH(PolicyLevers!$C609,'Policy Characteristics'!$C:$C,0))</f>
        <v>0</v>
      </c>
      <c r="M609" s="174">
        <f>INDEX('Policy Characteristics'!G:G,MATCH(PolicyLevers!$C609,'Policy Characteristics'!$C:$C,0))</f>
        <v>1</v>
      </c>
      <c r="N609" s="174">
        <f>INDEX('Policy Characteristics'!H:H,MATCH(PolicyLevers!$C609,'Policy Characteristics'!$C:$C,0))</f>
        <v>0.01</v>
      </c>
      <c r="O609" s="144" t="str">
        <f>INDEX('Policy Characteristics'!I:I,MATCH(PolicyLevers!$C609,'Policy Characteristics'!$C:$C,0))</f>
        <v>% of price deregulated</v>
      </c>
      <c r="P609" s="150">
        <f>INDEX('Policy Characteristics'!J:J,MATCH(PolicyLevers!$C609,'Policy Characteristics'!$C:$C,0))</f>
        <v>0</v>
      </c>
      <c r="Q609" s="150" t="str">
        <f>INDEX('Policy Characteristics'!K:K,MATCH(PolicyLevers!$C609,'Policy Characteristics'!$C:$C,0))</f>
        <v>fuels.html#fuel-price-deregulation</v>
      </c>
      <c r="R609" s="150">
        <f>INDEX('Policy Characteristics'!L:L,MATCH(PolicyLevers!$C609,'Policy Characteristics'!$C:$C,0))</f>
        <v>0</v>
      </c>
      <c r="S609" s="171">
        <f>INDEX('Policy Characteristics'!M:M,MATCH(PolicyLevers!$C609,'Policy Characteristics'!$C:$C,0))</f>
        <v>0</v>
      </c>
      <c r="T609" s="150">
        <f>INDEX('Policy Characteristics'!N:N,MATCH(PolicyLevers!$C609,'Policy Characteristics'!$C:$C,0))</f>
        <v>0</v>
      </c>
    </row>
    <row r="610" spans="1:20" s="142" customFormat="1">
      <c r="A610" s="142" t="str">
        <f>INDEX('Policy Characteristics'!A:A,MATCH($C610,'Policy Characteristics'!$C:$C,0))</f>
        <v>Cross-Sector</v>
      </c>
      <c r="B610" s="147" t="str">
        <f>INDEX('Policy Characteristics'!B:B,MATCH($C610,'Policy Characteristics'!$C:$C,0))</f>
        <v>Fuel Price Deregulation</v>
      </c>
      <c r="C610" s="147" t="str">
        <f t="shared" ref="C610:C623" si="46">C$609</f>
        <v>Fuel Price Deregulation</v>
      </c>
      <c r="D610" s="150" t="s">
        <v>49</v>
      </c>
      <c r="E610" s="144"/>
      <c r="F610" s="150" t="s">
        <v>93</v>
      </c>
      <c r="G610" s="150"/>
      <c r="H610" s="16">
        <v>724</v>
      </c>
      <c r="I610" s="150" t="s">
        <v>47</v>
      </c>
      <c r="J610" s="142" t="str">
        <f>INDEX('Policy Characteristics'!D:D,MATCH(PolicyLevers!$C610,'Policy Characteristics'!$C:$C,0))</f>
        <v>Fuel Price Deregulation</v>
      </c>
      <c r="K610" s="142" t="str">
        <f>INDEX('Policy Characteristics'!E:E,MATCH(PolicyLevers!$C610,'Policy Characteristics'!$C:$C,0))</f>
        <v>cross fuel price deregulation</v>
      </c>
      <c r="L610">
        <f>INDEX('Policy Characteristics'!F:F,MATCH(PolicyLevers!$C610,'Policy Characteristics'!$C:$C,0))</f>
        <v>0</v>
      </c>
      <c r="M610">
        <f>INDEX('Policy Characteristics'!G:G,MATCH(PolicyLevers!$C610,'Policy Characteristics'!$C:$C,0))</f>
        <v>1</v>
      </c>
      <c r="N610">
        <f>INDEX('Policy Characteristics'!H:H,MATCH(PolicyLevers!$C610,'Policy Characteristics'!$C:$C,0))</f>
        <v>0.01</v>
      </c>
      <c r="O610" s="150" t="str">
        <f>INDEX('Policy Characteristics'!I:I,MATCH(PolicyLevers!$C610,'Policy Characteristics'!$C:$C,0))</f>
        <v>% of price deregulated</v>
      </c>
      <c r="P610" s="150">
        <f>INDEX('Policy Characteristics'!J:J,MATCH(PolicyLevers!$C610,'Policy Characteristics'!$C:$C,0))</f>
        <v>0</v>
      </c>
      <c r="Q610" s="150" t="str">
        <f>INDEX('Policy Characteristics'!K:K,MATCH(PolicyLevers!$C610,'Policy Characteristics'!$C:$C,0))</f>
        <v>fuels.html#fuel-price-deregulation</v>
      </c>
      <c r="R610" s="150">
        <f>INDEX('Policy Characteristics'!L:L,MATCH(PolicyLevers!$C610,'Policy Characteristics'!$C:$C,0))</f>
        <v>0</v>
      </c>
      <c r="S610" s="171">
        <f>INDEX('Policy Characteristics'!M:M,MATCH(PolicyLevers!$C610,'Policy Characteristics'!$C:$C,0))</f>
        <v>0</v>
      </c>
      <c r="T610" s="150">
        <f>INDEX('Policy Characteristics'!N:N,MATCH(PolicyLevers!$C610,'Policy Characteristics'!$C:$C,0))</f>
        <v>0</v>
      </c>
    </row>
    <row r="611" spans="1:20" s="142" customFormat="1">
      <c r="A611" s="142" t="str">
        <f>INDEX('Policy Characteristics'!A:A,MATCH($C611,'Policy Characteristics'!$C:$C,0))</f>
        <v>Cross-Sector</v>
      </c>
      <c r="B611" s="147" t="str">
        <f>INDEX('Policy Characteristics'!B:B,MATCH($C611,'Policy Characteristics'!$C:$C,0))</f>
        <v>Fuel Price Deregulation</v>
      </c>
      <c r="C611" s="147" t="str">
        <f t="shared" si="46"/>
        <v>Fuel Price Deregulation</v>
      </c>
      <c r="D611" s="150" t="s">
        <v>50</v>
      </c>
      <c r="E611" s="144"/>
      <c r="F611" s="150" t="s">
        <v>94</v>
      </c>
      <c r="G611" s="150"/>
      <c r="H611" s="16">
        <v>725</v>
      </c>
      <c r="I611" s="150" t="s">
        <v>47</v>
      </c>
      <c r="J611" s="142" t="str">
        <f>INDEX('Policy Characteristics'!D:D,MATCH(PolicyLevers!$C611,'Policy Characteristics'!$C:$C,0))</f>
        <v>Fuel Price Deregulation</v>
      </c>
      <c r="K611" s="142" t="str">
        <f>INDEX('Policy Characteristics'!E:E,MATCH(PolicyLevers!$C611,'Policy Characteristics'!$C:$C,0))</f>
        <v>cross fuel price deregulation</v>
      </c>
      <c r="L611">
        <f>INDEX('Policy Characteristics'!F:F,MATCH(PolicyLevers!$C611,'Policy Characteristics'!$C:$C,0))</f>
        <v>0</v>
      </c>
      <c r="M611">
        <f>INDEX('Policy Characteristics'!G:G,MATCH(PolicyLevers!$C611,'Policy Characteristics'!$C:$C,0))</f>
        <v>1</v>
      </c>
      <c r="N611">
        <f>INDEX('Policy Characteristics'!H:H,MATCH(PolicyLevers!$C611,'Policy Characteristics'!$C:$C,0))</f>
        <v>0.01</v>
      </c>
      <c r="O611" s="150" t="str">
        <f>INDEX('Policy Characteristics'!I:I,MATCH(PolicyLevers!$C611,'Policy Characteristics'!$C:$C,0))</f>
        <v>% of price deregulated</v>
      </c>
      <c r="P611" s="150">
        <f>INDEX('Policy Characteristics'!J:J,MATCH(PolicyLevers!$C611,'Policy Characteristics'!$C:$C,0))</f>
        <v>0</v>
      </c>
      <c r="Q611" s="150" t="str">
        <f>INDEX('Policy Characteristics'!K:K,MATCH(PolicyLevers!$C611,'Policy Characteristics'!$C:$C,0))</f>
        <v>fuels.html#fuel-price-deregulation</v>
      </c>
      <c r="R611" s="150">
        <f>INDEX('Policy Characteristics'!L:L,MATCH(PolicyLevers!$C611,'Policy Characteristics'!$C:$C,0))</f>
        <v>0</v>
      </c>
      <c r="S611" s="171">
        <f>INDEX('Policy Characteristics'!M:M,MATCH(PolicyLevers!$C611,'Policy Characteristics'!$C:$C,0))</f>
        <v>0</v>
      </c>
      <c r="T611" s="150">
        <f>INDEX('Policy Characteristics'!N:N,MATCH(PolicyLevers!$C611,'Policy Characteristics'!$C:$C,0))</f>
        <v>0</v>
      </c>
    </row>
    <row r="612" spans="1:20" s="142" customFormat="1">
      <c r="A612" s="142" t="str">
        <f>INDEX('Policy Characteristics'!A:A,MATCH($C612,'Policy Characteristics'!$C:$C,0))</f>
        <v>Cross-Sector</v>
      </c>
      <c r="B612" s="147" t="str">
        <f>INDEX('Policy Characteristics'!B:B,MATCH($C612,'Policy Characteristics'!$C:$C,0))</f>
        <v>Fuel Price Deregulation</v>
      </c>
      <c r="C612" s="147" t="str">
        <f t="shared" si="46"/>
        <v>Fuel Price Deregulation</v>
      </c>
      <c r="D612" s="150" t="s">
        <v>54</v>
      </c>
      <c r="E612" s="144"/>
      <c r="F612" s="150" t="s">
        <v>98</v>
      </c>
      <c r="G612" s="150"/>
      <c r="H612" s="16">
        <v>726</v>
      </c>
      <c r="I612" s="150" t="s">
        <v>47</v>
      </c>
      <c r="J612" s="142" t="str">
        <f>INDEX('Policy Characteristics'!D:D,MATCH(PolicyLevers!$C612,'Policy Characteristics'!$C:$C,0))</f>
        <v>Fuel Price Deregulation</v>
      </c>
      <c r="K612" s="142" t="str">
        <f>INDEX('Policy Characteristics'!E:E,MATCH(PolicyLevers!$C612,'Policy Characteristics'!$C:$C,0))</f>
        <v>cross fuel price deregulation</v>
      </c>
      <c r="L612">
        <f>INDEX('Policy Characteristics'!F:F,MATCH(PolicyLevers!$C612,'Policy Characteristics'!$C:$C,0))</f>
        <v>0</v>
      </c>
      <c r="M612">
        <f>INDEX('Policy Characteristics'!G:G,MATCH(PolicyLevers!$C612,'Policy Characteristics'!$C:$C,0))</f>
        <v>1</v>
      </c>
      <c r="N612">
        <f>INDEX('Policy Characteristics'!H:H,MATCH(PolicyLevers!$C612,'Policy Characteristics'!$C:$C,0))</f>
        <v>0.01</v>
      </c>
      <c r="O612" s="150" t="str">
        <f>INDEX('Policy Characteristics'!I:I,MATCH(PolicyLevers!$C612,'Policy Characteristics'!$C:$C,0))</f>
        <v>% of price deregulated</v>
      </c>
      <c r="P612" s="150">
        <f>INDEX('Policy Characteristics'!J:J,MATCH(PolicyLevers!$C612,'Policy Characteristics'!$C:$C,0))</f>
        <v>0</v>
      </c>
      <c r="Q612" s="150" t="str">
        <f>INDEX('Policy Characteristics'!K:K,MATCH(PolicyLevers!$C612,'Policy Characteristics'!$C:$C,0))</f>
        <v>fuels.html#fuel-price-deregulation</v>
      </c>
      <c r="R612" s="150">
        <f>INDEX('Policy Characteristics'!L:L,MATCH(PolicyLevers!$C612,'Policy Characteristics'!$C:$C,0))</f>
        <v>0</v>
      </c>
      <c r="S612" s="171">
        <f>INDEX('Policy Characteristics'!M:M,MATCH(PolicyLevers!$C612,'Policy Characteristics'!$C:$C,0))</f>
        <v>0</v>
      </c>
      <c r="T612" s="150">
        <f>INDEX('Policy Characteristics'!N:N,MATCH(PolicyLevers!$C612,'Policy Characteristics'!$C:$C,0))</f>
        <v>0</v>
      </c>
    </row>
    <row r="613" spans="1:20" s="142" customFormat="1">
      <c r="A613" s="142" t="str">
        <f>INDEX('Policy Characteristics'!A:A,MATCH($C613,'Policy Characteristics'!$C:$C,0))</f>
        <v>Cross-Sector</v>
      </c>
      <c r="B613" s="147" t="str">
        <f>INDEX('Policy Characteristics'!B:B,MATCH($C613,'Policy Characteristics'!$C:$C,0))</f>
        <v>Fuel Price Deregulation</v>
      </c>
      <c r="C613" s="147" t="str">
        <f t="shared" si="46"/>
        <v>Fuel Price Deregulation</v>
      </c>
      <c r="D613" s="150" t="s">
        <v>56</v>
      </c>
      <c r="E613" s="144"/>
      <c r="F613" s="150" t="s">
        <v>101</v>
      </c>
      <c r="G613" s="150"/>
      <c r="H613" s="16">
        <v>727</v>
      </c>
      <c r="I613" s="150" t="s">
        <v>47</v>
      </c>
      <c r="J613" s="142" t="str">
        <f>INDEX('Policy Characteristics'!D:D,MATCH(PolicyLevers!$C613,'Policy Characteristics'!$C:$C,0))</f>
        <v>Fuel Price Deregulation</v>
      </c>
      <c r="K613" s="142" t="str">
        <f>INDEX('Policy Characteristics'!E:E,MATCH(PolicyLevers!$C613,'Policy Characteristics'!$C:$C,0))</f>
        <v>cross fuel price deregulation</v>
      </c>
      <c r="L613">
        <f>INDEX('Policy Characteristics'!F:F,MATCH(PolicyLevers!$C613,'Policy Characteristics'!$C:$C,0))</f>
        <v>0</v>
      </c>
      <c r="M613">
        <f>INDEX('Policy Characteristics'!G:G,MATCH(PolicyLevers!$C613,'Policy Characteristics'!$C:$C,0))</f>
        <v>1</v>
      </c>
      <c r="N613">
        <f>INDEX('Policy Characteristics'!H:H,MATCH(PolicyLevers!$C613,'Policy Characteristics'!$C:$C,0))</f>
        <v>0.01</v>
      </c>
      <c r="O613" s="150" t="str">
        <f>INDEX('Policy Characteristics'!I:I,MATCH(PolicyLevers!$C613,'Policy Characteristics'!$C:$C,0))</f>
        <v>% of price deregulated</v>
      </c>
      <c r="P613" s="150">
        <f>INDEX('Policy Characteristics'!J:J,MATCH(PolicyLevers!$C613,'Policy Characteristics'!$C:$C,0))</f>
        <v>0</v>
      </c>
      <c r="Q613" s="150" t="str">
        <f>INDEX('Policy Characteristics'!K:K,MATCH(PolicyLevers!$C613,'Policy Characteristics'!$C:$C,0))</f>
        <v>fuels.html#fuel-price-deregulation</v>
      </c>
      <c r="R613" s="150">
        <f>INDEX('Policy Characteristics'!L:L,MATCH(PolicyLevers!$C613,'Policy Characteristics'!$C:$C,0))</f>
        <v>0</v>
      </c>
      <c r="S613" s="171">
        <f>INDEX('Policy Characteristics'!M:M,MATCH(PolicyLevers!$C613,'Policy Characteristics'!$C:$C,0))</f>
        <v>0</v>
      </c>
      <c r="T613" s="150">
        <f>INDEX('Policy Characteristics'!N:N,MATCH(PolicyLevers!$C613,'Policy Characteristics'!$C:$C,0))</f>
        <v>0</v>
      </c>
    </row>
    <row r="614" spans="1:20" s="142" customFormat="1">
      <c r="A614" s="142" t="str">
        <f>INDEX('Policy Characteristics'!A:A,MATCH($C614,'Policy Characteristics'!$C:$C,0))</f>
        <v>Cross-Sector</v>
      </c>
      <c r="B614" s="147" t="str">
        <f>INDEX('Policy Characteristics'!B:B,MATCH($C614,'Policy Characteristics'!$C:$C,0))</f>
        <v>Fuel Price Deregulation</v>
      </c>
      <c r="C614" s="147" t="str">
        <f t="shared" si="46"/>
        <v>Fuel Price Deregulation</v>
      </c>
      <c r="D614" s="150" t="s">
        <v>57</v>
      </c>
      <c r="E614" s="144"/>
      <c r="F614" s="150" t="s">
        <v>102</v>
      </c>
      <c r="G614" s="150"/>
      <c r="H614" s="16">
        <v>728</v>
      </c>
      <c r="I614" s="150" t="s">
        <v>47</v>
      </c>
      <c r="J614" s="142" t="str">
        <f>INDEX('Policy Characteristics'!D:D,MATCH(PolicyLevers!$C614,'Policy Characteristics'!$C:$C,0))</f>
        <v>Fuel Price Deregulation</v>
      </c>
      <c r="K614" s="142" t="str">
        <f>INDEX('Policy Characteristics'!E:E,MATCH(PolicyLevers!$C614,'Policy Characteristics'!$C:$C,0))</f>
        <v>cross fuel price deregulation</v>
      </c>
      <c r="L614">
        <f>INDEX('Policy Characteristics'!F:F,MATCH(PolicyLevers!$C614,'Policy Characteristics'!$C:$C,0))</f>
        <v>0</v>
      </c>
      <c r="M614">
        <f>INDEX('Policy Characteristics'!G:G,MATCH(PolicyLevers!$C614,'Policy Characteristics'!$C:$C,0))</f>
        <v>1</v>
      </c>
      <c r="N614">
        <f>INDEX('Policy Characteristics'!H:H,MATCH(PolicyLevers!$C614,'Policy Characteristics'!$C:$C,0))</f>
        <v>0.01</v>
      </c>
      <c r="O614" s="150" t="str">
        <f>INDEX('Policy Characteristics'!I:I,MATCH(PolicyLevers!$C614,'Policy Characteristics'!$C:$C,0))</f>
        <v>% of price deregulated</v>
      </c>
      <c r="P614" s="150">
        <f>INDEX('Policy Characteristics'!J:J,MATCH(PolicyLevers!$C614,'Policy Characteristics'!$C:$C,0))</f>
        <v>0</v>
      </c>
      <c r="Q614" s="150" t="str">
        <f>INDEX('Policy Characteristics'!K:K,MATCH(PolicyLevers!$C614,'Policy Characteristics'!$C:$C,0))</f>
        <v>fuels.html#fuel-price-deregulation</v>
      </c>
      <c r="R614" s="150">
        <f>INDEX('Policy Characteristics'!L:L,MATCH(PolicyLevers!$C614,'Policy Characteristics'!$C:$C,0))</f>
        <v>0</v>
      </c>
      <c r="S614" s="171">
        <f>INDEX('Policy Characteristics'!M:M,MATCH(PolicyLevers!$C614,'Policy Characteristics'!$C:$C,0))</f>
        <v>0</v>
      </c>
      <c r="T614" s="150">
        <f>INDEX('Policy Characteristics'!N:N,MATCH(PolicyLevers!$C614,'Policy Characteristics'!$C:$C,0))</f>
        <v>0</v>
      </c>
    </row>
    <row r="615" spans="1:20" s="142" customFormat="1">
      <c r="A615" s="142" t="str">
        <f>INDEX('Policy Characteristics'!A:A,MATCH($C615,'Policy Characteristics'!$C:$C,0))</f>
        <v>Cross-Sector</v>
      </c>
      <c r="B615" s="147" t="str">
        <f>INDEX('Policy Characteristics'!B:B,MATCH($C615,'Policy Characteristics'!$C:$C,0))</f>
        <v>Fuel Price Deregulation</v>
      </c>
      <c r="C615" s="147" t="str">
        <f t="shared" si="46"/>
        <v>Fuel Price Deregulation</v>
      </c>
      <c r="D615" s="150" t="s">
        <v>58</v>
      </c>
      <c r="E615" s="144"/>
      <c r="F615" s="150" t="s">
        <v>103</v>
      </c>
      <c r="G615" s="150"/>
      <c r="H615" s="16">
        <v>729</v>
      </c>
      <c r="I615" s="150" t="s">
        <v>47</v>
      </c>
      <c r="J615" s="142" t="str">
        <f>INDEX('Policy Characteristics'!D:D,MATCH(PolicyLevers!$C615,'Policy Characteristics'!$C:$C,0))</f>
        <v>Fuel Price Deregulation</v>
      </c>
      <c r="K615" s="142" t="str">
        <f>INDEX('Policy Characteristics'!E:E,MATCH(PolicyLevers!$C615,'Policy Characteristics'!$C:$C,0))</f>
        <v>cross fuel price deregulation</v>
      </c>
      <c r="L615">
        <f>INDEX('Policy Characteristics'!F:F,MATCH(PolicyLevers!$C615,'Policy Characteristics'!$C:$C,0))</f>
        <v>0</v>
      </c>
      <c r="M615">
        <f>INDEX('Policy Characteristics'!G:G,MATCH(PolicyLevers!$C615,'Policy Characteristics'!$C:$C,0))</f>
        <v>1</v>
      </c>
      <c r="N615">
        <f>INDEX('Policy Characteristics'!H:H,MATCH(PolicyLevers!$C615,'Policy Characteristics'!$C:$C,0))</f>
        <v>0.01</v>
      </c>
      <c r="O615" s="150" t="str">
        <f>INDEX('Policy Characteristics'!I:I,MATCH(PolicyLevers!$C615,'Policy Characteristics'!$C:$C,0))</f>
        <v>% of price deregulated</v>
      </c>
      <c r="P615" s="150">
        <f>INDEX('Policy Characteristics'!J:J,MATCH(PolicyLevers!$C615,'Policy Characteristics'!$C:$C,0))</f>
        <v>0</v>
      </c>
      <c r="Q615" s="150" t="str">
        <f>INDEX('Policy Characteristics'!K:K,MATCH(PolicyLevers!$C615,'Policy Characteristics'!$C:$C,0))</f>
        <v>fuels.html#fuel-price-deregulation</v>
      </c>
      <c r="R615" s="150">
        <f>INDEX('Policy Characteristics'!L:L,MATCH(PolicyLevers!$C615,'Policy Characteristics'!$C:$C,0))</f>
        <v>0</v>
      </c>
      <c r="S615" s="171">
        <f>INDEX('Policy Characteristics'!M:M,MATCH(PolicyLevers!$C615,'Policy Characteristics'!$C:$C,0))</f>
        <v>0</v>
      </c>
      <c r="T615" s="150">
        <f>INDEX('Policy Characteristics'!N:N,MATCH(PolicyLevers!$C615,'Policy Characteristics'!$C:$C,0))</f>
        <v>0</v>
      </c>
    </row>
    <row r="616" spans="1:20" s="142" customFormat="1">
      <c r="A616" s="142" t="str">
        <f>INDEX('Policy Characteristics'!A:A,MATCH($C616,'Policy Characteristics'!$C:$C,0))</f>
        <v>Cross-Sector</v>
      </c>
      <c r="B616" s="147" t="str">
        <f>INDEX('Policy Characteristics'!B:B,MATCH($C616,'Policy Characteristics'!$C:$C,0))</f>
        <v>Fuel Price Deregulation</v>
      </c>
      <c r="C616" s="147" t="str">
        <f t="shared" si="46"/>
        <v>Fuel Price Deregulation</v>
      </c>
      <c r="D616" s="150" t="s">
        <v>59</v>
      </c>
      <c r="E616" s="144"/>
      <c r="F616" s="150" t="s">
        <v>104</v>
      </c>
      <c r="G616" s="150"/>
      <c r="H616" s="16">
        <v>730</v>
      </c>
      <c r="I616" s="150" t="s">
        <v>47</v>
      </c>
      <c r="J616" s="142" t="str">
        <f>INDEX('Policy Characteristics'!D:D,MATCH(PolicyLevers!$C616,'Policy Characteristics'!$C:$C,0))</f>
        <v>Fuel Price Deregulation</v>
      </c>
      <c r="K616" s="142" t="str">
        <f>INDEX('Policy Characteristics'!E:E,MATCH(PolicyLevers!$C616,'Policy Characteristics'!$C:$C,0))</f>
        <v>cross fuel price deregulation</v>
      </c>
      <c r="L616">
        <f>INDEX('Policy Characteristics'!F:F,MATCH(PolicyLevers!$C616,'Policy Characteristics'!$C:$C,0))</f>
        <v>0</v>
      </c>
      <c r="M616">
        <f>INDEX('Policy Characteristics'!G:G,MATCH(PolicyLevers!$C616,'Policy Characteristics'!$C:$C,0))</f>
        <v>1</v>
      </c>
      <c r="N616">
        <f>INDEX('Policy Characteristics'!H:H,MATCH(PolicyLevers!$C616,'Policy Characteristics'!$C:$C,0))</f>
        <v>0.01</v>
      </c>
      <c r="O616" s="150" t="str">
        <f>INDEX('Policy Characteristics'!I:I,MATCH(PolicyLevers!$C616,'Policy Characteristics'!$C:$C,0))</f>
        <v>% of price deregulated</v>
      </c>
      <c r="P616" s="150">
        <f>INDEX('Policy Characteristics'!J:J,MATCH(PolicyLevers!$C616,'Policy Characteristics'!$C:$C,0))</f>
        <v>0</v>
      </c>
      <c r="Q616" s="150" t="str">
        <f>INDEX('Policy Characteristics'!K:K,MATCH(PolicyLevers!$C616,'Policy Characteristics'!$C:$C,0))</f>
        <v>fuels.html#fuel-price-deregulation</v>
      </c>
      <c r="R616" s="150">
        <f>INDEX('Policy Characteristics'!L:L,MATCH(PolicyLevers!$C616,'Policy Characteristics'!$C:$C,0))</f>
        <v>0</v>
      </c>
      <c r="S616" s="171">
        <f>INDEX('Policy Characteristics'!M:M,MATCH(PolicyLevers!$C616,'Policy Characteristics'!$C:$C,0))</f>
        <v>0</v>
      </c>
      <c r="T616" s="150">
        <f>INDEX('Policy Characteristics'!N:N,MATCH(PolicyLevers!$C616,'Policy Characteristics'!$C:$C,0))</f>
        <v>0</v>
      </c>
    </row>
    <row r="617" spans="1:20" s="142" customFormat="1">
      <c r="A617" s="142" t="str">
        <f>INDEX('Policy Characteristics'!A:A,MATCH($C617,'Policy Characteristics'!$C:$C,0))</f>
        <v>Cross-Sector</v>
      </c>
      <c r="B617" s="147" t="str">
        <f>INDEX('Policy Characteristics'!B:B,MATCH($C617,'Policy Characteristics'!$C:$C,0))</f>
        <v>Fuel Price Deregulation</v>
      </c>
      <c r="C617" s="147" t="str">
        <f t="shared" si="46"/>
        <v>Fuel Price Deregulation</v>
      </c>
      <c r="D617" s="150" t="s">
        <v>809</v>
      </c>
      <c r="E617" s="144"/>
      <c r="F617" s="150" t="s">
        <v>810</v>
      </c>
      <c r="G617" s="150"/>
      <c r="H617" s="16">
        <v>731</v>
      </c>
      <c r="I617" s="150" t="s">
        <v>47</v>
      </c>
      <c r="J617" s="142" t="str">
        <f>INDEX('Policy Characteristics'!D:D,MATCH(PolicyLevers!$C617,'Policy Characteristics'!$C:$C,0))</f>
        <v>Fuel Price Deregulation</v>
      </c>
      <c r="K617" s="142" t="str">
        <f>INDEX('Policy Characteristics'!E:E,MATCH(PolicyLevers!$C617,'Policy Characteristics'!$C:$C,0))</f>
        <v>cross fuel price deregulation</v>
      </c>
      <c r="L617">
        <f>INDEX('Policy Characteristics'!F:F,MATCH(PolicyLevers!$C617,'Policy Characteristics'!$C:$C,0))</f>
        <v>0</v>
      </c>
      <c r="M617">
        <f>INDEX('Policy Characteristics'!G:G,MATCH(PolicyLevers!$C617,'Policy Characteristics'!$C:$C,0))</f>
        <v>1</v>
      </c>
      <c r="N617">
        <f>INDEX('Policy Characteristics'!H:H,MATCH(PolicyLevers!$C617,'Policy Characteristics'!$C:$C,0))</f>
        <v>0.01</v>
      </c>
      <c r="O617" s="150" t="str">
        <f>INDEX('Policy Characteristics'!I:I,MATCH(PolicyLevers!$C617,'Policy Characteristics'!$C:$C,0))</f>
        <v>% of price deregulated</v>
      </c>
      <c r="P617" s="150">
        <f>INDEX('Policy Characteristics'!J:J,MATCH(PolicyLevers!$C617,'Policy Characteristics'!$C:$C,0))</f>
        <v>0</v>
      </c>
      <c r="Q617" s="150" t="str">
        <f>INDEX('Policy Characteristics'!K:K,MATCH(PolicyLevers!$C617,'Policy Characteristics'!$C:$C,0))</f>
        <v>fuels.html#fuel-price-deregulation</v>
      </c>
      <c r="R617" s="150">
        <f>INDEX('Policy Characteristics'!L:L,MATCH(PolicyLevers!$C617,'Policy Characteristics'!$C:$C,0))</f>
        <v>0</v>
      </c>
      <c r="S617" s="171">
        <f>INDEX('Policy Characteristics'!M:M,MATCH(PolicyLevers!$C617,'Policy Characteristics'!$C:$C,0))</f>
        <v>0</v>
      </c>
      <c r="T617" s="150">
        <f>INDEX('Policy Characteristics'!N:N,MATCH(PolicyLevers!$C617,'Policy Characteristics'!$C:$C,0))</f>
        <v>0</v>
      </c>
    </row>
    <row r="618" spans="1:20" s="142" customFormat="1">
      <c r="A618" s="142" t="str">
        <f>INDEX('Policy Characteristics'!A:A,MATCH($C618,'Policy Characteristics'!$C:$C,0))</f>
        <v>Cross-Sector</v>
      </c>
      <c r="B618" s="147" t="str">
        <f>INDEX('Policy Characteristics'!B:B,MATCH($C618,'Policy Characteristics'!$C:$C,0))</f>
        <v>Fuel Price Deregulation</v>
      </c>
      <c r="C618" s="147" t="str">
        <f t="shared" si="46"/>
        <v>Fuel Price Deregulation</v>
      </c>
      <c r="D618" s="150" t="s">
        <v>466</v>
      </c>
      <c r="E618" s="144"/>
      <c r="F618" s="150" t="s">
        <v>467</v>
      </c>
      <c r="G618" s="150"/>
      <c r="H618" s="16">
        <v>732</v>
      </c>
      <c r="I618" s="150" t="s">
        <v>47</v>
      </c>
      <c r="J618" s="142" t="str">
        <f>INDEX('Policy Characteristics'!D:D,MATCH(PolicyLevers!$C618,'Policy Characteristics'!$C:$C,0))</f>
        <v>Fuel Price Deregulation</v>
      </c>
      <c r="K618" s="142" t="str">
        <f>INDEX('Policy Characteristics'!E:E,MATCH(PolicyLevers!$C618,'Policy Characteristics'!$C:$C,0))</f>
        <v>cross fuel price deregulation</v>
      </c>
      <c r="L618">
        <f>INDEX('Policy Characteristics'!F:F,MATCH(PolicyLevers!$C618,'Policy Characteristics'!$C:$C,0))</f>
        <v>0</v>
      </c>
      <c r="M618">
        <f>INDEX('Policy Characteristics'!G:G,MATCH(PolicyLevers!$C618,'Policy Characteristics'!$C:$C,0))</f>
        <v>1</v>
      </c>
      <c r="N618">
        <f>INDEX('Policy Characteristics'!H:H,MATCH(PolicyLevers!$C618,'Policy Characteristics'!$C:$C,0))</f>
        <v>0.01</v>
      </c>
      <c r="O618" s="150" t="str">
        <f>INDEX('Policy Characteristics'!I:I,MATCH(PolicyLevers!$C618,'Policy Characteristics'!$C:$C,0))</f>
        <v>% of price deregulated</v>
      </c>
      <c r="P618" s="150">
        <f>INDEX('Policy Characteristics'!J:J,MATCH(PolicyLevers!$C618,'Policy Characteristics'!$C:$C,0))</f>
        <v>0</v>
      </c>
      <c r="Q618" s="150" t="str">
        <f>INDEX('Policy Characteristics'!K:K,MATCH(PolicyLevers!$C618,'Policy Characteristics'!$C:$C,0))</f>
        <v>fuels.html#fuel-price-deregulation</v>
      </c>
      <c r="R618" s="150">
        <f>INDEX('Policy Characteristics'!L:L,MATCH(PolicyLevers!$C618,'Policy Characteristics'!$C:$C,0))</f>
        <v>0</v>
      </c>
      <c r="S618" s="171">
        <f>INDEX('Policy Characteristics'!M:M,MATCH(PolicyLevers!$C618,'Policy Characteristics'!$C:$C,0))</f>
        <v>0</v>
      </c>
      <c r="T618" s="150">
        <f>INDEX('Policy Characteristics'!N:N,MATCH(PolicyLevers!$C618,'Policy Characteristics'!$C:$C,0))</f>
        <v>0</v>
      </c>
    </row>
    <row r="619" spans="1:20" s="142" customFormat="1">
      <c r="A619" s="142" t="str">
        <f>INDEX('Policy Characteristics'!A:A,MATCH($C619,'Policy Characteristics'!$C:$C,0))</f>
        <v>Cross-Sector</v>
      </c>
      <c r="B619" s="147" t="str">
        <f>INDEX('Policy Characteristics'!B:B,MATCH($C619,'Policy Characteristics'!$C:$C,0))</f>
        <v>Fuel Price Deregulation</v>
      </c>
      <c r="C619" s="147" t="str">
        <f t="shared" si="46"/>
        <v>Fuel Price Deregulation</v>
      </c>
      <c r="D619" s="150" t="s">
        <v>801</v>
      </c>
      <c r="E619" s="144"/>
      <c r="F619" s="150" t="s">
        <v>805</v>
      </c>
      <c r="G619" s="150"/>
      <c r="H619" s="16">
        <v>733</v>
      </c>
      <c r="I619" s="150" t="s">
        <v>47</v>
      </c>
      <c r="J619" s="142" t="str">
        <f>INDEX('Policy Characteristics'!D:D,MATCH(PolicyLevers!$C619,'Policy Characteristics'!$C:$C,0))</f>
        <v>Fuel Price Deregulation</v>
      </c>
      <c r="K619" s="142" t="str">
        <f>INDEX('Policy Characteristics'!E:E,MATCH(PolicyLevers!$C619,'Policy Characteristics'!$C:$C,0))</f>
        <v>cross fuel price deregulation</v>
      </c>
      <c r="L619">
        <f>INDEX('Policy Characteristics'!F:F,MATCH(PolicyLevers!$C619,'Policy Characteristics'!$C:$C,0))</f>
        <v>0</v>
      </c>
      <c r="M619">
        <f>INDEX('Policy Characteristics'!G:G,MATCH(PolicyLevers!$C619,'Policy Characteristics'!$C:$C,0))</f>
        <v>1</v>
      </c>
      <c r="N619">
        <f>INDEX('Policy Characteristics'!H:H,MATCH(PolicyLevers!$C619,'Policy Characteristics'!$C:$C,0))</f>
        <v>0.01</v>
      </c>
      <c r="O619" s="150" t="str">
        <f>INDEX('Policy Characteristics'!I:I,MATCH(PolicyLevers!$C619,'Policy Characteristics'!$C:$C,0))</f>
        <v>% of price deregulated</v>
      </c>
      <c r="P619" s="150">
        <f>INDEX('Policy Characteristics'!J:J,MATCH(PolicyLevers!$C619,'Policy Characteristics'!$C:$C,0))</f>
        <v>0</v>
      </c>
      <c r="Q619" s="150" t="str">
        <f>INDEX('Policy Characteristics'!K:K,MATCH(PolicyLevers!$C619,'Policy Characteristics'!$C:$C,0))</f>
        <v>fuels.html#fuel-price-deregulation</v>
      </c>
      <c r="R619" s="150">
        <f>INDEX('Policy Characteristics'!L:L,MATCH(PolicyLevers!$C619,'Policy Characteristics'!$C:$C,0))</f>
        <v>0</v>
      </c>
      <c r="S619" s="171">
        <f>INDEX('Policy Characteristics'!M:M,MATCH(PolicyLevers!$C619,'Policy Characteristics'!$C:$C,0))</f>
        <v>0</v>
      </c>
      <c r="T619" s="150">
        <f>INDEX('Policy Characteristics'!N:N,MATCH(PolicyLevers!$C619,'Policy Characteristics'!$C:$C,0))</f>
        <v>0</v>
      </c>
    </row>
    <row r="620" spans="1:20" s="142" customFormat="1">
      <c r="A620" s="142" t="str">
        <f>INDEX('Policy Characteristics'!A:A,MATCH($C620,'Policy Characteristics'!$C:$C,0))</f>
        <v>Cross-Sector</v>
      </c>
      <c r="B620" s="147" t="str">
        <f>INDEX('Policy Characteristics'!B:B,MATCH($C620,'Policy Characteristics'!$C:$C,0))</f>
        <v>Fuel Price Deregulation</v>
      </c>
      <c r="C620" s="147" t="str">
        <f t="shared" si="46"/>
        <v>Fuel Price Deregulation</v>
      </c>
      <c r="D620" s="150" t="s">
        <v>811</v>
      </c>
      <c r="E620" s="144"/>
      <c r="F620" s="150" t="s">
        <v>812</v>
      </c>
      <c r="G620" s="150"/>
      <c r="H620" s="16">
        <v>734</v>
      </c>
      <c r="I620" s="150" t="s">
        <v>47</v>
      </c>
      <c r="J620" s="142" t="str">
        <f>INDEX('Policy Characteristics'!D:D,MATCH(PolicyLevers!$C620,'Policy Characteristics'!$C:$C,0))</f>
        <v>Fuel Price Deregulation</v>
      </c>
      <c r="K620" s="142" t="str">
        <f>INDEX('Policy Characteristics'!E:E,MATCH(PolicyLevers!$C620,'Policy Characteristics'!$C:$C,0))</f>
        <v>cross fuel price deregulation</v>
      </c>
      <c r="L620">
        <f>INDEX('Policy Characteristics'!F:F,MATCH(PolicyLevers!$C620,'Policy Characteristics'!$C:$C,0))</f>
        <v>0</v>
      </c>
      <c r="M620">
        <f>INDEX('Policy Characteristics'!G:G,MATCH(PolicyLevers!$C620,'Policy Characteristics'!$C:$C,0))</f>
        <v>1</v>
      </c>
      <c r="N620">
        <f>INDEX('Policy Characteristics'!H:H,MATCH(PolicyLevers!$C620,'Policy Characteristics'!$C:$C,0))</f>
        <v>0.01</v>
      </c>
      <c r="O620" s="150" t="str">
        <f>INDEX('Policy Characteristics'!I:I,MATCH(PolicyLevers!$C620,'Policy Characteristics'!$C:$C,0))</f>
        <v>% of price deregulated</v>
      </c>
      <c r="P620" s="150">
        <f>INDEX('Policy Characteristics'!J:J,MATCH(PolicyLevers!$C620,'Policy Characteristics'!$C:$C,0))</f>
        <v>0</v>
      </c>
      <c r="Q620" s="150" t="str">
        <f>INDEX('Policy Characteristics'!K:K,MATCH(PolicyLevers!$C620,'Policy Characteristics'!$C:$C,0))</f>
        <v>fuels.html#fuel-price-deregulation</v>
      </c>
      <c r="R620" s="150">
        <f>INDEX('Policy Characteristics'!L:L,MATCH(PolicyLevers!$C620,'Policy Characteristics'!$C:$C,0))</f>
        <v>0</v>
      </c>
      <c r="S620" s="171">
        <f>INDEX('Policy Characteristics'!M:M,MATCH(PolicyLevers!$C620,'Policy Characteristics'!$C:$C,0))</f>
        <v>0</v>
      </c>
      <c r="T620" s="150">
        <f>INDEX('Policy Characteristics'!N:N,MATCH(PolicyLevers!$C620,'Policy Characteristics'!$C:$C,0))</f>
        <v>0</v>
      </c>
    </row>
    <row r="621" spans="1:20" s="142" customFormat="1">
      <c r="A621" s="142" t="str">
        <f>INDEX('Policy Characteristics'!A:A,MATCH($C621,'Policy Characteristics'!$C:$C,0))</f>
        <v>Cross-Sector</v>
      </c>
      <c r="B621" s="147" t="str">
        <f>INDEX('Policy Characteristics'!B:B,MATCH($C621,'Policy Characteristics'!$C:$C,0))</f>
        <v>Fuel Price Deregulation</v>
      </c>
      <c r="C621" s="147" t="str">
        <f t="shared" si="46"/>
        <v>Fuel Price Deregulation</v>
      </c>
      <c r="D621" s="150" t="s">
        <v>802</v>
      </c>
      <c r="E621" s="144"/>
      <c r="F621" s="150" t="s">
        <v>806</v>
      </c>
      <c r="G621" s="150"/>
      <c r="H621" s="16">
        <v>735</v>
      </c>
      <c r="I621" s="150" t="s">
        <v>47</v>
      </c>
      <c r="J621" s="142" t="str">
        <f>INDEX('Policy Characteristics'!D:D,MATCH(PolicyLevers!$C621,'Policy Characteristics'!$C:$C,0))</f>
        <v>Fuel Price Deregulation</v>
      </c>
      <c r="K621" s="142" t="str">
        <f>INDEX('Policy Characteristics'!E:E,MATCH(PolicyLevers!$C621,'Policy Characteristics'!$C:$C,0))</f>
        <v>cross fuel price deregulation</v>
      </c>
      <c r="L621">
        <f>INDEX('Policy Characteristics'!F:F,MATCH(PolicyLevers!$C621,'Policy Characteristics'!$C:$C,0))</f>
        <v>0</v>
      </c>
      <c r="M621">
        <f>INDEX('Policy Characteristics'!G:G,MATCH(PolicyLevers!$C621,'Policy Characteristics'!$C:$C,0))</f>
        <v>1</v>
      </c>
      <c r="N621">
        <f>INDEX('Policy Characteristics'!H:H,MATCH(PolicyLevers!$C621,'Policy Characteristics'!$C:$C,0))</f>
        <v>0.01</v>
      </c>
      <c r="O621" s="150" t="str">
        <f>INDEX('Policy Characteristics'!I:I,MATCH(PolicyLevers!$C621,'Policy Characteristics'!$C:$C,0))</f>
        <v>% of price deregulated</v>
      </c>
      <c r="P621" s="150">
        <f>INDEX('Policy Characteristics'!J:J,MATCH(PolicyLevers!$C621,'Policy Characteristics'!$C:$C,0))</f>
        <v>0</v>
      </c>
      <c r="Q621" s="150" t="str">
        <f>INDEX('Policy Characteristics'!K:K,MATCH(PolicyLevers!$C621,'Policy Characteristics'!$C:$C,0))</f>
        <v>fuels.html#fuel-price-deregulation</v>
      </c>
      <c r="R621" s="150">
        <f>INDEX('Policy Characteristics'!L:L,MATCH(PolicyLevers!$C621,'Policy Characteristics'!$C:$C,0))</f>
        <v>0</v>
      </c>
      <c r="S621" s="171">
        <f>INDEX('Policy Characteristics'!M:M,MATCH(PolicyLevers!$C621,'Policy Characteristics'!$C:$C,0))</f>
        <v>0</v>
      </c>
      <c r="T621" s="150">
        <f>INDEX('Policy Characteristics'!N:N,MATCH(PolicyLevers!$C621,'Policy Characteristics'!$C:$C,0))</f>
        <v>0</v>
      </c>
    </row>
    <row r="622" spans="1:20" s="142" customFormat="1">
      <c r="A622" s="142" t="str">
        <f>INDEX('Policy Characteristics'!A:A,MATCH($C622,'Policy Characteristics'!$C:$C,0))</f>
        <v>Cross-Sector</v>
      </c>
      <c r="B622" s="147" t="str">
        <f>INDEX('Policy Characteristics'!B:B,MATCH($C622,'Policy Characteristics'!$C:$C,0))</f>
        <v>Fuel Price Deregulation</v>
      </c>
      <c r="C622" s="147" t="str">
        <f t="shared" si="46"/>
        <v>Fuel Price Deregulation</v>
      </c>
      <c r="D622" s="150" t="s">
        <v>803</v>
      </c>
      <c r="E622" s="144"/>
      <c r="F622" s="150" t="s">
        <v>807</v>
      </c>
      <c r="G622" s="150"/>
      <c r="H622" s="16">
        <v>736</v>
      </c>
      <c r="I622" s="150" t="s">
        <v>47</v>
      </c>
      <c r="J622" s="142" t="str">
        <f>INDEX('Policy Characteristics'!D:D,MATCH(PolicyLevers!$C622,'Policy Characteristics'!$C:$C,0))</f>
        <v>Fuel Price Deregulation</v>
      </c>
      <c r="K622" s="142" t="str">
        <f>INDEX('Policy Characteristics'!E:E,MATCH(PolicyLevers!$C622,'Policy Characteristics'!$C:$C,0))</f>
        <v>cross fuel price deregulation</v>
      </c>
      <c r="L622">
        <f>INDEX('Policy Characteristics'!F:F,MATCH(PolicyLevers!$C622,'Policy Characteristics'!$C:$C,0))</f>
        <v>0</v>
      </c>
      <c r="M622">
        <f>INDEX('Policy Characteristics'!G:G,MATCH(PolicyLevers!$C622,'Policy Characteristics'!$C:$C,0))</f>
        <v>1</v>
      </c>
      <c r="N622">
        <f>INDEX('Policy Characteristics'!H:H,MATCH(PolicyLevers!$C622,'Policy Characteristics'!$C:$C,0))</f>
        <v>0.01</v>
      </c>
      <c r="O622" s="150" t="str">
        <f>INDEX('Policy Characteristics'!I:I,MATCH(PolicyLevers!$C622,'Policy Characteristics'!$C:$C,0))</f>
        <v>% of price deregulated</v>
      </c>
      <c r="P622" s="150">
        <f>INDEX('Policy Characteristics'!J:J,MATCH(PolicyLevers!$C622,'Policy Characteristics'!$C:$C,0))</f>
        <v>0</v>
      </c>
      <c r="Q622" s="150" t="str">
        <f>INDEX('Policy Characteristics'!K:K,MATCH(PolicyLevers!$C622,'Policy Characteristics'!$C:$C,0))</f>
        <v>fuels.html#fuel-price-deregulation</v>
      </c>
      <c r="R622" s="150">
        <f>INDEX('Policy Characteristics'!L:L,MATCH(PolicyLevers!$C622,'Policy Characteristics'!$C:$C,0))</f>
        <v>0</v>
      </c>
      <c r="S622" s="171">
        <f>INDEX('Policy Characteristics'!M:M,MATCH(PolicyLevers!$C622,'Policy Characteristics'!$C:$C,0))</f>
        <v>0</v>
      </c>
      <c r="T622" s="150">
        <f>INDEX('Policy Characteristics'!N:N,MATCH(PolicyLevers!$C622,'Policy Characteristics'!$C:$C,0))</f>
        <v>0</v>
      </c>
    </row>
    <row r="623" spans="1:20" s="142" customFormat="1">
      <c r="A623" s="142" t="str">
        <f>INDEX('Policy Characteristics'!A:A,MATCH($C623,'Policy Characteristics'!$C:$C,0))</f>
        <v>Cross-Sector</v>
      </c>
      <c r="B623" s="147" t="str">
        <f>INDEX('Policy Characteristics'!B:B,MATCH($C623,'Policy Characteristics'!$C:$C,0))</f>
        <v>Fuel Price Deregulation</v>
      </c>
      <c r="C623" s="147" t="str">
        <f t="shared" si="46"/>
        <v>Fuel Price Deregulation</v>
      </c>
      <c r="D623" s="150" t="s">
        <v>804</v>
      </c>
      <c r="E623" s="144"/>
      <c r="F623" s="150" t="s">
        <v>808</v>
      </c>
      <c r="G623" s="150"/>
      <c r="H623" s="16">
        <v>737</v>
      </c>
      <c r="I623" s="150" t="s">
        <v>47</v>
      </c>
      <c r="J623" s="142" t="str">
        <f>INDEX('Policy Characteristics'!D:D,MATCH(PolicyLevers!$C623,'Policy Characteristics'!$C:$C,0))</f>
        <v>Fuel Price Deregulation</v>
      </c>
      <c r="K623" s="142" t="str">
        <f>INDEX('Policy Characteristics'!E:E,MATCH(PolicyLevers!$C623,'Policy Characteristics'!$C:$C,0))</f>
        <v>cross fuel price deregulation</v>
      </c>
      <c r="L623">
        <f>INDEX('Policy Characteristics'!F:F,MATCH(PolicyLevers!$C623,'Policy Characteristics'!$C:$C,0))</f>
        <v>0</v>
      </c>
      <c r="M623">
        <f>INDEX('Policy Characteristics'!G:G,MATCH(PolicyLevers!$C623,'Policy Characteristics'!$C:$C,0))</f>
        <v>1</v>
      </c>
      <c r="N623">
        <f>INDEX('Policy Characteristics'!H:H,MATCH(PolicyLevers!$C623,'Policy Characteristics'!$C:$C,0))</f>
        <v>0.01</v>
      </c>
      <c r="O623" s="150" t="str">
        <f>INDEX('Policy Characteristics'!I:I,MATCH(PolicyLevers!$C623,'Policy Characteristics'!$C:$C,0))</f>
        <v>% of price deregulated</v>
      </c>
      <c r="P623" s="150">
        <f>INDEX('Policy Characteristics'!J:J,MATCH(PolicyLevers!$C623,'Policy Characteristics'!$C:$C,0))</f>
        <v>0</v>
      </c>
      <c r="Q623" s="150" t="str">
        <f>INDEX('Policy Characteristics'!K:K,MATCH(PolicyLevers!$C623,'Policy Characteristics'!$C:$C,0))</f>
        <v>fuels.html#fuel-price-deregulation</v>
      </c>
      <c r="R623" s="150">
        <f>INDEX('Policy Characteristics'!L:L,MATCH(PolicyLevers!$C623,'Policy Characteristics'!$C:$C,0))</f>
        <v>0</v>
      </c>
      <c r="S623" s="171">
        <f>INDEX('Policy Characteristics'!M:M,MATCH(PolicyLevers!$C623,'Policy Characteristics'!$C:$C,0))</f>
        <v>0</v>
      </c>
      <c r="T623" s="150">
        <f>INDEX('Policy Characteristics'!N:N,MATCH(PolicyLevers!$C623,'Policy Characteristics'!$C:$C,0))</f>
        <v>0</v>
      </c>
    </row>
    <row r="624" spans="1:20" s="147" customFormat="1">
      <c r="A624" s="142" t="str">
        <f>INDEX('Policy Characteristics'!A:A,MATCH($C624,'Policy Characteristics'!$C:$C,0))</f>
        <v>Cross-Sector</v>
      </c>
      <c r="B624" t="str">
        <f>INDEX('Policy Characteristics'!B:B,MATCH($C624,'Policy Characteristics'!$C:$C,0))</f>
        <v>Fuel Taxes</v>
      </c>
      <c r="C624" t="s">
        <v>304</v>
      </c>
      <c r="D624" s="144" t="s">
        <v>55</v>
      </c>
      <c r="E624" s="144"/>
      <c r="F624" s="144" t="s">
        <v>99</v>
      </c>
      <c r="G624" s="144"/>
      <c r="H624" s="16">
        <v>78</v>
      </c>
      <c r="I624" s="144" t="s">
        <v>46</v>
      </c>
      <c r="J624" s="142" t="str">
        <f>INDEX('Policy Characteristics'!D:D,MATCH(PolicyLevers!$C624,'Policy Characteristics'!$C:$C,0))</f>
        <v>Fuel Taxes</v>
      </c>
      <c r="K624" s="142" t="str">
        <f>INDEX('Policy Characteristics'!E:E,MATCH(PolicyLevers!$C624,'Policy Characteristics'!$C:$C,0))</f>
        <v>cross fuel tax</v>
      </c>
      <c r="L624" s="170">
        <f>INDEX('Policy Characteristics'!F:F,MATCH(PolicyLevers!$C624,'Policy Characteristics'!$C:$C,0))</f>
        <v>0</v>
      </c>
      <c r="M624" s="170">
        <f>INDEX('Policy Characteristics'!G:G,MATCH(PolicyLevers!$C624,'Policy Characteristics'!$C:$C,0))</f>
        <v>0.2</v>
      </c>
      <c r="N624" s="201">
        <f>INDEX('Policy Characteristics'!H:H,MATCH(PolicyLevers!$C624,'Policy Characteristics'!$C:$C,0))</f>
        <v>5.0000000000000001E-3</v>
      </c>
      <c r="O624" s="144" t="str">
        <f>INDEX('Policy Characteristics'!I:I,MATCH(PolicyLevers!$C624,'Policy Characteristics'!$C:$C,0))</f>
        <v>% of BAU price</v>
      </c>
      <c r="P624" s="15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50" t="str">
        <f>INDEX('Policy Characteristics'!K:K,MATCH(PolicyLevers!$C624,'Policy Characteristics'!$C:$C,0))</f>
        <v>fuels.html#fuel-taxes</v>
      </c>
      <c r="R624" s="150" t="str">
        <f>INDEX('Policy Characteristics'!L:L,MATCH(PolicyLevers!$C624,'Policy Characteristics'!$C:$C,0))</f>
        <v>fuel-taxes.html</v>
      </c>
      <c r="S624" s="144" t="str">
        <f>INDEX('Policy Characteristics'!M:M,MATCH(PolicyLevers!$C624,'Policy Characteristics'!$C:$C,0))</f>
        <v>Calculated from model data; see variable fuels/BSoFPtiT in the InputData folder for source information.</v>
      </c>
      <c r="T624" s="165">
        <f>INDEX('Policy Characteristics'!N:N,MATCH(PolicyLevers!$C624,'Policy Characteristics'!$C:$C,0))</f>
        <v>0</v>
      </c>
    </row>
    <row r="625" spans="1:20" s="147" customFormat="1">
      <c r="A625" s="142" t="str">
        <f>INDEX('Policy Characteristics'!A:A,MATCH($C625,'Policy Characteristics'!$C:$C,0))</f>
        <v>Cross-Sector</v>
      </c>
      <c r="B625" s="168" t="str">
        <f>INDEX('Policy Characteristics'!B:B,MATCH($C625,'Policy Characteristics'!$C:$C,0))</f>
        <v>Fuel Taxes</v>
      </c>
      <c r="C625" s="168" t="str">
        <f t="shared" ref="C625:C637" si="47">C$624</f>
        <v>Additional Fuel Tax Rate by Fuel</v>
      </c>
      <c r="D625" s="150" t="s">
        <v>473</v>
      </c>
      <c r="E625" s="150"/>
      <c r="F625" s="150" t="s">
        <v>470</v>
      </c>
      <c r="G625" s="165"/>
      <c r="H625" s="16">
        <v>79</v>
      </c>
      <c r="I625" s="150" t="s">
        <v>46</v>
      </c>
      <c r="J625" s="142" t="str">
        <f>INDEX('Policy Characteristics'!D:D,MATCH(PolicyLevers!$C625,'Policy Characteristics'!$C:$C,0))</f>
        <v>Fuel Taxes</v>
      </c>
      <c r="K625" s="142" t="str">
        <f>INDEX('Policy Characteristics'!E:E,MATCH(PolicyLevers!$C625,'Policy Characteristics'!$C:$C,0))</f>
        <v>cross fuel tax</v>
      </c>
      <c r="L625" s="166">
        <f>INDEX('Policy Characteristics'!F:F,MATCH(PolicyLevers!$C625,'Policy Characteristics'!$C:$C,0))</f>
        <v>0</v>
      </c>
      <c r="M625" s="166">
        <f>INDEX('Policy Characteristics'!G:G,MATCH(PolicyLevers!$C625,'Policy Characteristics'!$C:$C,0))</f>
        <v>0.2</v>
      </c>
      <c r="N625" s="202">
        <f>INDEX('Policy Characteristics'!H:H,MATCH(PolicyLevers!$C625,'Policy Characteristics'!$C:$C,0))</f>
        <v>5.0000000000000001E-3</v>
      </c>
      <c r="O625" s="167" t="str">
        <f>INDEX('Policy Characteristics'!I:I,MATCH(PolicyLevers!$C625,'Policy Characteristics'!$C:$C,0))</f>
        <v>% of BAU price</v>
      </c>
      <c r="P625" s="15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50" t="str">
        <f>INDEX('Policy Characteristics'!K:K,MATCH(PolicyLevers!$C625,'Policy Characteristics'!$C:$C,0))</f>
        <v>fuels.html#fuel-taxes</v>
      </c>
      <c r="R625" s="150" t="str">
        <f>INDEX('Policy Characteristics'!L:L,MATCH(PolicyLevers!$C625,'Policy Characteristics'!$C:$C,0))</f>
        <v>fuel-taxes.html</v>
      </c>
      <c r="S625" s="184" t="str">
        <f>INDEX('Policy Characteristics'!M:M,MATCH(PolicyLevers!$C625,'Policy Characteristics'!$C:$C,0))</f>
        <v>Calculated from model data; see variable fuels/BSoFPtiT in the InputData folder for source information.</v>
      </c>
      <c r="T625" s="165">
        <f>INDEX('Policy Characteristics'!N:N,MATCH(PolicyLevers!$C625,'Policy Characteristics'!$C:$C,0))</f>
        <v>0</v>
      </c>
    </row>
    <row r="626" spans="1:20" s="147" customFormat="1">
      <c r="A626" s="142" t="str">
        <f>INDEX('Policy Characteristics'!A:A,MATCH($C626,'Policy Characteristics'!$C:$C,0))</f>
        <v>Cross-Sector</v>
      </c>
      <c r="B626" s="168" t="str">
        <f>INDEX('Policy Characteristics'!B:B,MATCH($C626,'Policy Characteristics'!$C:$C,0))</f>
        <v>Fuel Taxes</v>
      </c>
      <c r="C626" s="168" t="str">
        <f t="shared" si="47"/>
        <v>Additional Fuel Tax Rate by Fuel</v>
      </c>
      <c r="D626" s="150" t="s">
        <v>49</v>
      </c>
      <c r="E626" s="150"/>
      <c r="F626" s="150" t="s">
        <v>93</v>
      </c>
      <c r="G626" s="165"/>
      <c r="H626" s="16">
        <v>80</v>
      </c>
      <c r="I626" s="150" t="s">
        <v>46</v>
      </c>
      <c r="J626" s="142" t="str">
        <f>INDEX('Policy Characteristics'!D:D,MATCH(PolicyLevers!$C626,'Policy Characteristics'!$C:$C,0))</f>
        <v>Fuel Taxes</v>
      </c>
      <c r="K626" s="142" t="str">
        <f>INDEX('Policy Characteristics'!E:E,MATCH(PolicyLevers!$C626,'Policy Characteristics'!$C:$C,0))</f>
        <v>cross fuel tax</v>
      </c>
      <c r="L626" s="166">
        <f>INDEX('Policy Characteristics'!F:F,MATCH(PolicyLevers!$C626,'Policy Characteristics'!$C:$C,0))</f>
        <v>0</v>
      </c>
      <c r="M626" s="166">
        <f>INDEX('Policy Characteristics'!G:G,MATCH(PolicyLevers!$C626,'Policy Characteristics'!$C:$C,0))</f>
        <v>0.2</v>
      </c>
      <c r="N626" s="202">
        <f>INDEX('Policy Characteristics'!H:H,MATCH(PolicyLevers!$C626,'Policy Characteristics'!$C:$C,0))</f>
        <v>5.0000000000000001E-3</v>
      </c>
      <c r="O626" s="167" t="str">
        <f>INDEX('Policy Characteristics'!I:I,MATCH(PolicyLevers!$C626,'Policy Characteristics'!$C:$C,0))</f>
        <v>% of BAU price</v>
      </c>
      <c r="P626" s="15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50" t="str">
        <f>INDEX('Policy Characteristics'!K:K,MATCH(PolicyLevers!$C626,'Policy Characteristics'!$C:$C,0))</f>
        <v>fuels.html#fuel-taxes</v>
      </c>
      <c r="R626" s="150" t="str">
        <f>INDEX('Policy Characteristics'!L:L,MATCH(PolicyLevers!$C626,'Policy Characteristics'!$C:$C,0))</f>
        <v>fuel-taxes.html</v>
      </c>
      <c r="S626" s="184" t="str">
        <f>INDEX('Policy Characteristics'!M:M,MATCH(PolicyLevers!$C626,'Policy Characteristics'!$C:$C,0))</f>
        <v>Calculated from model data; see variable fuels/BSoFPtiT in the InputData folder for source information.</v>
      </c>
      <c r="T626" s="165">
        <f>INDEX('Policy Characteristics'!N:N,MATCH(PolicyLevers!$C626,'Policy Characteristics'!$C:$C,0))</f>
        <v>0</v>
      </c>
    </row>
    <row r="627" spans="1:20" s="147" customFormat="1">
      <c r="A627" s="142" t="str">
        <f>INDEX('Policy Characteristics'!A:A,MATCH($C627,'Policy Characteristics'!$C:$C,0))</f>
        <v>Cross-Sector</v>
      </c>
      <c r="B627" s="168" t="str">
        <f>INDEX('Policy Characteristics'!B:B,MATCH($C627,'Policy Characteristics'!$C:$C,0))</f>
        <v>Fuel Taxes</v>
      </c>
      <c r="C627" s="168" t="str">
        <f t="shared" si="47"/>
        <v>Additional Fuel Tax Rate by Fuel</v>
      </c>
      <c r="D627" s="150" t="s">
        <v>50</v>
      </c>
      <c r="E627" s="150"/>
      <c r="F627" s="150" t="s">
        <v>94</v>
      </c>
      <c r="G627" s="165"/>
      <c r="H627" s="16">
        <v>738</v>
      </c>
      <c r="I627" s="150" t="s">
        <v>47</v>
      </c>
      <c r="J627" s="142" t="str">
        <f>INDEX('Policy Characteristics'!D:D,MATCH(PolicyLevers!$C627,'Policy Characteristics'!$C:$C,0))</f>
        <v>Fuel Taxes</v>
      </c>
      <c r="K627" s="142" t="str">
        <f>INDEX('Policy Characteristics'!E:E,MATCH(PolicyLevers!$C627,'Policy Characteristics'!$C:$C,0))</f>
        <v>cross fuel tax</v>
      </c>
      <c r="L627" s="166">
        <f>INDEX('Policy Characteristics'!F:F,MATCH(PolicyLevers!$C627,'Policy Characteristics'!$C:$C,0))</f>
        <v>0</v>
      </c>
      <c r="M627" s="166">
        <f>INDEX('Policy Characteristics'!G:G,MATCH(PolicyLevers!$C627,'Policy Characteristics'!$C:$C,0))</f>
        <v>0.2</v>
      </c>
      <c r="N627" s="202">
        <f>INDEX('Policy Characteristics'!H:H,MATCH(PolicyLevers!$C627,'Policy Characteristics'!$C:$C,0))</f>
        <v>5.0000000000000001E-3</v>
      </c>
      <c r="O627" s="167" t="str">
        <f>INDEX('Policy Characteristics'!I:I,MATCH(PolicyLevers!$C627,'Policy Characteristics'!$C:$C,0))</f>
        <v>% of BAU price</v>
      </c>
      <c r="P627" s="14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165" t="str">
        <f>INDEX('Policy Characteristics'!K:K,MATCH(PolicyLevers!$C627,'Policy Characteristics'!$C:$C,0))</f>
        <v>fuels.html#fuel-taxes</v>
      </c>
      <c r="R627" s="150" t="str">
        <f>INDEX('Policy Characteristics'!L:L,MATCH(PolicyLevers!$C627,'Policy Characteristics'!$C:$C,0))</f>
        <v>fuel-taxes.html</v>
      </c>
      <c r="S627" s="184" t="str">
        <f>INDEX('Policy Characteristics'!M:M,MATCH(PolicyLevers!$C627,'Policy Characteristics'!$C:$C,0))</f>
        <v>Calculated from model data; see variable fuels/BSoFPtiT in the InputData folder for source information.</v>
      </c>
      <c r="T627" s="165">
        <f>INDEX('Policy Characteristics'!N:N,MATCH(PolicyLevers!$C627,'Policy Characteristics'!$C:$C,0))</f>
        <v>0</v>
      </c>
    </row>
    <row r="628" spans="1:20" s="147" customFormat="1">
      <c r="A628" s="142" t="str">
        <f>INDEX('Policy Characteristics'!A:A,MATCH($C628,'Policy Characteristics'!$C:$C,0))</f>
        <v>Cross-Sector</v>
      </c>
      <c r="B628" s="168" t="str">
        <f>INDEX('Policy Characteristics'!B:B,MATCH($C628,'Policy Characteristics'!$C:$C,0))</f>
        <v>Fuel Taxes</v>
      </c>
      <c r="C628" s="168" t="str">
        <f t="shared" si="47"/>
        <v>Additional Fuel Tax Rate by Fuel</v>
      </c>
      <c r="D628" s="150" t="s">
        <v>54</v>
      </c>
      <c r="E628" s="150"/>
      <c r="F628" s="150" t="s">
        <v>98</v>
      </c>
      <c r="G628" s="165"/>
      <c r="H628" s="16">
        <v>739</v>
      </c>
      <c r="I628" s="150" t="s">
        <v>47</v>
      </c>
      <c r="J628" s="142" t="str">
        <f>INDEX('Policy Characteristics'!D:D,MATCH(PolicyLevers!$C628,'Policy Characteristics'!$C:$C,0))</f>
        <v>Fuel Taxes</v>
      </c>
      <c r="K628" s="142" t="str">
        <f>INDEX('Policy Characteristics'!E:E,MATCH(PolicyLevers!$C628,'Policy Characteristics'!$C:$C,0))</f>
        <v>cross fuel tax</v>
      </c>
      <c r="L628" s="166">
        <f>INDEX('Policy Characteristics'!F:F,MATCH(PolicyLevers!$C628,'Policy Characteristics'!$C:$C,0))</f>
        <v>0</v>
      </c>
      <c r="M628" s="166">
        <f>INDEX('Policy Characteristics'!G:G,MATCH(PolicyLevers!$C628,'Policy Characteristics'!$C:$C,0))</f>
        <v>0.2</v>
      </c>
      <c r="N628" s="202">
        <f>INDEX('Policy Characteristics'!H:H,MATCH(PolicyLevers!$C628,'Policy Characteristics'!$C:$C,0))</f>
        <v>5.0000000000000001E-3</v>
      </c>
      <c r="O628" s="167" t="str">
        <f>INDEX('Policy Characteristics'!I:I,MATCH(PolicyLevers!$C628,'Policy Characteristics'!$C:$C,0))</f>
        <v>% of BAU price</v>
      </c>
      <c r="P628" s="14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165" t="str">
        <f>INDEX('Policy Characteristics'!K:K,MATCH(PolicyLevers!$C628,'Policy Characteristics'!$C:$C,0))</f>
        <v>fuels.html#fuel-taxes</v>
      </c>
      <c r="R628" s="150" t="str">
        <f>INDEX('Policy Characteristics'!L:L,MATCH(PolicyLevers!$C628,'Policy Characteristics'!$C:$C,0))</f>
        <v>fuel-taxes.html</v>
      </c>
      <c r="S628" s="184" t="str">
        <f>INDEX('Policy Characteristics'!M:M,MATCH(PolicyLevers!$C628,'Policy Characteristics'!$C:$C,0))</f>
        <v>Calculated from model data; see variable fuels/BSoFPtiT in the InputData folder for source information.</v>
      </c>
      <c r="T628" s="165">
        <f>INDEX('Policy Characteristics'!N:N,MATCH(PolicyLevers!$C628,'Policy Characteristics'!$C:$C,0))</f>
        <v>0</v>
      </c>
    </row>
    <row r="629" spans="1:20" s="147" customFormat="1">
      <c r="A629" s="142" t="str">
        <f>INDEX('Policy Characteristics'!A:A,MATCH($C629,'Policy Characteristics'!$C:$C,0))</f>
        <v>Cross-Sector</v>
      </c>
      <c r="B629" s="168" t="str">
        <f>INDEX('Policy Characteristics'!B:B,MATCH($C629,'Policy Characteristics'!$C:$C,0))</f>
        <v>Fuel Taxes</v>
      </c>
      <c r="C629" s="168" t="str">
        <f t="shared" si="47"/>
        <v>Additional Fuel Tax Rate by Fuel</v>
      </c>
      <c r="D629" s="150" t="s">
        <v>56</v>
      </c>
      <c r="E629" s="150"/>
      <c r="F629" s="150" t="s">
        <v>101</v>
      </c>
      <c r="G629" s="165"/>
      <c r="H629" s="16">
        <v>81</v>
      </c>
      <c r="I629" s="150" t="s">
        <v>46</v>
      </c>
      <c r="J629" s="142" t="str">
        <f>INDEX('Policy Characteristics'!D:D,MATCH(PolicyLevers!$C629,'Policy Characteristics'!$C:$C,0))</f>
        <v>Fuel Taxes</v>
      </c>
      <c r="K629" s="142" t="str">
        <f>INDEX('Policy Characteristics'!E:E,MATCH(PolicyLevers!$C629,'Policy Characteristics'!$C:$C,0))</f>
        <v>cross fuel tax</v>
      </c>
      <c r="L629" s="166">
        <f>INDEX('Policy Characteristics'!F:F,MATCH(PolicyLevers!$C629,'Policy Characteristics'!$C:$C,0))</f>
        <v>0</v>
      </c>
      <c r="M629" s="166">
        <f>INDEX('Policy Characteristics'!G:G,MATCH(PolicyLevers!$C629,'Policy Characteristics'!$C:$C,0))</f>
        <v>0.2</v>
      </c>
      <c r="N629" s="202">
        <f>INDEX('Policy Characteristics'!H:H,MATCH(PolicyLevers!$C629,'Policy Characteristics'!$C:$C,0))</f>
        <v>5.0000000000000001E-3</v>
      </c>
      <c r="O629" s="167" t="str">
        <f>INDEX('Policy Characteristics'!I:I,MATCH(PolicyLevers!$C629,'Policy Characteristics'!$C:$C,0))</f>
        <v>% of BAU price</v>
      </c>
      <c r="P629" s="15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50" t="str">
        <f>INDEX('Policy Characteristics'!K:K,MATCH(PolicyLevers!$C629,'Policy Characteristics'!$C:$C,0))</f>
        <v>fuels.html#fuel-taxes</v>
      </c>
      <c r="R629" s="150" t="str">
        <f>INDEX('Policy Characteristics'!L:L,MATCH(PolicyLevers!$C629,'Policy Characteristics'!$C:$C,0))</f>
        <v>fuel-taxes.html</v>
      </c>
      <c r="S629" s="184" t="str">
        <f>INDEX('Policy Characteristics'!M:M,MATCH(PolicyLevers!$C629,'Policy Characteristics'!$C:$C,0))</f>
        <v>Calculated from model data; see variable fuels/BSoFPtiT in the InputData folder for source information.</v>
      </c>
      <c r="T629" s="165">
        <f>INDEX('Policy Characteristics'!N:N,MATCH(PolicyLevers!$C629,'Policy Characteristics'!$C:$C,0))</f>
        <v>0</v>
      </c>
    </row>
    <row r="630" spans="1:20" s="147" customFormat="1">
      <c r="A630" s="142" t="str">
        <f>INDEX('Policy Characteristics'!A:A,MATCH($C630,'Policy Characteristics'!$C:$C,0))</f>
        <v>Cross-Sector</v>
      </c>
      <c r="B630" s="168" t="str">
        <f>INDEX('Policy Characteristics'!B:B,MATCH($C630,'Policy Characteristics'!$C:$C,0))</f>
        <v>Fuel Taxes</v>
      </c>
      <c r="C630" s="168" t="str">
        <f t="shared" si="47"/>
        <v>Additional Fuel Tax Rate by Fuel</v>
      </c>
      <c r="D630" s="150" t="s">
        <v>57</v>
      </c>
      <c r="E630" s="150"/>
      <c r="F630" s="150" t="s">
        <v>102</v>
      </c>
      <c r="G630" s="165"/>
      <c r="H630" s="16">
        <v>82</v>
      </c>
      <c r="I630" s="150" t="s">
        <v>46</v>
      </c>
      <c r="J630" s="142" t="str">
        <f>INDEX('Policy Characteristics'!D:D,MATCH(PolicyLevers!$C630,'Policy Characteristics'!$C:$C,0))</f>
        <v>Fuel Taxes</v>
      </c>
      <c r="K630" s="142" t="str">
        <f>INDEX('Policy Characteristics'!E:E,MATCH(PolicyLevers!$C630,'Policy Characteristics'!$C:$C,0))</f>
        <v>cross fuel tax</v>
      </c>
      <c r="L630" s="166">
        <f>INDEX('Policy Characteristics'!F:F,MATCH(PolicyLevers!$C630,'Policy Characteristics'!$C:$C,0))</f>
        <v>0</v>
      </c>
      <c r="M630" s="166">
        <f>INDEX('Policy Characteristics'!G:G,MATCH(PolicyLevers!$C630,'Policy Characteristics'!$C:$C,0))</f>
        <v>0.2</v>
      </c>
      <c r="N630" s="202">
        <f>INDEX('Policy Characteristics'!H:H,MATCH(PolicyLevers!$C630,'Policy Characteristics'!$C:$C,0))</f>
        <v>5.0000000000000001E-3</v>
      </c>
      <c r="O630" s="167" t="str">
        <f>INDEX('Policy Characteristics'!I:I,MATCH(PolicyLevers!$C630,'Policy Characteristics'!$C:$C,0))</f>
        <v>% of BAU price</v>
      </c>
      <c r="P630" s="15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50" t="str">
        <f>INDEX('Policy Characteristics'!K:K,MATCH(PolicyLevers!$C630,'Policy Characteristics'!$C:$C,0))</f>
        <v>fuels.html#fuel-taxes</v>
      </c>
      <c r="R630" s="150" t="str">
        <f>INDEX('Policy Characteristics'!L:L,MATCH(PolicyLevers!$C630,'Policy Characteristics'!$C:$C,0))</f>
        <v>fuel-taxes.html</v>
      </c>
      <c r="S630" s="184" t="str">
        <f>INDEX('Policy Characteristics'!M:M,MATCH(PolicyLevers!$C630,'Policy Characteristics'!$C:$C,0))</f>
        <v>Calculated from model data; see variable fuels/BSoFPtiT in the InputData folder for source information.</v>
      </c>
      <c r="T630" s="165">
        <f>INDEX('Policy Characteristics'!N:N,MATCH(PolicyLevers!$C630,'Policy Characteristics'!$C:$C,0))</f>
        <v>0</v>
      </c>
    </row>
    <row r="631" spans="1:20" s="147" customFormat="1">
      <c r="A631" s="142" t="str">
        <f>INDEX('Policy Characteristics'!A:A,MATCH($C631,'Policy Characteristics'!$C:$C,0))</f>
        <v>Cross-Sector</v>
      </c>
      <c r="B631" s="168" t="str">
        <f>INDEX('Policy Characteristics'!B:B,MATCH($C631,'Policy Characteristics'!$C:$C,0))</f>
        <v>Fuel Taxes</v>
      </c>
      <c r="C631" s="168" t="str">
        <f t="shared" si="47"/>
        <v>Additional Fuel Tax Rate by Fuel</v>
      </c>
      <c r="D631" s="150" t="s">
        <v>58</v>
      </c>
      <c r="E631" s="150"/>
      <c r="F631" s="150" t="s">
        <v>103</v>
      </c>
      <c r="G631" s="165"/>
      <c r="H631" s="16">
        <v>740</v>
      </c>
      <c r="I631" s="150" t="s">
        <v>47</v>
      </c>
      <c r="J631" s="142" t="str">
        <f>INDEX('Policy Characteristics'!D:D,MATCH(PolicyLevers!$C631,'Policy Characteristics'!$C:$C,0))</f>
        <v>Fuel Taxes</v>
      </c>
      <c r="K631" s="142" t="str">
        <f>INDEX('Policy Characteristics'!E:E,MATCH(PolicyLevers!$C631,'Policy Characteristics'!$C:$C,0))</f>
        <v>cross fuel tax</v>
      </c>
      <c r="L631" s="166">
        <f>INDEX('Policy Characteristics'!F:F,MATCH(PolicyLevers!$C631,'Policy Characteristics'!$C:$C,0))</f>
        <v>0</v>
      </c>
      <c r="M631" s="166">
        <f>INDEX('Policy Characteristics'!G:G,MATCH(PolicyLevers!$C631,'Policy Characteristics'!$C:$C,0))</f>
        <v>0.2</v>
      </c>
      <c r="N631" s="202">
        <f>INDEX('Policy Characteristics'!H:H,MATCH(PolicyLevers!$C631,'Policy Characteristics'!$C:$C,0))</f>
        <v>5.0000000000000001E-3</v>
      </c>
      <c r="O631" s="167" t="str">
        <f>INDEX('Policy Characteristics'!I:I,MATCH(PolicyLevers!$C631,'Policy Characteristics'!$C:$C,0))</f>
        <v>% of BAU price</v>
      </c>
      <c r="P631" s="14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165" t="str">
        <f>INDEX('Policy Characteristics'!K:K,MATCH(PolicyLevers!$C631,'Policy Characteristics'!$C:$C,0))</f>
        <v>fuels.html#fuel-taxes</v>
      </c>
      <c r="R631" s="150" t="str">
        <f>INDEX('Policy Characteristics'!L:L,MATCH(PolicyLevers!$C631,'Policy Characteristics'!$C:$C,0))</f>
        <v>fuel-taxes.html</v>
      </c>
      <c r="S631" s="184" t="str">
        <f>INDEX('Policy Characteristics'!M:M,MATCH(PolicyLevers!$C631,'Policy Characteristics'!$C:$C,0))</f>
        <v>Calculated from model data; see variable fuels/BSoFPtiT in the InputData folder for source information.</v>
      </c>
      <c r="T631" s="165">
        <f>INDEX('Policy Characteristics'!N:N,MATCH(PolicyLevers!$C631,'Policy Characteristics'!$C:$C,0))</f>
        <v>0</v>
      </c>
    </row>
    <row r="632" spans="1:20" s="147" customFormat="1">
      <c r="A632" s="142" t="str">
        <f>INDEX('Policy Characteristics'!A:A,MATCH($C632,'Policy Characteristics'!$C:$C,0))</f>
        <v>Cross-Sector</v>
      </c>
      <c r="B632" s="168" t="str">
        <f>INDEX('Policy Characteristics'!B:B,MATCH($C632,'Policy Characteristics'!$C:$C,0))</f>
        <v>Fuel Taxes</v>
      </c>
      <c r="C632" s="168" t="str">
        <f t="shared" si="47"/>
        <v>Additional Fuel Tax Rate by Fuel</v>
      </c>
      <c r="D632" s="150" t="s">
        <v>59</v>
      </c>
      <c r="E632" s="150"/>
      <c r="F632" s="150" t="s">
        <v>104</v>
      </c>
      <c r="G632" s="165"/>
      <c r="H632" s="16">
        <v>741</v>
      </c>
      <c r="I632" s="150" t="s">
        <v>47</v>
      </c>
      <c r="J632" s="142" t="str">
        <f>INDEX('Policy Characteristics'!D:D,MATCH(PolicyLevers!$C632,'Policy Characteristics'!$C:$C,0))</f>
        <v>Fuel Taxes</v>
      </c>
      <c r="K632" s="142" t="str">
        <f>INDEX('Policy Characteristics'!E:E,MATCH(PolicyLevers!$C632,'Policy Characteristics'!$C:$C,0))</f>
        <v>cross fuel tax</v>
      </c>
      <c r="L632" s="166">
        <f>INDEX('Policy Characteristics'!F:F,MATCH(PolicyLevers!$C632,'Policy Characteristics'!$C:$C,0))</f>
        <v>0</v>
      </c>
      <c r="M632" s="166">
        <f>INDEX('Policy Characteristics'!G:G,MATCH(PolicyLevers!$C632,'Policy Characteristics'!$C:$C,0))</f>
        <v>0.2</v>
      </c>
      <c r="N632" s="202">
        <f>INDEX('Policy Characteristics'!H:H,MATCH(PolicyLevers!$C632,'Policy Characteristics'!$C:$C,0))</f>
        <v>5.0000000000000001E-3</v>
      </c>
      <c r="O632" s="167" t="str">
        <f>INDEX('Policy Characteristics'!I:I,MATCH(PolicyLevers!$C632,'Policy Characteristics'!$C:$C,0))</f>
        <v>% of BAU price</v>
      </c>
      <c r="P632" s="14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165" t="str">
        <f>INDEX('Policy Characteristics'!K:K,MATCH(PolicyLevers!$C632,'Policy Characteristics'!$C:$C,0))</f>
        <v>fuels.html#fuel-taxes</v>
      </c>
      <c r="R632" s="150" t="str">
        <f>INDEX('Policy Characteristics'!L:L,MATCH(PolicyLevers!$C632,'Policy Characteristics'!$C:$C,0))</f>
        <v>fuel-taxes.html</v>
      </c>
      <c r="S632" s="184" t="str">
        <f>INDEX('Policy Characteristics'!M:M,MATCH(PolicyLevers!$C632,'Policy Characteristics'!$C:$C,0))</f>
        <v>Calculated from model data; see variable fuels/BSoFPtiT in the InputData folder for source information.</v>
      </c>
      <c r="T632" s="165">
        <f>INDEX('Policy Characteristics'!N:N,MATCH(PolicyLevers!$C632,'Policy Characteristics'!$C:$C,0))</f>
        <v>0</v>
      </c>
    </row>
    <row r="633" spans="1:20">
      <c r="A633" s="142" t="str">
        <f>INDEX('Policy Characteristics'!A:A,MATCH($C633,'Policy Characteristics'!$C:$C,0))</f>
        <v>Cross-Sector</v>
      </c>
      <c r="B633" s="168" t="str">
        <f>INDEX('Policy Characteristics'!B:B,MATCH($C633,'Policy Characteristics'!$C:$C,0))</f>
        <v>Fuel Taxes</v>
      </c>
      <c r="C633" s="168" t="str">
        <f t="shared" si="47"/>
        <v>Additional Fuel Tax Rate by Fuel</v>
      </c>
      <c r="D633" s="150" t="s">
        <v>809</v>
      </c>
      <c r="E633" s="150"/>
      <c r="F633" s="150" t="s">
        <v>810</v>
      </c>
      <c r="G633" s="165"/>
      <c r="H633" s="164">
        <v>742</v>
      </c>
      <c r="I633" s="150" t="s">
        <v>46</v>
      </c>
      <c r="J633" s="142" t="str">
        <f>INDEX('Policy Characteristics'!D:D,MATCH(PolicyLevers!$C633,'Policy Characteristics'!$C:$C,0))</f>
        <v>Fuel Taxes</v>
      </c>
      <c r="K633" s="142" t="str">
        <f>INDEX('Policy Characteristics'!E:E,MATCH(PolicyLevers!$C633,'Policy Characteristics'!$C:$C,0))</f>
        <v>cross fuel tax</v>
      </c>
      <c r="L633" s="166">
        <f>INDEX('Policy Characteristics'!F:F,MATCH(PolicyLevers!$C633,'Policy Characteristics'!$C:$C,0))</f>
        <v>0</v>
      </c>
      <c r="M633" s="166">
        <f>INDEX('Policy Characteristics'!G:G,MATCH(PolicyLevers!$C633,'Policy Characteristics'!$C:$C,0))</f>
        <v>0.2</v>
      </c>
      <c r="N633" s="202">
        <f>INDEX('Policy Characteristics'!H:H,MATCH(PolicyLevers!$C633,'Policy Characteristics'!$C:$C,0))</f>
        <v>5.0000000000000001E-3</v>
      </c>
      <c r="O633" s="167" t="str">
        <f>INDEX('Policy Characteristics'!I:I,MATCH(PolicyLevers!$C633,'Policy Characteristics'!$C:$C,0))</f>
        <v>% of BAU price</v>
      </c>
      <c r="P633" s="15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50" t="str">
        <f>INDEX('Policy Characteristics'!K:K,MATCH(PolicyLevers!$C633,'Policy Characteristics'!$C:$C,0))</f>
        <v>fuels.html#fuel-taxes</v>
      </c>
      <c r="R633" s="150" t="str">
        <f>INDEX('Policy Characteristics'!L:L,MATCH(PolicyLevers!$C633,'Policy Characteristics'!$C:$C,0))</f>
        <v>fuel-taxes.html</v>
      </c>
      <c r="S633" s="184" t="str">
        <f>INDEX('Policy Characteristics'!M:M,MATCH(PolicyLevers!$C633,'Policy Characteristics'!$C:$C,0))</f>
        <v>Calculated from model data; see variable fuels/BSoFPtiT in the InputData folder for source information.</v>
      </c>
      <c r="T633" s="144">
        <f>INDEX('Policy Characteristics'!N:N,MATCH(PolicyLevers!$C633,'Policy Characteristics'!$C:$C,0))</f>
        <v>0</v>
      </c>
    </row>
    <row r="634" spans="1:20">
      <c r="A634" s="142" t="str">
        <f>INDEX('Policy Characteristics'!A:A,MATCH($C634,'Policy Characteristics'!$C:$C,0))</f>
        <v>Cross-Sector</v>
      </c>
      <c r="B634" s="168" t="str">
        <f>INDEX('Policy Characteristics'!B:B,MATCH($C634,'Policy Characteristics'!$C:$C,0))</f>
        <v>Fuel Taxes</v>
      </c>
      <c r="C634" s="168" t="str">
        <f t="shared" si="47"/>
        <v>Additional Fuel Tax Rate by Fuel</v>
      </c>
      <c r="D634" s="150" t="s">
        <v>78</v>
      </c>
      <c r="E634" s="150"/>
      <c r="F634" s="150" t="s">
        <v>105</v>
      </c>
      <c r="G634" s="165"/>
      <c r="H634" s="16">
        <v>743</v>
      </c>
      <c r="I634" s="150" t="s">
        <v>47</v>
      </c>
      <c r="J634" s="142" t="str">
        <f>INDEX('Policy Characteristics'!D:D,MATCH(PolicyLevers!$C634,'Policy Characteristics'!$C:$C,0))</f>
        <v>Fuel Taxes</v>
      </c>
      <c r="K634" s="142" t="str">
        <f>INDEX('Policy Characteristics'!E:E,MATCH(PolicyLevers!$C634,'Policy Characteristics'!$C:$C,0))</f>
        <v>cross fuel tax</v>
      </c>
      <c r="L634" s="166">
        <f>INDEX('Policy Characteristics'!F:F,MATCH(PolicyLevers!$C634,'Policy Characteristics'!$C:$C,0))</f>
        <v>0</v>
      </c>
      <c r="M634" s="166">
        <f>INDEX('Policy Characteristics'!G:G,MATCH(PolicyLevers!$C634,'Policy Characteristics'!$C:$C,0))</f>
        <v>0.2</v>
      </c>
      <c r="N634" s="202">
        <f>INDEX('Policy Characteristics'!H:H,MATCH(PolicyLevers!$C634,'Policy Characteristics'!$C:$C,0))</f>
        <v>5.0000000000000001E-3</v>
      </c>
      <c r="O634" s="167" t="str">
        <f>INDEX('Policy Characteristics'!I:I,MATCH(PolicyLevers!$C634,'Policy Characteristics'!$C:$C,0))</f>
        <v>% of BAU price</v>
      </c>
      <c r="P634" s="14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44" t="str">
        <f>INDEX('Policy Characteristics'!K:K,MATCH(PolicyLevers!$C634,'Policy Characteristics'!$C:$C,0))</f>
        <v>fuels.html#fuel-taxes</v>
      </c>
      <c r="R634" s="150" t="str">
        <f>INDEX('Policy Characteristics'!L:L,MATCH(PolicyLevers!$C634,'Policy Characteristics'!$C:$C,0))</f>
        <v>fuel-taxes.html</v>
      </c>
      <c r="S634" s="171" t="str">
        <f>INDEX('Policy Characteristics'!M:M,MATCH(PolicyLevers!$C634,'Policy Characteristics'!$C:$C,0))</f>
        <v>Calculated from model data; see variable fuels/BSoFPtiT in the InputData folder for source information.</v>
      </c>
      <c r="T634" s="144">
        <f>INDEX('Policy Characteristics'!N:N,MATCH(PolicyLevers!$C634,'Policy Characteristics'!$C:$C,0))</f>
        <v>0</v>
      </c>
    </row>
    <row r="635" spans="1:20">
      <c r="A635" s="142" t="str">
        <f>INDEX('Policy Characteristics'!A:A,MATCH($C635,'Policy Characteristics'!$C:$C,0))</f>
        <v>Cross-Sector</v>
      </c>
      <c r="B635" s="168" t="str">
        <f>INDEX('Policy Characteristics'!B:B,MATCH($C635,'Policy Characteristics'!$C:$C,0))</f>
        <v>Fuel Taxes</v>
      </c>
      <c r="C635" s="168" t="str">
        <f t="shared" si="47"/>
        <v>Additional Fuel Tax Rate by Fuel</v>
      </c>
      <c r="D635" s="150" t="s">
        <v>466</v>
      </c>
      <c r="E635" s="150"/>
      <c r="F635" s="150" t="s">
        <v>467</v>
      </c>
      <c r="G635" s="165"/>
      <c r="H635" s="164">
        <v>744</v>
      </c>
      <c r="I635" s="150" t="s">
        <v>46</v>
      </c>
      <c r="J635" s="142" t="str">
        <f>INDEX('Policy Characteristics'!D:D,MATCH(PolicyLevers!$C635,'Policy Characteristics'!$C:$C,0))</f>
        <v>Fuel Taxes</v>
      </c>
      <c r="K635" s="142" t="str">
        <f>INDEX('Policy Characteristics'!E:E,MATCH(PolicyLevers!$C635,'Policy Characteristics'!$C:$C,0))</f>
        <v>cross fuel tax</v>
      </c>
      <c r="L635" s="166">
        <f>INDEX('Policy Characteristics'!F:F,MATCH(PolicyLevers!$C635,'Policy Characteristics'!$C:$C,0))</f>
        <v>0</v>
      </c>
      <c r="M635" s="166">
        <f>INDEX('Policy Characteristics'!G:G,MATCH(PolicyLevers!$C635,'Policy Characteristics'!$C:$C,0))</f>
        <v>0.2</v>
      </c>
      <c r="N635" s="202">
        <f>INDEX('Policy Characteristics'!H:H,MATCH(PolicyLevers!$C635,'Policy Characteristics'!$C:$C,0))</f>
        <v>5.0000000000000001E-3</v>
      </c>
      <c r="O635" s="167" t="str">
        <f>INDEX('Policy Characteristics'!I:I,MATCH(PolicyLevers!$C635,'Policy Characteristics'!$C:$C,0))</f>
        <v>% of BAU price</v>
      </c>
      <c r="P635" s="15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44" t="str">
        <f>INDEX('Policy Characteristics'!K:K,MATCH(PolicyLevers!$C635,'Policy Characteristics'!$C:$C,0))</f>
        <v>fuels.html#fuel-taxes</v>
      </c>
      <c r="R635" s="150" t="str">
        <f>INDEX('Policy Characteristics'!L:L,MATCH(PolicyLevers!$C635,'Policy Characteristics'!$C:$C,0))</f>
        <v>fuel-taxes.html</v>
      </c>
      <c r="S635" s="184" t="str">
        <f>INDEX('Policy Characteristics'!M:M,MATCH(PolicyLevers!$C635,'Policy Characteristics'!$C:$C,0))</f>
        <v>Calculated from model data; see variable fuels/BSoFPtiT in the InputData folder for source information.</v>
      </c>
      <c r="T635" s="144">
        <f>INDEX('Policy Characteristics'!N:N,MATCH(PolicyLevers!$C635,'Policy Characteristics'!$C:$C,0))</f>
        <v>0</v>
      </c>
    </row>
    <row r="636" spans="1:20">
      <c r="A636" s="142" t="str">
        <f>INDEX('Policy Characteristics'!A:A,MATCH($C636,'Policy Characteristics'!$C:$C,0))</f>
        <v>Cross-Sector</v>
      </c>
      <c r="B636" s="168" t="str">
        <f>INDEX('Policy Characteristics'!B:B,MATCH($C636,'Policy Characteristics'!$C:$C,0))</f>
        <v>Fuel Taxes</v>
      </c>
      <c r="C636" s="168" t="str">
        <f t="shared" si="47"/>
        <v>Additional Fuel Tax Rate by Fuel</v>
      </c>
      <c r="D636" s="150" t="s">
        <v>801</v>
      </c>
      <c r="E636" s="150"/>
      <c r="F636" s="150" t="s">
        <v>805</v>
      </c>
      <c r="G636" s="165"/>
      <c r="H636" s="164">
        <v>745</v>
      </c>
      <c r="I636" s="150" t="s">
        <v>46</v>
      </c>
      <c r="J636" s="142" t="str">
        <f>INDEX('Policy Characteristics'!D:D,MATCH(PolicyLevers!$C636,'Policy Characteristics'!$C:$C,0))</f>
        <v>Fuel Taxes</v>
      </c>
      <c r="K636" s="142" t="str">
        <f>INDEX('Policy Characteristics'!E:E,MATCH(PolicyLevers!$C636,'Policy Characteristics'!$C:$C,0))</f>
        <v>cross fuel tax</v>
      </c>
      <c r="L636" s="166">
        <f>INDEX('Policy Characteristics'!F:F,MATCH(PolicyLevers!$C636,'Policy Characteristics'!$C:$C,0))</f>
        <v>0</v>
      </c>
      <c r="M636" s="166">
        <f>INDEX('Policy Characteristics'!G:G,MATCH(PolicyLevers!$C636,'Policy Characteristics'!$C:$C,0))</f>
        <v>0.2</v>
      </c>
      <c r="N636" s="202">
        <f>INDEX('Policy Characteristics'!H:H,MATCH(PolicyLevers!$C636,'Policy Characteristics'!$C:$C,0))</f>
        <v>5.0000000000000001E-3</v>
      </c>
      <c r="O636" s="167" t="str">
        <f>INDEX('Policy Characteristics'!I:I,MATCH(PolicyLevers!$C636,'Policy Characteristics'!$C:$C,0))</f>
        <v>% of BAU price</v>
      </c>
      <c r="P636" s="15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44" t="str">
        <f>INDEX('Policy Characteristics'!K:K,MATCH(PolicyLevers!$C636,'Policy Characteristics'!$C:$C,0))</f>
        <v>fuels.html#fuel-taxes</v>
      </c>
      <c r="R636" s="150" t="str">
        <f>INDEX('Policy Characteristics'!L:L,MATCH(PolicyLevers!$C636,'Policy Characteristics'!$C:$C,0))</f>
        <v>fuel-taxes.html</v>
      </c>
      <c r="S636" s="184" t="str">
        <f>INDEX('Policy Characteristics'!M:M,MATCH(PolicyLevers!$C636,'Policy Characteristics'!$C:$C,0))</f>
        <v>Calculated from model data; see variable fuels/BSoFPtiT in the InputData folder for source information.</v>
      </c>
      <c r="T636" s="144">
        <f>INDEX('Policy Characteristics'!N:N,MATCH(PolicyLevers!$C636,'Policy Characteristics'!$C:$C,0))</f>
        <v>0</v>
      </c>
    </row>
    <row r="637" spans="1:20">
      <c r="A637" s="142" t="str">
        <f>INDEX('Policy Characteristics'!A:A,MATCH($C637,'Policy Characteristics'!$C:$C,0))</f>
        <v>Cross-Sector</v>
      </c>
      <c r="B637" s="168" t="str">
        <f>INDEX('Policy Characteristics'!B:B,MATCH($C637,'Policy Characteristics'!$C:$C,0))</f>
        <v>Fuel Taxes</v>
      </c>
      <c r="C637" s="168" t="str">
        <f t="shared" si="47"/>
        <v>Additional Fuel Tax Rate by Fuel</v>
      </c>
      <c r="D637" s="150" t="s">
        <v>811</v>
      </c>
      <c r="E637" s="150"/>
      <c r="F637" s="150" t="s">
        <v>812</v>
      </c>
      <c r="G637" s="165"/>
      <c r="H637" s="164">
        <v>746</v>
      </c>
      <c r="I637" s="150" t="s">
        <v>46</v>
      </c>
      <c r="J637" s="142" t="str">
        <f>INDEX('Policy Characteristics'!D:D,MATCH(PolicyLevers!$C637,'Policy Characteristics'!$C:$C,0))</f>
        <v>Fuel Taxes</v>
      </c>
      <c r="K637" s="142" t="str">
        <f>INDEX('Policy Characteristics'!E:E,MATCH(PolicyLevers!$C637,'Policy Characteristics'!$C:$C,0))</f>
        <v>cross fuel tax</v>
      </c>
      <c r="L637" s="166">
        <f>INDEX('Policy Characteristics'!F:F,MATCH(PolicyLevers!$C637,'Policy Characteristics'!$C:$C,0))</f>
        <v>0</v>
      </c>
      <c r="M637" s="166">
        <f>INDEX('Policy Characteristics'!G:G,MATCH(PolicyLevers!$C637,'Policy Characteristics'!$C:$C,0))</f>
        <v>0.2</v>
      </c>
      <c r="N637" s="202">
        <f>INDEX('Policy Characteristics'!H:H,MATCH(PolicyLevers!$C637,'Policy Characteristics'!$C:$C,0))</f>
        <v>5.0000000000000001E-3</v>
      </c>
      <c r="O637" s="167" t="str">
        <f>INDEX('Policy Characteristics'!I:I,MATCH(PolicyLevers!$C637,'Policy Characteristics'!$C:$C,0))</f>
        <v>% of BAU price</v>
      </c>
      <c r="P637" s="15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44" t="str">
        <f>INDEX('Policy Characteristics'!K:K,MATCH(PolicyLevers!$C637,'Policy Characteristics'!$C:$C,0))</f>
        <v>fuels.html#fuel-taxes</v>
      </c>
      <c r="R637" s="150" t="str">
        <f>INDEX('Policy Characteristics'!L:L,MATCH(PolicyLevers!$C637,'Policy Characteristics'!$C:$C,0))</f>
        <v>fuel-taxes.html</v>
      </c>
      <c r="S637" s="184" t="str">
        <f>INDEX('Policy Characteristics'!M:M,MATCH(PolicyLevers!$C637,'Policy Characteristics'!$C:$C,0))</f>
        <v>Calculated from model data; see variable fuels/BSoFPtiT in the InputData folder for source information.</v>
      </c>
      <c r="T637" s="144">
        <f>INDEX('Policy Characteristics'!N:N,MATCH(PolicyLevers!$C637,'Policy Characteristics'!$C:$C,0))</f>
        <v>0</v>
      </c>
    </row>
    <row r="638" spans="1:20">
      <c r="A638" s="142" t="str">
        <f>INDEX('Policy Characteristics'!A:A,MATCH($C638,'Policy Characteristics'!$C:$C,0))</f>
        <v>Cross-Sector</v>
      </c>
      <c r="B638" s="168" t="str">
        <f>INDEX('Policy Characteristics'!B:B,MATCH($C638,'Policy Characteristics'!$C:$C,0))</f>
        <v>Fuel Taxes</v>
      </c>
      <c r="C638" s="168" t="str">
        <f t="shared" ref="C638:C640" si="48">C$624</f>
        <v>Additional Fuel Tax Rate by Fuel</v>
      </c>
      <c r="D638" s="150" t="s">
        <v>802</v>
      </c>
      <c r="E638" s="150"/>
      <c r="F638" s="150" t="s">
        <v>806</v>
      </c>
      <c r="G638" s="165"/>
      <c r="H638" s="164">
        <v>747</v>
      </c>
      <c r="I638" s="150" t="s">
        <v>46</v>
      </c>
      <c r="J638" s="142" t="str">
        <f>INDEX('Policy Characteristics'!D:D,MATCH(PolicyLevers!$C638,'Policy Characteristics'!$C:$C,0))</f>
        <v>Fuel Taxes</v>
      </c>
      <c r="K638" s="142" t="str">
        <f>INDEX('Policy Characteristics'!E:E,MATCH(PolicyLevers!$C638,'Policy Characteristics'!$C:$C,0))</f>
        <v>cross fuel tax</v>
      </c>
      <c r="L638" s="166">
        <f>INDEX('Policy Characteristics'!F:F,MATCH(PolicyLevers!$C638,'Policy Characteristics'!$C:$C,0))</f>
        <v>0</v>
      </c>
      <c r="M638" s="166">
        <f>INDEX('Policy Characteristics'!G:G,MATCH(PolicyLevers!$C638,'Policy Characteristics'!$C:$C,0))</f>
        <v>0.2</v>
      </c>
      <c r="N638" s="202">
        <f>INDEX('Policy Characteristics'!H:H,MATCH(PolicyLevers!$C638,'Policy Characteristics'!$C:$C,0))</f>
        <v>5.0000000000000001E-3</v>
      </c>
      <c r="O638" s="167" t="str">
        <f>INDEX('Policy Characteristics'!I:I,MATCH(PolicyLevers!$C638,'Policy Characteristics'!$C:$C,0))</f>
        <v>% of BAU price</v>
      </c>
      <c r="P638" s="15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44" t="str">
        <f>INDEX('Policy Characteristics'!K:K,MATCH(PolicyLevers!$C638,'Policy Characteristics'!$C:$C,0))</f>
        <v>fuels.html#fuel-taxes</v>
      </c>
      <c r="R638" s="150" t="str">
        <f>INDEX('Policy Characteristics'!L:L,MATCH(PolicyLevers!$C638,'Policy Characteristics'!$C:$C,0))</f>
        <v>fuel-taxes.html</v>
      </c>
      <c r="S638" s="184" t="str">
        <f>INDEX('Policy Characteristics'!M:M,MATCH(PolicyLevers!$C638,'Policy Characteristics'!$C:$C,0))</f>
        <v>Calculated from model data; see variable fuels/BSoFPtiT in the InputData folder for source information.</v>
      </c>
      <c r="T638" s="144">
        <f>INDEX('Policy Characteristics'!N:N,MATCH(PolicyLevers!$C638,'Policy Characteristics'!$C:$C,0))</f>
        <v>0</v>
      </c>
    </row>
    <row r="639" spans="1:20">
      <c r="A639" s="142" t="str">
        <f>INDEX('Policy Characteristics'!A:A,MATCH($C639,'Policy Characteristics'!$C:$C,0))</f>
        <v>Cross-Sector</v>
      </c>
      <c r="B639" s="168" t="str">
        <f>INDEX('Policy Characteristics'!B:B,MATCH($C639,'Policy Characteristics'!$C:$C,0))</f>
        <v>Fuel Taxes</v>
      </c>
      <c r="C639" s="168" t="str">
        <f t="shared" si="48"/>
        <v>Additional Fuel Tax Rate by Fuel</v>
      </c>
      <c r="D639" s="150" t="s">
        <v>803</v>
      </c>
      <c r="E639" s="150"/>
      <c r="F639" s="150" t="s">
        <v>807</v>
      </c>
      <c r="G639" s="165"/>
      <c r="H639" s="16">
        <v>748</v>
      </c>
      <c r="I639" s="150" t="s">
        <v>47</v>
      </c>
      <c r="J639" s="142" t="str">
        <f>INDEX('Policy Characteristics'!D:D,MATCH(PolicyLevers!$C639,'Policy Characteristics'!$C:$C,0))</f>
        <v>Fuel Taxes</v>
      </c>
      <c r="K639" s="142" t="str">
        <f>INDEX('Policy Characteristics'!E:E,MATCH(PolicyLevers!$C639,'Policy Characteristics'!$C:$C,0))</f>
        <v>cross fuel tax</v>
      </c>
      <c r="L639" s="166">
        <f>INDEX('Policy Characteristics'!F:F,MATCH(PolicyLevers!$C639,'Policy Characteristics'!$C:$C,0))</f>
        <v>0</v>
      </c>
      <c r="M639" s="166">
        <f>INDEX('Policy Characteristics'!G:G,MATCH(PolicyLevers!$C639,'Policy Characteristics'!$C:$C,0))</f>
        <v>0.2</v>
      </c>
      <c r="N639" s="202">
        <f>INDEX('Policy Characteristics'!H:H,MATCH(PolicyLevers!$C639,'Policy Characteristics'!$C:$C,0))</f>
        <v>5.0000000000000001E-3</v>
      </c>
      <c r="O639" s="167" t="str">
        <f>INDEX('Policy Characteristics'!I:I,MATCH(PolicyLevers!$C639,'Policy Characteristics'!$C:$C,0))</f>
        <v>% of BAU price</v>
      </c>
      <c r="P639" s="14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44" t="str">
        <f>INDEX('Policy Characteristics'!K:K,MATCH(PolicyLevers!$C639,'Policy Characteristics'!$C:$C,0))</f>
        <v>fuels.html#fuel-taxes</v>
      </c>
      <c r="R639" s="150" t="str">
        <f>INDEX('Policy Characteristics'!L:L,MATCH(PolicyLevers!$C639,'Policy Characteristics'!$C:$C,0))</f>
        <v>fuel-taxes.html</v>
      </c>
      <c r="S639" s="171" t="str">
        <f>INDEX('Policy Characteristics'!M:M,MATCH(PolicyLevers!$C639,'Policy Characteristics'!$C:$C,0))</f>
        <v>Calculated from model data; see variable fuels/BSoFPtiT in the InputData folder for source information.</v>
      </c>
      <c r="T639" s="144">
        <f>INDEX('Policy Characteristics'!N:N,MATCH(PolicyLevers!$C639,'Policy Characteristics'!$C:$C,0))</f>
        <v>0</v>
      </c>
    </row>
    <row r="640" spans="1:20">
      <c r="A640" s="142" t="str">
        <f>INDEX('Policy Characteristics'!A:A,MATCH($C640,'Policy Characteristics'!$C:$C,0))</f>
        <v>Cross-Sector</v>
      </c>
      <c r="B640" s="168" t="str">
        <f>INDEX('Policy Characteristics'!B:B,MATCH($C640,'Policy Characteristics'!$C:$C,0))</f>
        <v>Fuel Taxes</v>
      </c>
      <c r="C640" s="168" t="str">
        <f t="shared" si="48"/>
        <v>Additional Fuel Tax Rate by Fuel</v>
      </c>
      <c r="D640" s="150" t="s">
        <v>804</v>
      </c>
      <c r="E640" s="150"/>
      <c r="F640" s="150" t="s">
        <v>808</v>
      </c>
      <c r="G640" s="165"/>
      <c r="H640" s="16">
        <v>749</v>
      </c>
      <c r="I640" s="150" t="s">
        <v>47</v>
      </c>
      <c r="J640" s="142" t="str">
        <f>INDEX('Policy Characteristics'!D:D,MATCH(PolicyLevers!$C640,'Policy Characteristics'!$C:$C,0))</f>
        <v>Fuel Taxes</v>
      </c>
      <c r="K640" s="142" t="str">
        <f>INDEX('Policy Characteristics'!E:E,MATCH(PolicyLevers!$C640,'Policy Characteristics'!$C:$C,0))</f>
        <v>cross fuel tax</v>
      </c>
      <c r="L640" s="166">
        <f>INDEX('Policy Characteristics'!F:F,MATCH(PolicyLevers!$C640,'Policy Characteristics'!$C:$C,0))</f>
        <v>0</v>
      </c>
      <c r="M640" s="166">
        <f>INDEX('Policy Characteristics'!G:G,MATCH(PolicyLevers!$C640,'Policy Characteristics'!$C:$C,0))</f>
        <v>0.2</v>
      </c>
      <c r="N640" s="202">
        <f>INDEX('Policy Characteristics'!H:H,MATCH(PolicyLevers!$C640,'Policy Characteristics'!$C:$C,0))</f>
        <v>5.0000000000000001E-3</v>
      </c>
      <c r="O640" s="167" t="str">
        <f>INDEX('Policy Characteristics'!I:I,MATCH(PolicyLevers!$C640,'Policy Characteristics'!$C:$C,0))</f>
        <v>% of BAU price</v>
      </c>
      <c r="P640" s="14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44" t="str">
        <f>INDEX('Policy Characteristics'!K:K,MATCH(PolicyLevers!$C640,'Policy Characteristics'!$C:$C,0))</f>
        <v>fuels.html#fuel-taxes</v>
      </c>
      <c r="R640" s="150" t="str">
        <f>INDEX('Policy Characteristics'!L:L,MATCH(PolicyLevers!$C640,'Policy Characteristics'!$C:$C,0))</f>
        <v>fuel-taxes.html</v>
      </c>
      <c r="S640" s="171" t="str">
        <f>INDEX('Policy Characteristics'!M:M,MATCH(PolicyLevers!$C640,'Policy Characteristics'!$C:$C,0))</f>
        <v>Calculated from model data; see variable fuels/BSoFPtiT in the InputData folder for source information.</v>
      </c>
      <c r="T640" s="144">
        <f>INDEX('Policy Characteristics'!N:N,MATCH(PolicyLevers!$C640,'Policy Characteristics'!$C:$C,0))</f>
        <v>0</v>
      </c>
    </row>
    <row r="641" spans="1:20">
      <c r="A641" s="142" t="str">
        <f>INDEX('Policy Characteristics'!A:A,MATCH($C641,'Policy Characteristics'!$C:$C,0))</f>
        <v>Research and Development</v>
      </c>
      <c r="B641" t="str">
        <f>INDEX('Policy Characteristics'!B:B,MATCH($C641,'Policy Characteristics'!$C:$C,0))</f>
        <v>Capital Cost Reduction</v>
      </c>
      <c r="C641" t="s">
        <v>305</v>
      </c>
      <c r="D641" s="144" t="s">
        <v>120</v>
      </c>
      <c r="E641" s="144"/>
      <c r="F641" s="144" t="s">
        <v>332</v>
      </c>
      <c r="G641" s="144"/>
      <c r="H641" s="164">
        <v>85</v>
      </c>
      <c r="I641" s="144" t="s">
        <v>47</v>
      </c>
      <c r="J641" s="142" t="str">
        <f>INDEX('Policy Characteristics'!D:D,MATCH(PolicyLevers!$C641,'Policy Characteristics'!$C:$C,0))</f>
        <v>R&amp;D Capital Cost Reductions</v>
      </c>
      <c r="K641" s="142" t="str">
        <f>INDEX('Policy Characteristics'!E:E,MATCH(PolicyLevers!$C641,'Policy Characteristics'!$C:$C,0))</f>
        <v>RnD building capital cost reduction</v>
      </c>
      <c r="L641" s="9">
        <f>INDEX('Policy Characteristics'!F:F,MATCH(PolicyLevers!$C641,'Policy Characteristics'!$C:$C,0))</f>
        <v>0</v>
      </c>
      <c r="M641" s="9">
        <f>INDEX('Policy Characteristics'!G:G,MATCH(PolicyLevers!$C641,'Policy Characteristics'!$C:$C,0))</f>
        <v>0.4</v>
      </c>
      <c r="N641" s="170">
        <f>INDEX('Policy Characteristics'!H:H,MATCH(PolicyLevers!$C641,'Policy Characteristics'!$C:$C,0))</f>
        <v>0.01</v>
      </c>
      <c r="O641" s="144" t="str">
        <f>INDEX('Policy Characteristics'!I:I,MATCH(PolicyLevers!$C641,'Policy Characteristics'!$C:$C,0))</f>
        <v>% reduction in cost</v>
      </c>
      <c r="P641" s="14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44" t="str">
        <f>INDEX('Policy Characteristics'!K:K,MATCH(PolicyLevers!$C641,'Policy Characteristics'!$C:$C,0))</f>
        <v>architectural-design.html#rnd</v>
      </c>
      <c r="R641" s="150" t="str">
        <f>INDEX('Policy Characteristics'!L:L,MATCH(PolicyLevers!$C641,'Policy Characteristics'!$C:$C,0))</f>
        <v>research-and-development.html</v>
      </c>
      <c r="S641" s="171" t="str">
        <f>INDEX('Policy Characteristics'!M:M,MATCH(PolicyLevers!$C641,'Policy Characteristics'!$C:$C,0))</f>
        <v>none</v>
      </c>
      <c r="T641" s="144">
        <f>INDEX('Policy Characteristics'!N:N,MATCH(PolicyLevers!$C641,'Policy Characteristics'!$C:$C,0))</f>
        <v>0</v>
      </c>
    </row>
    <row r="642" spans="1:20">
      <c r="A642" s="142" t="str">
        <f>INDEX('Policy Characteristics'!A:A,MATCH($C642,'Policy Characteristics'!$C:$C,0))</f>
        <v>Research and Development</v>
      </c>
      <c r="B642" s="147" t="str">
        <f>INDEX('Policy Characteristics'!B:B,MATCH($C642,'Policy Characteristics'!$C:$C,0))</f>
        <v>Capital Cost Reduction</v>
      </c>
      <c r="C642" s="147" t="str">
        <f t="shared" ref="C642:C646" si="49">C$641</f>
        <v>RnD Building Capital Cost Perc Reduction</v>
      </c>
      <c r="D642" s="144" t="s">
        <v>121</v>
      </c>
      <c r="E642" s="144"/>
      <c r="F642" s="144" t="s">
        <v>333</v>
      </c>
      <c r="G642" s="144"/>
      <c r="H642" s="16">
        <v>86</v>
      </c>
      <c r="I642" s="144" t="s">
        <v>46</v>
      </c>
      <c r="J642" s="142" t="str">
        <f>INDEX('Policy Characteristics'!D:D,MATCH(PolicyLevers!$C642,'Policy Characteristics'!$C:$C,0))</f>
        <v>R&amp;D Capital Cost Reductions</v>
      </c>
      <c r="K642" s="142" t="str">
        <f>INDEX('Policy Characteristics'!E:E,MATCH(PolicyLevers!$C642,'Policy Characteristics'!$C:$C,0))</f>
        <v>RnD building capital cost reduction</v>
      </c>
      <c r="L642" s="166">
        <f>INDEX('Policy Characteristics'!F:F,MATCH(PolicyLevers!$C642,'Policy Characteristics'!$C:$C,0))</f>
        <v>0</v>
      </c>
      <c r="M642" s="166">
        <f>INDEX('Policy Characteristics'!G:G,MATCH(PolicyLevers!$C642,'Policy Characteristics'!$C:$C,0))</f>
        <v>0.4</v>
      </c>
      <c r="N642" s="166">
        <f>INDEX('Policy Characteristics'!H:H,MATCH(PolicyLevers!$C642,'Policy Characteristics'!$C:$C,0))</f>
        <v>0.01</v>
      </c>
      <c r="O642" s="165" t="str">
        <f>INDEX('Policy Characteristics'!I:I,MATCH(PolicyLevers!$C642,'Policy Characteristics'!$C:$C,0))</f>
        <v>% reduction in cost</v>
      </c>
      <c r="P642" s="14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44" t="str">
        <f>INDEX('Policy Characteristics'!K:K,MATCH(PolicyLevers!$C642,'Policy Characteristics'!$C:$C,0))</f>
        <v>architectural-design.html#rnd</v>
      </c>
      <c r="R642" s="150" t="str">
        <f>INDEX('Policy Characteristics'!L:L,MATCH(PolicyLevers!$C642,'Policy Characteristics'!$C:$C,0))</f>
        <v>research-and-development.html</v>
      </c>
      <c r="S642" s="171" t="str">
        <f>INDEX('Policy Characteristics'!M:M,MATCH(PolicyLevers!$C642,'Policy Characteristics'!$C:$C,0))</f>
        <v>none</v>
      </c>
      <c r="T642" s="144">
        <f>INDEX('Policy Characteristics'!N:N,MATCH(PolicyLevers!$C642,'Policy Characteristics'!$C:$C,0))</f>
        <v>0</v>
      </c>
    </row>
    <row r="643" spans="1:20">
      <c r="A643" s="142" t="str">
        <f>INDEX('Policy Characteristics'!A:A,MATCH($C643,'Policy Characteristics'!$C:$C,0))</f>
        <v>Research and Development</v>
      </c>
      <c r="B643" s="147" t="str">
        <f>INDEX('Policy Characteristics'!B:B,MATCH($C643,'Policy Characteristics'!$C:$C,0))</f>
        <v>Capital Cost Reduction</v>
      </c>
      <c r="C643" s="147" t="str">
        <f t="shared" si="49"/>
        <v>RnD Building Capital Cost Perc Reduction</v>
      </c>
      <c r="D643" s="144" t="s">
        <v>122</v>
      </c>
      <c r="E643" s="144"/>
      <c r="F643" s="144" t="s">
        <v>334</v>
      </c>
      <c r="G643" s="144"/>
      <c r="H643" s="16">
        <v>87</v>
      </c>
      <c r="I643" s="144" t="s">
        <v>46</v>
      </c>
      <c r="J643" s="142" t="str">
        <f>INDEX('Policy Characteristics'!D:D,MATCH(PolicyLevers!$C643,'Policy Characteristics'!$C:$C,0))</f>
        <v>R&amp;D Capital Cost Reductions</v>
      </c>
      <c r="K643" s="142" t="str">
        <f>INDEX('Policy Characteristics'!E:E,MATCH(PolicyLevers!$C643,'Policy Characteristics'!$C:$C,0))</f>
        <v>RnD building capital cost reduction</v>
      </c>
      <c r="L643" s="166">
        <f>INDEX('Policy Characteristics'!F:F,MATCH(PolicyLevers!$C643,'Policy Characteristics'!$C:$C,0))</f>
        <v>0</v>
      </c>
      <c r="M643" s="166">
        <f>INDEX('Policy Characteristics'!G:G,MATCH(PolicyLevers!$C643,'Policy Characteristics'!$C:$C,0))</f>
        <v>0.4</v>
      </c>
      <c r="N643" s="166">
        <f>INDEX('Policy Characteristics'!H:H,MATCH(PolicyLevers!$C643,'Policy Characteristics'!$C:$C,0))</f>
        <v>0.01</v>
      </c>
      <c r="O643" s="165" t="str">
        <f>INDEX('Policy Characteristics'!I:I,MATCH(PolicyLevers!$C643,'Policy Characteristics'!$C:$C,0))</f>
        <v>% reduction in cost</v>
      </c>
      <c r="P643" s="14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44" t="str">
        <f>INDEX('Policy Characteristics'!K:K,MATCH(PolicyLevers!$C643,'Policy Characteristics'!$C:$C,0))</f>
        <v>architectural-design.html#rnd</v>
      </c>
      <c r="R643" s="150" t="str">
        <f>INDEX('Policy Characteristics'!L:L,MATCH(PolicyLevers!$C643,'Policy Characteristics'!$C:$C,0))</f>
        <v>research-and-development.html</v>
      </c>
      <c r="S643" s="171" t="str">
        <f>INDEX('Policy Characteristics'!M:M,MATCH(PolicyLevers!$C643,'Policy Characteristics'!$C:$C,0))</f>
        <v>none</v>
      </c>
      <c r="T643" s="144">
        <f>INDEX('Policy Characteristics'!N:N,MATCH(PolicyLevers!$C643,'Policy Characteristics'!$C:$C,0))</f>
        <v>0</v>
      </c>
    </row>
    <row r="644" spans="1:20">
      <c r="A644" s="142" t="str">
        <f>INDEX('Policy Characteristics'!A:A,MATCH($C644,'Policy Characteristics'!$C:$C,0))</f>
        <v>Research and Development</v>
      </c>
      <c r="B644" s="147" t="str">
        <f>INDEX('Policy Characteristics'!B:B,MATCH($C644,'Policy Characteristics'!$C:$C,0))</f>
        <v>Capital Cost Reduction</v>
      </c>
      <c r="C644" s="147" t="str">
        <f t="shared" si="49"/>
        <v>RnD Building Capital Cost Perc Reduction</v>
      </c>
      <c r="D644" s="144" t="s">
        <v>123</v>
      </c>
      <c r="E644" s="144"/>
      <c r="F644" s="144" t="s">
        <v>335</v>
      </c>
      <c r="G644" s="144"/>
      <c r="H644" s="16">
        <v>88</v>
      </c>
      <c r="I644" s="144" t="s">
        <v>46</v>
      </c>
      <c r="J644" s="142" t="str">
        <f>INDEX('Policy Characteristics'!D:D,MATCH(PolicyLevers!$C644,'Policy Characteristics'!$C:$C,0))</f>
        <v>R&amp;D Capital Cost Reductions</v>
      </c>
      <c r="K644" s="142" t="str">
        <f>INDEX('Policy Characteristics'!E:E,MATCH(PolicyLevers!$C644,'Policy Characteristics'!$C:$C,0))</f>
        <v>RnD building capital cost reduction</v>
      </c>
      <c r="L644" s="166">
        <f>INDEX('Policy Characteristics'!F:F,MATCH(PolicyLevers!$C644,'Policy Characteristics'!$C:$C,0))</f>
        <v>0</v>
      </c>
      <c r="M644" s="166">
        <f>INDEX('Policy Characteristics'!G:G,MATCH(PolicyLevers!$C644,'Policy Characteristics'!$C:$C,0))</f>
        <v>0.4</v>
      </c>
      <c r="N644" s="166">
        <f>INDEX('Policy Characteristics'!H:H,MATCH(PolicyLevers!$C644,'Policy Characteristics'!$C:$C,0))</f>
        <v>0.01</v>
      </c>
      <c r="O644" s="165" t="str">
        <f>INDEX('Policy Characteristics'!I:I,MATCH(PolicyLevers!$C644,'Policy Characteristics'!$C:$C,0))</f>
        <v>% reduction in cost</v>
      </c>
      <c r="P644" s="14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44" t="str">
        <f>INDEX('Policy Characteristics'!K:K,MATCH(PolicyLevers!$C644,'Policy Characteristics'!$C:$C,0))</f>
        <v>architectural-design.html#rnd</v>
      </c>
      <c r="R644" s="150" t="str">
        <f>INDEX('Policy Characteristics'!L:L,MATCH(PolicyLevers!$C644,'Policy Characteristics'!$C:$C,0))</f>
        <v>research-and-development.html</v>
      </c>
      <c r="S644" s="171" t="str">
        <f>INDEX('Policy Characteristics'!M:M,MATCH(PolicyLevers!$C644,'Policy Characteristics'!$C:$C,0))</f>
        <v>none</v>
      </c>
      <c r="T644" s="144">
        <f>INDEX('Policy Characteristics'!N:N,MATCH(PolicyLevers!$C644,'Policy Characteristics'!$C:$C,0))</f>
        <v>0</v>
      </c>
    </row>
    <row r="645" spans="1:20">
      <c r="A645" s="142" t="str">
        <f>INDEX('Policy Characteristics'!A:A,MATCH($C645,'Policy Characteristics'!$C:$C,0))</f>
        <v>Research and Development</v>
      </c>
      <c r="B645" s="147" t="str">
        <f>INDEX('Policy Characteristics'!B:B,MATCH($C645,'Policy Characteristics'!$C:$C,0))</f>
        <v>Capital Cost Reduction</v>
      </c>
      <c r="C645" s="147" t="str">
        <f t="shared" si="49"/>
        <v>RnD Building Capital Cost Perc Reduction</v>
      </c>
      <c r="D645" s="144" t="s">
        <v>124</v>
      </c>
      <c r="E645" s="144"/>
      <c r="F645" s="144" t="s">
        <v>336</v>
      </c>
      <c r="G645" s="144"/>
      <c r="H645" s="16">
        <v>89</v>
      </c>
      <c r="I645" s="144" t="s">
        <v>46</v>
      </c>
      <c r="J645" s="142" t="str">
        <f>INDEX('Policy Characteristics'!D:D,MATCH(PolicyLevers!$C645,'Policy Characteristics'!$C:$C,0))</f>
        <v>R&amp;D Capital Cost Reductions</v>
      </c>
      <c r="K645" s="142" t="str">
        <f>INDEX('Policy Characteristics'!E:E,MATCH(PolicyLevers!$C645,'Policy Characteristics'!$C:$C,0))</f>
        <v>RnD building capital cost reduction</v>
      </c>
      <c r="L645" s="166">
        <f>INDEX('Policy Characteristics'!F:F,MATCH(PolicyLevers!$C645,'Policy Characteristics'!$C:$C,0))</f>
        <v>0</v>
      </c>
      <c r="M645" s="166">
        <f>INDEX('Policy Characteristics'!G:G,MATCH(PolicyLevers!$C645,'Policy Characteristics'!$C:$C,0))</f>
        <v>0.4</v>
      </c>
      <c r="N645" s="166">
        <f>INDEX('Policy Characteristics'!H:H,MATCH(PolicyLevers!$C645,'Policy Characteristics'!$C:$C,0))</f>
        <v>0.01</v>
      </c>
      <c r="O645" s="165" t="str">
        <f>INDEX('Policy Characteristics'!I:I,MATCH(PolicyLevers!$C645,'Policy Characteristics'!$C:$C,0))</f>
        <v>% reduction in cost</v>
      </c>
      <c r="P645" s="14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44" t="str">
        <f>INDEX('Policy Characteristics'!K:K,MATCH(PolicyLevers!$C645,'Policy Characteristics'!$C:$C,0))</f>
        <v>architectural-design.html#rnd</v>
      </c>
      <c r="R645" s="150" t="str">
        <f>INDEX('Policy Characteristics'!L:L,MATCH(PolicyLevers!$C645,'Policy Characteristics'!$C:$C,0))</f>
        <v>research-and-development.html</v>
      </c>
      <c r="S645" s="171" t="str">
        <f>INDEX('Policy Characteristics'!M:M,MATCH(PolicyLevers!$C645,'Policy Characteristics'!$C:$C,0))</f>
        <v>none</v>
      </c>
      <c r="T645" s="144">
        <f>INDEX('Policy Characteristics'!N:N,MATCH(PolicyLevers!$C645,'Policy Characteristics'!$C:$C,0))</f>
        <v>0</v>
      </c>
    </row>
    <row r="646" spans="1:20">
      <c r="A646" s="142" t="str">
        <f>INDEX('Policy Characteristics'!A:A,MATCH($C646,'Policy Characteristics'!$C:$C,0))</f>
        <v>Research and Development</v>
      </c>
      <c r="B646" s="147" t="str">
        <f>INDEX('Policy Characteristics'!B:B,MATCH($C646,'Policy Characteristics'!$C:$C,0))</f>
        <v>Capital Cost Reduction</v>
      </c>
      <c r="C646" s="147" t="str">
        <f t="shared" si="49"/>
        <v>RnD Building Capital Cost Perc Reduction</v>
      </c>
      <c r="D646" s="144" t="s">
        <v>125</v>
      </c>
      <c r="E646" s="144"/>
      <c r="F646" s="144" t="s">
        <v>337</v>
      </c>
      <c r="G646" s="144"/>
      <c r="H646" s="16">
        <v>90</v>
      </c>
      <c r="I646" s="144" t="s">
        <v>46</v>
      </c>
      <c r="J646" s="142" t="str">
        <f>INDEX('Policy Characteristics'!D:D,MATCH(PolicyLevers!$C646,'Policy Characteristics'!$C:$C,0))</f>
        <v>R&amp;D Capital Cost Reductions</v>
      </c>
      <c r="K646" s="142" t="str">
        <f>INDEX('Policy Characteristics'!E:E,MATCH(PolicyLevers!$C646,'Policy Characteristics'!$C:$C,0))</f>
        <v>RnD building capital cost reduction</v>
      </c>
      <c r="L646" s="166">
        <f>INDEX('Policy Characteristics'!F:F,MATCH(PolicyLevers!$C646,'Policy Characteristics'!$C:$C,0))</f>
        <v>0</v>
      </c>
      <c r="M646" s="166">
        <f>INDEX('Policy Characteristics'!G:G,MATCH(PolicyLevers!$C646,'Policy Characteristics'!$C:$C,0))</f>
        <v>0.4</v>
      </c>
      <c r="N646" s="166">
        <f>INDEX('Policy Characteristics'!H:H,MATCH(PolicyLevers!$C646,'Policy Characteristics'!$C:$C,0))</f>
        <v>0.01</v>
      </c>
      <c r="O646" s="165" t="str">
        <f>INDEX('Policy Characteristics'!I:I,MATCH(PolicyLevers!$C646,'Policy Characteristics'!$C:$C,0))</f>
        <v>% reduction in cost</v>
      </c>
      <c r="P646" s="14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44" t="str">
        <f>INDEX('Policy Characteristics'!K:K,MATCH(PolicyLevers!$C646,'Policy Characteristics'!$C:$C,0))</f>
        <v>architectural-design.html#rnd</v>
      </c>
      <c r="R646" s="150" t="str">
        <f>INDEX('Policy Characteristics'!L:L,MATCH(PolicyLevers!$C646,'Policy Characteristics'!$C:$C,0))</f>
        <v>research-and-development.html</v>
      </c>
      <c r="S646" s="171" t="str">
        <f>INDEX('Policy Characteristics'!M:M,MATCH(PolicyLevers!$C646,'Policy Characteristics'!$C:$C,0))</f>
        <v>none</v>
      </c>
      <c r="T646" s="144">
        <f>INDEX('Policy Characteristics'!N:N,MATCH(PolicyLevers!$C646,'Policy Characteristics'!$C:$C,0))</f>
        <v>0</v>
      </c>
    </row>
    <row r="647" spans="1:20">
      <c r="A647" s="142" t="str">
        <f>INDEX('Policy Characteristics'!A:A,MATCH($C647,'Policy Characteristics'!$C:$C,0))</f>
        <v>Research and Development</v>
      </c>
      <c r="B647" s="147" t="str">
        <f>INDEX('Policy Characteristics'!B:B,MATCH($C647,'Policy Characteristics'!$C:$C,0))</f>
        <v>Capital Cost Reduction</v>
      </c>
      <c r="C647" t="s">
        <v>306</v>
      </c>
      <c r="D647" s="144"/>
      <c r="E647" s="144"/>
      <c r="F647" s="144" t="s">
        <v>29</v>
      </c>
      <c r="G647" s="144"/>
      <c r="H647" s="16">
        <v>91</v>
      </c>
      <c r="I647" s="144" t="s">
        <v>46</v>
      </c>
      <c r="J647" s="142" t="str">
        <f>INDEX('Policy Characteristics'!D:D,MATCH(PolicyLevers!$C647,'Policy Characteristics'!$C:$C,0))</f>
        <v>R&amp;D Capital Cost Reductions</v>
      </c>
      <c r="K647" s="142" t="str">
        <f>INDEX('Policy Characteristics'!E:E,MATCH(PolicyLevers!$C647,'Policy Characteristics'!$C:$C,0))</f>
        <v>RnD CCS capital cost reduction</v>
      </c>
      <c r="L647" s="9">
        <f>INDEX('Policy Characteristics'!F:F,MATCH(PolicyLevers!$C647,'Policy Characteristics'!$C:$C,0))</f>
        <v>0</v>
      </c>
      <c r="M647" s="9">
        <f>INDEX('Policy Characteristics'!G:G,MATCH(PolicyLevers!$C647,'Policy Characteristics'!$C:$C,0))</f>
        <v>0.4</v>
      </c>
      <c r="N647" s="170">
        <f>INDEX('Policy Characteristics'!H:H,MATCH(PolicyLevers!$C647,'Policy Characteristics'!$C:$C,0))</f>
        <v>0.01</v>
      </c>
      <c r="O647" s="144" t="str">
        <f>INDEX('Policy Characteristics'!I:I,MATCH(PolicyLevers!$C647,'Policy Characteristics'!$C:$C,0))</f>
        <v>% reduction in cost</v>
      </c>
      <c r="P647" s="150"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44" t="str">
        <f>INDEX('Policy Characteristics'!K:K,MATCH(PolicyLevers!$C647,'Policy Characteristics'!$C:$C,0))</f>
        <v>architectural-design.html#rnd</v>
      </c>
      <c r="R647" s="150" t="str">
        <f>INDEX('Policy Characteristics'!L:L,MATCH(PolicyLevers!$C647,'Policy Characteristics'!$C:$C,0))</f>
        <v>research-and-development.html</v>
      </c>
      <c r="S647" s="171" t="str">
        <f>INDEX('Policy Characteristics'!M:M,MATCH(PolicyLevers!$C647,'Policy Characteristics'!$C:$C,0))</f>
        <v>none</v>
      </c>
      <c r="T647" s="144">
        <f>INDEX('Policy Characteristics'!N:N,MATCH(PolicyLevers!$C647,'Policy Characteristics'!$C:$C,0))</f>
        <v>0</v>
      </c>
    </row>
    <row r="648" spans="1:20">
      <c r="A648" s="142" t="str">
        <f>INDEX('Policy Characteristics'!A:A,MATCH($C648,'Policy Characteristics'!$C:$C,0))</f>
        <v>Research and Development</v>
      </c>
      <c r="B648" s="147" t="str">
        <f>INDEX('Policy Characteristics'!B:B,MATCH($C648,'Policy Characteristics'!$C:$C,0))</f>
        <v>Capital Cost Reduction</v>
      </c>
      <c r="C648" t="s">
        <v>307</v>
      </c>
      <c r="D648" s="144" t="s">
        <v>471</v>
      </c>
      <c r="E648" s="144"/>
      <c r="F648" s="150" t="s">
        <v>474</v>
      </c>
      <c r="G648" s="144"/>
      <c r="H648" s="16">
        <v>92</v>
      </c>
      <c r="I648" s="144" t="s">
        <v>46</v>
      </c>
      <c r="J648" s="142" t="str">
        <f>INDEX('Policy Characteristics'!D:D,MATCH(PolicyLevers!$C648,'Policy Characteristics'!$C:$C,0))</f>
        <v>R&amp;D Capital Cost Reductions</v>
      </c>
      <c r="K648" s="142" t="str">
        <f>INDEX('Policy Characteristics'!E:E,MATCH(PolicyLevers!$C648,'Policy Characteristics'!$C:$C,0))</f>
        <v>RnD electricity capital cost reduction</v>
      </c>
      <c r="L648" s="9">
        <f>INDEX('Policy Characteristics'!F:F,MATCH(PolicyLevers!$C648,'Policy Characteristics'!$C:$C,0))</f>
        <v>0</v>
      </c>
      <c r="M648" s="9">
        <f>INDEX('Policy Characteristics'!G:G,MATCH(PolicyLevers!$C648,'Policy Characteristics'!$C:$C,0))</f>
        <v>0.4</v>
      </c>
      <c r="N648" s="170">
        <f>INDEX('Policy Characteristics'!H:H,MATCH(PolicyLevers!$C648,'Policy Characteristics'!$C:$C,0))</f>
        <v>0.01</v>
      </c>
      <c r="O648" s="144" t="str">
        <f>INDEX('Policy Characteristics'!I:I,MATCH(PolicyLevers!$C648,'Policy Characteristics'!$C:$C,0))</f>
        <v>% reduction in cost</v>
      </c>
      <c r="P648" s="150"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44" t="str">
        <f>INDEX('Policy Characteristics'!K:K,MATCH(PolicyLevers!$C648,'Policy Characteristics'!$C:$C,0))</f>
        <v>architectural-design.html#rnd</v>
      </c>
      <c r="R648" s="150" t="str">
        <f>INDEX('Policy Characteristics'!L:L,MATCH(PolicyLevers!$C648,'Policy Characteristics'!$C:$C,0))</f>
        <v>research-and-development.html</v>
      </c>
      <c r="S648" s="171" t="str">
        <f>INDEX('Policy Characteristics'!M:M,MATCH(PolicyLevers!$C648,'Policy Characteristics'!$C:$C,0))</f>
        <v>none</v>
      </c>
      <c r="T648" s="144">
        <f>INDEX('Policy Characteristics'!N:N,MATCH(PolicyLevers!$C648,'Policy Characteristics'!$C:$C,0))</f>
        <v>0</v>
      </c>
    </row>
    <row r="649" spans="1:20">
      <c r="A649" s="142" t="str">
        <f>INDEX('Policy Characteristics'!A:A,MATCH($C649,'Policy Characteristics'!$C:$C,0))</f>
        <v>Research and Development</v>
      </c>
      <c r="B649" s="147" t="str">
        <f>INDEX('Policy Characteristics'!B:B,MATCH($C649,'Policy Characteristics'!$C:$C,0))</f>
        <v>Capital Cost Reduction</v>
      </c>
      <c r="C649" s="147" t="str">
        <f t="shared" ref="C649:C656" si="50">C$648</f>
        <v>RnD Electricity Capital Cost Perc Reduction</v>
      </c>
      <c r="D649" s="150" t="s">
        <v>322</v>
      </c>
      <c r="E649" s="165"/>
      <c r="F649" s="150" t="s">
        <v>553</v>
      </c>
      <c r="G649" s="144"/>
      <c r="H649" s="16">
        <v>93</v>
      </c>
      <c r="I649" s="144" t="s">
        <v>46</v>
      </c>
      <c r="J649" s="142" t="str">
        <f>INDEX('Policy Characteristics'!D:D,MATCH(PolicyLevers!$C649,'Policy Characteristics'!$C:$C,0))</f>
        <v>R&amp;D Capital Cost Reductions</v>
      </c>
      <c r="K649" s="142" t="str">
        <f>INDEX('Policy Characteristics'!E:E,MATCH(PolicyLevers!$C649,'Policy Characteristics'!$C:$C,0))</f>
        <v>RnD electricity capital cost reduction</v>
      </c>
      <c r="L649" s="166">
        <f>INDEX('Policy Characteristics'!F:F,MATCH(PolicyLevers!$C649,'Policy Characteristics'!$C:$C,0))</f>
        <v>0</v>
      </c>
      <c r="M649" s="158">
        <f>INDEX('Policy Characteristics'!G:G,MATCH(PolicyLevers!$C649,'Policy Characteristics'!$C:$C,0))</f>
        <v>0.4</v>
      </c>
      <c r="N649" s="158">
        <f>INDEX('Policy Characteristics'!H:H,MATCH(PolicyLevers!$C649,'Policy Characteristics'!$C:$C,0))</f>
        <v>0.01</v>
      </c>
      <c r="O649" s="165" t="str">
        <f>INDEX('Policy Characteristics'!I:I,MATCH(PolicyLevers!$C649,'Policy Characteristics'!$C:$C,0))</f>
        <v>% reduction in cost</v>
      </c>
      <c r="P649" s="150"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44" t="str">
        <f>INDEX('Policy Characteristics'!K:K,MATCH(PolicyLevers!$C649,'Policy Characteristics'!$C:$C,0))</f>
        <v>architectural-design.html#rnd</v>
      </c>
      <c r="R649" s="150" t="str">
        <f>INDEX('Policy Characteristics'!L:L,MATCH(PolicyLevers!$C649,'Policy Characteristics'!$C:$C,0))</f>
        <v>research-and-development.html</v>
      </c>
      <c r="S649" s="171" t="str">
        <f>INDEX('Policy Characteristics'!M:M,MATCH(PolicyLevers!$C649,'Policy Characteristics'!$C:$C,0))</f>
        <v>none</v>
      </c>
      <c r="T649" s="144">
        <f>INDEX('Policy Characteristics'!N:N,MATCH(PolicyLevers!$C649,'Policy Characteristics'!$C:$C,0))</f>
        <v>0</v>
      </c>
    </row>
    <row r="650" spans="1:20">
      <c r="A650" s="142" t="str">
        <f>INDEX('Policy Characteristics'!A:A,MATCH($C650,'Policy Characteristics'!$C:$C,0))</f>
        <v>Research and Development</v>
      </c>
      <c r="B650" s="147" t="str">
        <f>INDEX('Policy Characteristics'!B:B,MATCH($C650,'Policy Characteristics'!$C:$C,0))</f>
        <v>Capital Cost Reduction</v>
      </c>
      <c r="C650" s="147" t="str">
        <f t="shared" si="50"/>
        <v>RnD Electricity Capital Cost Perc Reduction</v>
      </c>
      <c r="D650" s="150" t="s">
        <v>80</v>
      </c>
      <c r="E650" s="165"/>
      <c r="F650" s="150" t="s">
        <v>338</v>
      </c>
      <c r="G650" s="144"/>
      <c r="H650" s="16">
        <v>94</v>
      </c>
      <c r="I650" s="144" t="s">
        <v>46</v>
      </c>
      <c r="J650" s="142" t="str">
        <f>INDEX('Policy Characteristics'!D:D,MATCH(PolicyLevers!$C650,'Policy Characteristics'!$C:$C,0))</f>
        <v>R&amp;D Capital Cost Reductions</v>
      </c>
      <c r="K650" s="142" t="str">
        <f>INDEX('Policy Characteristics'!E:E,MATCH(PolicyLevers!$C650,'Policy Characteristics'!$C:$C,0))</f>
        <v>RnD electricity capital cost reduction</v>
      </c>
      <c r="L650" s="166">
        <f>INDEX('Policy Characteristics'!F:F,MATCH(PolicyLevers!$C650,'Policy Characteristics'!$C:$C,0))</f>
        <v>0</v>
      </c>
      <c r="M650" s="158">
        <f>INDEX('Policy Characteristics'!G:G,MATCH(PolicyLevers!$C650,'Policy Characteristics'!$C:$C,0))</f>
        <v>0.4</v>
      </c>
      <c r="N650" s="158">
        <f>INDEX('Policy Characteristics'!H:H,MATCH(PolicyLevers!$C650,'Policy Characteristics'!$C:$C,0))</f>
        <v>0.01</v>
      </c>
      <c r="O650" s="165" t="str">
        <f>INDEX('Policy Characteristics'!I:I,MATCH(PolicyLevers!$C650,'Policy Characteristics'!$C:$C,0))</f>
        <v>% reduction in cost</v>
      </c>
      <c r="P650" s="150"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44" t="str">
        <f>INDEX('Policy Characteristics'!K:K,MATCH(PolicyLevers!$C650,'Policy Characteristics'!$C:$C,0))</f>
        <v>architectural-design.html#rnd</v>
      </c>
      <c r="R650" s="150" t="str">
        <f>INDEX('Policy Characteristics'!L:L,MATCH(PolicyLevers!$C650,'Policy Characteristics'!$C:$C,0))</f>
        <v>research-and-development.html</v>
      </c>
      <c r="S650" s="171" t="str">
        <f>INDEX('Policy Characteristics'!M:M,MATCH(PolicyLevers!$C650,'Policy Characteristics'!$C:$C,0))</f>
        <v>none</v>
      </c>
      <c r="T650" s="144">
        <f>INDEX('Policy Characteristics'!N:N,MATCH(PolicyLevers!$C650,'Policy Characteristics'!$C:$C,0))</f>
        <v>0</v>
      </c>
    </row>
    <row r="651" spans="1:20">
      <c r="A651" s="142" t="str">
        <f>INDEX('Policy Characteristics'!A:A,MATCH($C651,'Policy Characteristics'!$C:$C,0))</f>
        <v>Research and Development</v>
      </c>
      <c r="B651" s="147" t="str">
        <f>INDEX('Policy Characteristics'!B:B,MATCH($C651,'Policy Characteristics'!$C:$C,0))</f>
        <v>Capital Cost Reduction</v>
      </c>
      <c r="C651" s="147" t="str">
        <f t="shared" si="50"/>
        <v>RnD Electricity Capital Cost Perc Reduction</v>
      </c>
      <c r="D651" s="150" t="s">
        <v>81</v>
      </c>
      <c r="E651" s="165"/>
      <c r="F651" s="150" t="s">
        <v>339</v>
      </c>
      <c r="G651" s="144"/>
      <c r="H651" s="16">
        <v>95</v>
      </c>
      <c r="I651" s="144" t="s">
        <v>46</v>
      </c>
      <c r="J651" s="142" t="str">
        <f>INDEX('Policy Characteristics'!D:D,MATCH(PolicyLevers!$C651,'Policy Characteristics'!$C:$C,0))</f>
        <v>R&amp;D Capital Cost Reductions</v>
      </c>
      <c r="K651" s="142" t="str">
        <f>INDEX('Policy Characteristics'!E:E,MATCH(PolicyLevers!$C651,'Policy Characteristics'!$C:$C,0))</f>
        <v>RnD electricity capital cost reduction</v>
      </c>
      <c r="L651" s="166">
        <f>INDEX('Policy Characteristics'!F:F,MATCH(PolicyLevers!$C651,'Policy Characteristics'!$C:$C,0))</f>
        <v>0</v>
      </c>
      <c r="M651" s="158">
        <f>INDEX('Policy Characteristics'!G:G,MATCH(PolicyLevers!$C651,'Policy Characteristics'!$C:$C,0))</f>
        <v>0.4</v>
      </c>
      <c r="N651" s="158">
        <f>INDEX('Policy Characteristics'!H:H,MATCH(PolicyLevers!$C651,'Policy Characteristics'!$C:$C,0))</f>
        <v>0.01</v>
      </c>
      <c r="O651" s="165" t="str">
        <f>INDEX('Policy Characteristics'!I:I,MATCH(PolicyLevers!$C651,'Policy Characteristics'!$C:$C,0))</f>
        <v>% reduction in cost</v>
      </c>
      <c r="P651" s="150"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44" t="str">
        <f>INDEX('Policy Characteristics'!K:K,MATCH(PolicyLevers!$C651,'Policy Characteristics'!$C:$C,0))</f>
        <v>architectural-design.html#rnd</v>
      </c>
      <c r="R651" s="150" t="str">
        <f>INDEX('Policy Characteristics'!L:L,MATCH(PolicyLevers!$C651,'Policy Characteristics'!$C:$C,0))</f>
        <v>research-and-development.html</v>
      </c>
      <c r="S651" s="171" t="str">
        <f>INDEX('Policy Characteristics'!M:M,MATCH(PolicyLevers!$C651,'Policy Characteristics'!$C:$C,0))</f>
        <v>none</v>
      </c>
      <c r="T651" s="144">
        <f>INDEX('Policy Characteristics'!N:N,MATCH(PolicyLevers!$C651,'Policy Characteristics'!$C:$C,0))</f>
        <v>0</v>
      </c>
    </row>
    <row r="652" spans="1:20">
      <c r="A652" s="142" t="str">
        <f>INDEX('Policy Characteristics'!A:A,MATCH($C652,'Policy Characteristics'!$C:$C,0))</f>
        <v>Research and Development</v>
      </c>
      <c r="B652" s="147" t="str">
        <f>INDEX('Policy Characteristics'!B:B,MATCH($C652,'Policy Characteristics'!$C:$C,0))</f>
        <v>Capital Cost Reduction</v>
      </c>
      <c r="C652" s="147" t="str">
        <f t="shared" si="50"/>
        <v>RnD Electricity Capital Cost Perc Reduction</v>
      </c>
      <c r="D652" s="150" t="s">
        <v>472</v>
      </c>
      <c r="E652" s="165"/>
      <c r="F652" s="150" t="s">
        <v>476</v>
      </c>
      <c r="G652" s="144"/>
      <c r="H652" s="16">
        <v>96</v>
      </c>
      <c r="I652" s="144" t="s">
        <v>46</v>
      </c>
      <c r="J652" s="142" t="str">
        <f>INDEX('Policy Characteristics'!D:D,MATCH(PolicyLevers!$C652,'Policy Characteristics'!$C:$C,0))</f>
        <v>R&amp;D Capital Cost Reductions</v>
      </c>
      <c r="K652" s="142" t="str">
        <f>INDEX('Policy Characteristics'!E:E,MATCH(PolicyLevers!$C652,'Policy Characteristics'!$C:$C,0))</f>
        <v>RnD electricity capital cost reduction</v>
      </c>
      <c r="L652" s="166">
        <f>INDEX('Policy Characteristics'!F:F,MATCH(PolicyLevers!$C652,'Policy Characteristics'!$C:$C,0))</f>
        <v>0</v>
      </c>
      <c r="M652" s="158">
        <f>INDEX('Policy Characteristics'!G:G,MATCH(PolicyLevers!$C652,'Policy Characteristics'!$C:$C,0))</f>
        <v>0.4</v>
      </c>
      <c r="N652" s="158">
        <f>INDEX('Policy Characteristics'!H:H,MATCH(PolicyLevers!$C652,'Policy Characteristics'!$C:$C,0))</f>
        <v>0.01</v>
      </c>
      <c r="O652" s="165" t="str">
        <f>INDEX('Policy Characteristics'!I:I,MATCH(PolicyLevers!$C652,'Policy Characteristics'!$C:$C,0))</f>
        <v>% reduction in cost</v>
      </c>
      <c r="P652" s="150"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44" t="str">
        <f>INDEX('Policy Characteristics'!K:K,MATCH(PolicyLevers!$C652,'Policy Characteristics'!$C:$C,0))</f>
        <v>architectural-design.html#rnd</v>
      </c>
      <c r="R652" s="150" t="str">
        <f>INDEX('Policy Characteristics'!L:L,MATCH(PolicyLevers!$C652,'Policy Characteristics'!$C:$C,0))</f>
        <v>research-and-development.html</v>
      </c>
      <c r="S652" s="171" t="str">
        <f>INDEX('Policy Characteristics'!M:M,MATCH(PolicyLevers!$C652,'Policy Characteristics'!$C:$C,0))</f>
        <v>none</v>
      </c>
      <c r="T652" s="144">
        <f>INDEX('Policy Characteristics'!N:N,MATCH(PolicyLevers!$C652,'Policy Characteristics'!$C:$C,0))</f>
        <v>0</v>
      </c>
    </row>
    <row r="653" spans="1:20">
      <c r="A653" s="142" t="str">
        <f>INDEX('Policy Characteristics'!A:A,MATCH($C653,'Policy Characteristics'!$C:$C,0))</f>
        <v>Research and Development</v>
      </c>
      <c r="B653" s="147" t="str">
        <f>INDEX('Policy Characteristics'!B:B,MATCH($C653,'Policy Characteristics'!$C:$C,0))</f>
        <v>Capital Cost Reduction</v>
      </c>
      <c r="C653" s="147" t="str">
        <f t="shared" si="50"/>
        <v>RnD Electricity Capital Cost Perc Reduction</v>
      </c>
      <c r="D653" s="150" t="s">
        <v>82</v>
      </c>
      <c r="E653" s="165"/>
      <c r="F653" s="150" t="s">
        <v>340</v>
      </c>
      <c r="G653" s="144"/>
      <c r="H653" s="16">
        <v>97</v>
      </c>
      <c r="I653" s="144" t="s">
        <v>46</v>
      </c>
      <c r="J653" s="142" t="str">
        <f>INDEX('Policy Characteristics'!D:D,MATCH(PolicyLevers!$C653,'Policy Characteristics'!$C:$C,0))</f>
        <v>R&amp;D Capital Cost Reductions</v>
      </c>
      <c r="K653" s="142" t="str">
        <f>INDEX('Policy Characteristics'!E:E,MATCH(PolicyLevers!$C653,'Policy Characteristics'!$C:$C,0))</f>
        <v>RnD electricity capital cost reduction</v>
      </c>
      <c r="L653" s="166">
        <f>INDEX('Policy Characteristics'!F:F,MATCH(PolicyLevers!$C653,'Policy Characteristics'!$C:$C,0))</f>
        <v>0</v>
      </c>
      <c r="M653" s="158">
        <f>INDEX('Policy Characteristics'!G:G,MATCH(PolicyLevers!$C653,'Policy Characteristics'!$C:$C,0))</f>
        <v>0.4</v>
      </c>
      <c r="N653" s="158">
        <f>INDEX('Policy Characteristics'!H:H,MATCH(PolicyLevers!$C653,'Policy Characteristics'!$C:$C,0))</f>
        <v>0.01</v>
      </c>
      <c r="O653" s="165" t="str">
        <f>INDEX('Policy Characteristics'!I:I,MATCH(PolicyLevers!$C653,'Policy Characteristics'!$C:$C,0))</f>
        <v>% reduction in cost</v>
      </c>
      <c r="P653" s="150"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44" t="str">
        <f>INDEX('Policy Characteristics'!K:K,MATCH(PolicyLevers!$C653,'Policy Characteristics'!$C:$C,0))</f>
        <v>architectural-design.html#rnd</v>
      </c>
      <c r="R653" s="150" t="str">
        <f>INDEX('Policy Characteristics'!L:L,MATCH(PolicyLevers!$C653,'Policy Characteristics'!$C:$C,0))</f>
        <v>research-and-development.html</v>
      </c>
      <c r="S653" s="171" t="str">
        <f>INDEX('Policy Characteristics'!M:M,MATCH(PolicyLevers!$C653,'Policy Characteristics'!$C:$C,0))</f>
        <v>none</v>
      </c>
      <c r="T653" s="144">
        <f>INDEX('Policy Characteristics'!N:N,MATCH(PolicyLevers!$C653,'Policy Characteristics'!$C:$C,0))</f>
        <v>0</v>
      </c>
    </row>
    <row r="654" spans="1:20">
      <c r="A654" s="142" t="str">
        <f>INDEX('Policy Characteristics'!A:A,MATCH($C654,'Policy Characteristics'!$C:$C,0))</f>
        <v>Research and Development</v>
      </c>
      <c r="B654" s="147" t="str">
        <f>INDEX('Policy Characteristics'!B:B,MATCH($C654,'Policy Characteristics'!$C:$C,0))</f>
        <v>Capital Cost Reduction</v>
      </c>
      <c r="C654" s="147" t="str">
        <f t="shared" si="50"/>
        <v>RnD Electricity Capital Cost Perc Reduction</v>
      </c>
      <c r="D654" s="150" t="s">
        <v>83</v>
      </c>
      <c r="E654" s="165"/>
      <c r="F654" s="150" t="s">
        <v>341</v>
      </c>
      <c r="G654" s="144"/>
      <c r="H654" s="16">
        <v>98</v>
      </c>
      <c r="I654" s="144" t="s">
        <v>46</v>
      </c>
      <c r="J654" s="142" t="str">
        <f>INDEX('Policy Characteristics'!D:D,MATCH(PolicyLevers!$C654,'Policy Characteristics'!$C:$C,0))</f>
        <v>R&amp;D Capital Cost Reductions</v>
      </c>
      <c r="K654" s="142" t="str">
        <f>INDEX('Policy Characteristics'!E:E,MATCH(PolicyLevers!$C654,'Policy Characteristics'!$C:$C,0))</f>
        <v>RnD electricity capital cost reduction</v>
      </c>
      <c r="L654" s="166">
        <f>INDEX('Policy Characteristics'!F:F,MATCH(PolicyLevers!$C654,'Policy Characteristics'!$C:$C,0))</f>
        <v>0</v>
      </c>
      <c r="M654" s="158">
        <f>INDEX('Policy Characteristics'!G:G,MATCH(PolicyLevers!$C654,'Policy Characteristics'!$C:$C,0))</f>
        <v>0.4</v>
      </c>
      <c r="N654" s="158">
        <f>INDEX('Policy Characteristics'!H:H,MATCH(PolicyLevers!$C654,'Policy Characteristics'!$C:$C,0))</f>
        <v>0.01</v>
      </c>
      <c r="O654" s="165" t="str">
        <f>INDEX('Policy Characteristics'!I:I,MATCH(PolicyLevers!$C654,'Policy Characteristics'!$C:$C,0))</f>
        <v>% reduction in cost</v>
      </c>
      <c r="P654" s="150"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44" t="str">
        <f>INDEX('Policy Characteristics'!K:K,MATCH(PolicyLevers!$C654,'Policy Characteristics'!$C:$C,0))</f>
        <v>architectural-design.html#rnd</v>
      </c>
      <c r="R654" s="150" t="str">
        <f>INDEX('Policy Characteristics'!L:L,MATCH(PolicyLevers!$C654,'Policy Characteristics'!$C:$C,0))</f>
        <v>research-and-development.html</v>
      </c>
      <c r="S654" s="171" t="str">
        <f>INDEX('Policy Characteristics'!M:M,MATCH(PolicyLevers!$C654,'Policy Characteristics'!$C:$C,0))</f>
        <v>none</v>
      </c>
      <c r="T654" s="144">
        <f>INDEX('Policy Characteristics'!N:N,MATCH(PolicyLevers!$C654,'Policy Characteristics'!$C:$C,0))</f>
        <v>0</v>
      </c>
    </row>
    <row r="655" spans="1:20">
      <c r="A655" s="142" t="str">
        <f>INDEX('Policy Characteristics'!A:A,MATCH($C655,'Policy Characteristics'!$C:$C,0))</f>
        <v>Research and Development</v>
      </c>
      <c r="B655" s="147" t="str">
        <f>INDEX('Policy Characteristics'!B:B,MATCH($C655,'Policy Characteristics'!$C:$C,0))</f>
        <v>Capital Cost Reduction</v>
      </c>
      <c r="C655" s="147" t="str">
        <f t="shared" si="50"/>
        <v>RnD Electricity Capital Cost Perc Reduction</v>
      </c>
      <c r="D655" s="150" t="s">
        <v>84</v>
      </c>
      <c r="E655" s="165"/>
      <c r="F655" s="150" t="s">
        <v>342</v>
      </c>
      <c r="G655" s="144"/>
      <c r="H655" s="16">
        <v>99</v>
      </c>
      <c r="I655" s="144" t="s">
        <v>46</v>
      </c>
      <c r="J655" s="142" t="str">
        <f>INDEX('Policy Characteristics'!D:D,MATCH(PolicyLevers!$C655,'Policy Characteristics'!$C:$C,0))</f>
        <v>R&amp;D Capital Cost Reductions</v>
      </c>
      <c r="K655" s="142" t="str">
        <f>INDEX('Policy Characteristics'!E:E,MATCH(PolicyLevers!$C655,'Policy Characteristics'!$C:$C,0))</f>
        <v>RnD electricity capital cost reduction</v>
      </c>
      <c r="L655" s="166">
        <f>INDEX('Policy Characteristics'!F:F,MATCH(PolicyLevers!$C655,'Policy Characteristics'!$C:$C,0))</f>
        <v>0</v>
      </c>
      <c r="M655" s="158">
        <f>INDEX('Policy Characteristics'!G:G,MATCH(PolicyLevers!$C655,'Policy Characteristics'!$C:$C,0))</f>
        <v>0.4</v>
      </c>
      <c r="N655" s="158">
        <f>INDEX('Policy Characteristics'!H:H,MATCH(PolicyLevers!$C655,'Policy Characteristics'!$C:$C,0))</f>
        <v>0.01</v>
      </c>
      <c r="O655" s="165" t="str">
        <f>INDEX('Policy Characteristics'!I:I,MATCH(PolicyLevers!$C655,'Policy Characteristics'!$C:$C,0))</f>
        <v>% reduction in cost</v>
      </c>
      <c r="P655" s="150"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44" t="str">
        <f>INDEX('Policy Characteristics'!K:K,MATCH(PolicyLevers!$C655,'Policy Characteristics'!$C:$C,0))</f>
        <v>architectural-design.html#rnd</v>
      </c>
      <c r="R655" s="150" t="str">
        <f>INDEX('Policy Characteristics'!L:L,MATCH(PolicyLevers!$C655,'Policy Characteristics'!$C:$C,0))</f>
        <v>research-and-development.html</v>
      </c>
      <c r="S655" s="171" t="str">
        <f>INDEX('Policy Characteristics'!M:M,MATCH(PolicyLevers!$C655,'Policy Characteristics'!$C:$C,0))</f>
        <v>none</v>
      </c>
      <c r="T655" s="144">
        <f>INDEX('Policy Characteristics'!N:N,MATCH(PolicyLevers!$C655,'Policy Characteristics'!$C:$C,0))</f>
        <v>0</v>
      </c>
    </row>
    <row r="656" spans="1:20">
      <c r="A656" s="142" t="str">
        <f>INDEX('Policy Characteristics'!A:A,MATCH($C656,'Policy Characteristics'!$C:$C,0))</f>
        <v>Research and Development</v>
      </c>
      <c r="B656" s="147" t="str">
        <f>INDEX('Policy Characteristics'!B:B,MATCH($C656,'Policy Characteristics'!$C:$C,0))</f>
        <v>Capital Cost Reduction</v>
      </c>
      <c r="C656" s="147" t="str">
        <f t="shared" si="50"/>
        <v>RnD Electricity Capital Cost Perc Reduction</v>
      </c>
      <c r="D656" s="150" t="s">
        <v>325</v>
      </c>
      <c r="E656" s="165"/>
      <c r="F656" s="150" t="s">
        <v>554</v>
      </c>
      <c r="G656" s="144"/>
      <c r="H656" s="16">
        <v>192</v>
      </c>
      <c r="I656" s="144" t="s">
        <v>46</v>
      </c>
      <c r="J656" s="142" t="str">
        <f>INDEX('Policy Characteristics'!D:D,MATCH(PolicyLevers!$C656,'Policy Characteristics'!$C:$C,0))</f>
        <v>R&amp;D Capital Cost Reductions</v>
      </c>
      <c r="K656" s="142" t="str">
        <f>INDEX('Policy Characteristics'!E:E,MATCH(PolicyLevers!$C656,'Policy Characteristics'!$C:$C,0))</f>
        <v>RnD electricity capital cost reduction</v>
      </c>
      <c r="L656" s="166">
        <f>INDEX('Policy Characteristics'!F:F,MATCH(PolicyLevers!$C656,'Policy Characteristics'!$C:$C,0))</f>
        <v>0</v>
      </c>
      <c r="M656" s="158">
        <f>INDEX('Policy Characteristics'!G:G,MATCH(PolicyLevers!$C656,'Policy Characteristics'!$C:$C,0))</f>
        <v>0.4</v>
      </c>
      <c r="N656" s="158">
        <f>INDEX('Policy Characteristics'!H:H,MATCH(PolicyLevers!$C656,'Policy Characteristics'!$C:$C,0))</f>
        <v>0.01</v>
      </c>
      <c r="O656" s="165" t="str">
        <f>INDEX('Policy Characteristics'!I:I,MATCH(PolicyLevers!$C656,'Policy Characteristics'!$C:$C,0))</f>
        <v>% reduction in cost</v>
      </c>
      <c r="P656" s="150"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44" t="str">
        <f>INDEX('Policy Characteristics'!K:K,MATCH(PolicyLevers!$C656,'Policy Characteristics'!$C:$C,0))</f>
        <v>architectural-design.html#rnd</v>
      </c>
      <c r="R656" s="150" t="str">
        <f>INDEX('Policy Characteristics'!L:L,MATCH(PolicyLevers!$C656,'Policy Characteristics'!$C:$C,0))</f>
        <v>research-and-development.html</v>
      </c>
      <c r="S656" s="171" t="str">
        <f>INDEX('Policy Characteristics'!M:M,MATCH(PolicyLevers!$C656,'Policy Characteristics'!$C:$C,0))</f>
        <v>none</v>
      </c>
      <c r="T656" s="144">
        <f>INDEX('Policy Characteristics'!N:N,MATCH(PolicyLevers!$C656,'Policy Characteristics'!$C:$C,0))</f>
        <v>0</v>
      </c>
    </row>
    <row r="657" spans="1:20">
      <c r="A657" s="142" t="str">
        <f>INDEX('Policy Characteristics'!A:A,MATCH($C657,'Policy Characteristics'!$C:$C,0))</f>
        <v>Research and Development</v>
      </c>
      <c r="B657" s="147" t="str">
        <f>INDEX('Policy Characteristics'!B:B,MATCH($C657,'Policy Characteristics'!$C:$C,0))</f>
        <v>Capital Cost Reduction</v>
      </c>
      <c r="C657" s="147" t="str">
        <f t="shared" ref="C657:C658" si="51">C$648</f>
        <v>RnD Electricity Capital Cost Perc Reduction</v>
      </c>
      <c r="D657" s="150" t="s">
        <v>468</v>
      </c>
      <c r="E657" s="165"/>
      <c r="F657" s="150" t="s">
        <v>469</v>
      </c>
      <c r="G657" s="144"/>
      <c r="H657" s="16">
        <v>180</v>
      </c>
      <c r="I657" s="144" t="s">
        <v>46</v>
      </c>
      <c r="J657" s="142" t="str">
        <f>INDEX('Policy Characteristics'!D:D,MATCH(PolicyLevers!$C657,'Policy Characteristics'!$C:$C,0))</f>
        <v>R&amp;D Capital Cost Reductions</v>
      </c>
      <c r="K657" s="142" t="str">
        <f>INDEX('Policy Characteristics'!E:E,MATCH(PolicyLevers!$C657,'Policy Characteristics'!$C:$C,0))</f>
        <v>RnD electricity capital cost reduction</v>
      </c>
      <c r="L657" s="166">
        <f>INDEX('Policy Characteristics'!F:F,MATCH(PolicyLevers!$C657,'Policy Characteristics'!$C:$C,0))</f>
        <v>0</v>
      </c>
      <c r="M657" s="158">
        <f>INDEX('Policy Characteristics'!G:G,MATCH(PolicyLevers!$C657,'Policy Characteristics'!$C:$C,0))</f>
        <v>0.4</v>
      </c>
      <c r="N657" s="158">
        <f>INDEX('Policy Characteristics'!H:H,MATCH(PolicyLevers!$C657,'Policy Characteristics'!$C:$C,0))</f>
        <v>0.01</v>
      </c>
      <c r="O657" s="165" t="str">
        <f>INDEX('Policy Characteristics'!I:I,MATCH(PolicyLevers!$C657,'Policy Characteristics'!$C:$C,0))</f>
        <v>% reduction in cost</v>
      </c>
      <c r="P657" s="150"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44" t="str">
        <f>INDEX('Policy Characteristics'!K:K,MATCH(PolicyLevers!$C657,'Policy Characteristics'!$C:$C,0))</f>
        <v>architectural-design.html#rnd</v>
      </c>
      <c r="R657" s="150" t="str">
        <f>INDEX('Policy Characteristics'!L:L,MATCH(PolicyLevers!$C657,'Policy Characteristics'!$C:$C,0))</f>
        <v>research-and-development.html</v>
      </c>
      <c r="S657" s="171" t="str">
        <f>INDEX('Policy Characteristics'!M:M,MATCH(PolicyLevers!$C657,'Policy Characteristics'!$C:$C,0))</f>
        <v>none</v>
      </c>
      <c r="T657" s="144">
        <f>INDEX('Policy Characteristics'!N:N,MATCH(PolicyLevers!$C657,'Policy Characteristics'!$C:$C,0))</f>
        <v>0</v>
      </c>
    </row>
    <row r="658" spans="1:20">
      <c r="A658" s="142" t="str">
        <f>INDEX('Policy Characteristics'!A:A,MATCH($C658,'Policy Characteristics'!$C:$C,0))</f>
        <v>Research and Development</v>
      </c>
      <c r="B658" s="147" t="str">
        <f>INDEX('Policy Characteristics'!B:B,MATCH($C658,'Policy Characteristics'!$C:$C,0))</f>
        <v>Capital Cost Reduction</v>
      </c>
      <c r="C658" s="147" t="str">
        <f t="shared" si="51"/>
        <v>RnD Electricity Capital Cost Perc Reduction</v>
      </c>
      <c r="D658" s="150" t="s">
        <v>477</v>
      </c>
      <c r="E658" s="165"/>
      <c r="F658" s="150" t="s">
        <v>479</v>
      </c>
      <c r="G658" s="144"/>
      <c r="H658" s="16">
        <v>183</v>
      </c>
      <c r="I658" s="144" t="s">
        <v>46</v>
      </c>
      <c r="J658" s="142" t="str">
        <f>INDEX('Policy Characteristics'!D:D,MATCH(PolicyLevers!$C658,'Policy Characteristics'!$C:$C,0))</f>
        <v>R&amp;D Capital Cost Reductions</v>
      </c>
      <c r="K658" s="142" t="str">
        <f>INDEX('Policy Characteristics'!E:E,MATCH(PolicyLevers!$C658,'Policy Characteristics'!$C:$C,0))</f>
        <v>RnD electricity capital cost reduction</v>
      </c>
      <c r="L658" s="166">
        <f>INDEX('Policy Characteristics'!F:F,MATCH(PolicyLevers!$C658,'Policy Characteristics'!$C:$C,0))</f>
        <v>0</v>
      </c>
      <c r="M658" s="158">
        <f>INDEX('Policy Characteristics'!G:G,MATCH(PolicyLevers!$C658,'Policy Characteristics'!$C:$C,0))</f>
        <v>0.4</v>
      </c>
      <c r="N658" s="158">
        <f>INDEX('Policy Characteristics'!H:H,MATCH(PolicyLevers!$C658,'Policy Characteristics'!$C:$C,0))</f>
        <v>0.01</v>
      </c>
      <c r="O658" s="165" t="str">
        <f>INDEX('Policy Characteristics'!I:I,MATCH(PolicyLevers!$C658,'Policy Characteristics'!$C:$C,0))</f>
        <v>% reduction in cost</v>
      </c>
      <c r="P658" s="150"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44" t="str">
        <f>INDEX('Policy Characteristics'!K:K,MATCH(PolicyLevers!$C658,'Policy Characteristics'!$C:$C,0))</f>
        <v>architectural-design.html#rnd</v>
      </c>
      <c r="R658" s="150" t="str">
        <f>INDEX('Policy Characteristics'!L:L,MATCH(PolicyLevers!$C658,'Policy Characteristics'!$C:$C,0))</f>
        <v>research-and-development.html</v>
      </c>
      <c r="S658" s="171" t="str">
        <f>INDEX('Policy Characteristics'!M:M,MATCH(PolicyLevers!$C658,'Policy Characteristics'!$C:$C,0))</f>
        <v>none</v>
      </c>
      <c r="T658" s="144">
        <f>INDEX('Policy Characteristics'!N:N,MATCH(PolicyLevers!$C658,'Policy Characteristics'!$C:$C,0))</f>
        <v>0</v>
      </c>
    </row>
    <row r="659" spans="1:20">
      <c r="A659" s="142" t="str">
        <f>INDEX('Policy Characteristics'!A:A,MATCH($C659,'Policy Characteristics'!$C:$C,0))</f>
        <v>Research and Development</v>
      </c>
      <c r="B659" s="147" t="str">
        <f>INDEX('Policy Characteristics'!B:B,MATCH($C659,'Policy Characteristics'!$C:$C,0))</f>
        <v>Capital Cost Reduction</v>
      </c>
      <c r="C659" t="s">
        <v>308</v>
      </c>
      <c r="D659" s="144" t="s">
        <v>140</v>
      </c>
      <c r="E659" s="144"/>
      <c r="F659" s="150" t="s">
        <v>343</v>
      </c>
      <c r="G659" s="144"/>
      <c r="H659" s="16">
        <v>100</v>
      </c>
      <c r="I659" s="144" t="s">
        <v>46</v>
      </c>
      <c r="J659" s="142" t="str">
        <f>INDEX('Policy Characteristics'!D:D,MATCH(PolicyLevers!$C659,'Policy Characteristics'!$C:$C,0))</f>
        <v>R&amp;D Capital Cost Reductions</v>
      </c>
      <c r="K659" s="142" t="str">
        <f>INDEX('Policy Characteristics'!E:E,MATCH(PolicyLevers!$C659,'Policy Characteristics'!$C:$C,0))</f>
        <v>RnD industry capital cost reduction</v>
      </c>
      <c r="L659" s="9">
        <f>INDEX('Policy Characteristics'!F:F,MATCH(PolicyLevers!$C659,'Policy Characteristics'!$C:$C,0))</f>
        <v>0</v>
      </c>
      <c r="M659" s="9">
        <f>INDEX('Policy Characteristics'!G:G,MATCH(PolicyLevers!$C659,'Policy Characteristics'!$C:$C,0))</f>
        <v>0.4</v>
      </c>
      <c r="N659" s="170">
        <f>INDEX('Policy Characteristics'!H:H,MATCH(PolicyLevers!$C659,'Policy Characteristics'!$C:$C,0))</f>
        <v>0.01</v>
      </c>
      <c r="O659" s="144" t="str">
        <f>INDEX('Policy Characteristics'!I:I,MATCH(PolicyLevers!$C659,'Policy Characteristics'!$C:$C,0))</f>
        <v>% reduction in cost</v>
      </c>
      <c r="P659" s="150"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44" t="str">
        <f>INDEX('Policy Characteristics'!K:K,MATCH(PolicyLevers!$C659,'Policy Characteristics'!$C:$C,0))</f>
        <v>architectural-design.html#rnd</v>
      </c>
      <c r="R659" s="150" t="str">
        <f>INDEX('Policy Characteristics'!L:L,MATCH(PolicyLevers!$C659,'Policy Characteristics'!$C:$C,0))</f>
        <v>research-and-development.html</v>
      </c>
      <c r="S659" s="171" t="str">
        <f>INDEX('Policy Characteristics'!M:M,MATCH(PolicyLevers!$C659,'Policy Characteristics'!$C:$C,0))</f>
        <v>none</v>
      </c>
      <c r="T659" s="144">
        <f>INDEX('Policy Characteristics'!N:N,MATCH(PolicyLevers!$C659,'Policy Characteristics'!$C:$C,0))</f>
        <v>0</v>
      </c>
    </row>
    <row r="660" spans="1:20">
      <c r="A660" s="142" t="str">
        <f>INDEX('Policy Characteristics'!A:A,MATCH($C660,'Policy Characteristics'!$C:$C,0))</f>
        <v>Research and Development</v>
      </c>
      <c r="B660" s="147" t="str">
        <f>INDEX('Policy Characteristics'!B:B,MATCH($C660,'Policy Characteristics'!$C:$C,0))</f>
        <v>Capital Cost Reduction</v>
      </c>
      <c r="C660" s="147" t="str">
        <f t="shared" ref="C660:C666" si="52">C$659</f>
        <v>RnD Industry Capital Cost Perc Reduction</v>
      </c>
      <c r="D660" s="150" t="s">
        <v>141</v>
      </c>
      <c r="E660" s="144"/>
      <c r="F660" s="150" t="s">
        <v>344</v>
      </c>
      <c r="G660" s="144"/>
      <c r="H660" s="16">
        <v>101</v>
      </c>
      <c r="I660" s="144" t="s">
        <v>46</v>
      </c>
      <c r="J660" s="142" t="str">
        <f>INDEX('Policy Characteristics'!D:D,MATCH(PolicyLevers!$C660,'Policy Characteristics'!$C:$C,0))</f>
        <v>R&amp;D Capital Cost Reductions</v>
      </c>
      <c r="K660" s="142" t="str">
        <f>INDEX('Policy Characteristics'!E:E,MATCH(PolicyLevers!$C660,'Policy Characteristics'!$C:$C,0))</f>
        <v>RnD industry capital cost reduction</v>
      </c>
      <c r="L660" s="166">
        <f>INDEX('Policy Characteristics'!F:F,MATCH(PolicyLevers!$C660,'Policy Characteristics'!$C:$C,0))</f>
        <v>0</v>
      </c>
      <c r="M660" s="166">
        <f>INDEX('Policy Characteristics'!G:G,MATCH(PolicyLevers!$C660,'Policy Characteristics'!$C:$C,0))</f>
        <v>0.4</v>
      </c>
      <c r="N660" s="166">
        <f>INDEX('Policy Characteristics'!H:H,MATCH(PolicyLevers!$C660,'Policy Characteristics'!$C:$C,0))</f>
        <v>0.01</v>
      </c>
      <c r="O660" s="165" t="str">
        <f>INDEX('Policy Characteristics'!I:I,MATCH(PolicyLevers!$C660,'Policy Characteristics'!$C:$C,0))</f>
        <v>% reduction in cost</v>
      </c>
      <c r="P660" s="150"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44" t="str">
        <f>INDEX('Policy Characteristics'!K:K,MATCH(PolicyLevers!$C660,'Policy Characteristics'!$C:$C,0))</f>
        <v>architectural-design.html#rnd</v>
      </c>
      <c r="R660" s="150" t="str">
        <f>INDEX('Policy Characteristics'!L:L,MATCH(PolicyLevers!$C660,'Policy Characteristics'!$C:$C,0))</f>
        <v>research-and-development.html</v>
      </c>
      <c r="S660" s="171" t="str">
        <f>INDEX('Policy Characteristics'!M:M,MATCH(PolicyLevers!$C660,'Policy Characteristics'!$C:$C,0))</f>
        <v>none</v>
      </c>
      <c r="T660" s="144">
        <f>INDEX('Policy Characteristics'!N:N,MATCH(PolicyLevers!$C660,'Policy Characteristics'!$C:$C,0))</f>
        <v>0</v>
      </c>
    </row>
    <row r="661" spans="1:20">
      <c r="A661" s="142" t="str">
        <f>INDEX('Policy Characteristics'!A:A,MATCH($C661,'Policy Characteristics'!$C:$C,0))</f>
        <v>Research and Development</v>
      </c>
      <c r="B661" s="147" t="str">
        <f>INDEX('Policy Characteristics'!B:B,MATCH($C661,'Policy Characteristics'!$C:$C,0))</f>
        <v>Capital Cost Reduction</v>
      </c>
      <c r="C661" s="147" t="str">
        <f t="shared" si="52"/>
        <v>RnD Industry Capital Cost Perc Reduction</v>
      </c>
      <c r="D661" s="150" t="s">
        <v>142</v>
      </c>
      <c r="E661" s="144"/>
      <c r="F661" s="150" t="s">
        <v>345</v>
      </c>
      <c r="G661" s="144"/>
      <c r="H661" s="16">
        <v>102</v>
      </c>
      <c r="I661" s="144" t="s">
        <v>46</v>
      </c>
      <c r="J661" s="142" t="str">
        <f>INDEX('Policy Characteristics'!D:D,MATCH(PolicyLevers!$C661,'Policy Characteristics'!$C:$C,0))</f>
        <v>R&amp;D Capital Cost Reductions</v>
      </c>
      <c r="K661" s="142" t="str">
        <f>INDEX('Policy Characteristics'!E:E,MATCH(PolicyLevers!$C661,'Policy Characteristics'!$C:$C,0))</f>
        <v>RnD industry capital cost reduction</v>
      </c>
      <c r="L661" s="166">
        <f>INDEX('Policy Characteristics'!F:F,MATCH(PolicyLevers!$C661,'Policy Characteristics'!$C:$C,0))</f>
        <v>0</v>
      </c>
      <c r="M661" s="166">
        <f>INDEX('Policy Characteristics'!G:G,MATCH(PolicyLevers!$C661,'Policy Characteristics'!$C:$C,0))</f>
        <v>0.4</v>
      </c>
      <c r="N661" s="166">
        <f>INDEX('Policy Characteristics'!H:H,MATCH(PolicyLevers!$C661,'Policy Characteristics'!$C:$C,0))</f>
        <v>0.01</v>
      </c>
      <c r="O661" s="165" t="str">
        <f>INDEX('Policy Characteristics'!I:I,MATCH(PolicyLevers!$C661,'Policy Characteristics'!$C:$C,0))</f>
        <v>% reduction in cost</v>
      </c>
      <c r="P661" s="150"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44" t="str">
        <f>INDEX('Policy Characteristics'!K:K,MATCH(PolicyLevers!$C661,'Policy Characteristics'!$C:$C,0))</f>
        <v>architectural-design.html#rnd</v>
      </c>
      <c r="R661" s="150" t="str">
        <f>INDEX('Policy Characteristics'!L:L,MATCH(PolicyLevers!$C661,'Policy Characteristics'!$C:$C,0))</f>
        <v>research-and-development.html</v>
      </c>
      <c r="S661" s="171" t="str">
        <f>INDEX('Policy Characteristics'!M:M,MATCH(PolicyLevers!$C661,'Policy Characteristics'!$C:$C,0))</f>
        <v>none</v>
      </c>
      <c r="T661" s="144">
        <f>INDEX('Policy Characteristics'!N:N,MATCH(PolicyLevers!$C661,'Policy Characteristics'!$C:$C,0))</f>
        <v>0</v>
      </c>
    </row>
    <row r="662" spans="1:20">
      <c r="A662" s="142" t="str">
        <f>INDEX('Policy Characteristics'!A:A,MATCH($C662,'Policy Characteristics'!$C:$C,0))</f>
        <v>Research and Development</v>
      </c>
      <c r="B662" s="147" t="str">
        <f>INDEX('Policy Characteristics'!B:B,MATCH($C662,'Policy Characteristics'!$C:$C,0))</f>
        <v>Capital Cost Reduction</v>
      </c>
      <c r="C662" s="147" t="str">
        <f t="shared" si="52"/>
        <v>RnD Industry Capital Cost Perc Reduction</v>
      </c>
      <c r="D662" s="150" t="s">
        <v>143</v>
      </c>
      <c r="E662" s="144"/>
      <c r="F662" s="150" t="s">
        <v>346</v>
      </c>
      <c r="G662" s="144"/>
      <c r="H662" s="16">
        <v>103</v>
      </c>
      <c r="I662" s="144" t="s">
        <v>46</v>
      </c>
      <c r="J662" s="142" t="str">
        <f>INDEX('Policy Characteristics'!D:D,MATCH(PolicyLevers!$C662,'Policy Characteristics'!$C:$C,0))</f>
        <v>R&amp;D Capital Cost Reductions</v>
      </c>
      <c r="K662" s="142" t="str">
        <f>INDEX('Policy Characteristics'!E:E,MATCH(PolicyLevers!$C662,'Policy Characteristics'!$C:$C,0))</f>
        <v>RnD industry capital cost reduction</v>
      </c>
      <c r="L662" s="166">
        <f>INDEX('Policy Characteristics'!F:F,MATCH(PolicyLevers!$C662,'Policy Characteristics'!$C:$C,0))</f>
        <v>0</v>
      </c>
      <c r="M662" s="166">
        <f>INDEX('Policy Characteristics'!G:G,MATCH(PolicyLevers!$C662,'Policy Characteristics'!$C:$C,0))</f>
        <v>0.4</v>
      </c>
      <c r="N662" s="166">
        <f>INDEX('Policy Characteristics'!H:H,MATCH(PolicyLevers!$C662,'Policy Characteristics'!$C:$C,0))</f>
        <v>0.01</v>
      </c>
      <c r="O662" s="165" t="str">
        <f>INDEX('Policy Characteristics'!I:I,MATCH(PolicyLevers!$C662,'Policy Characteristics'!$C:$C,0))</f>
        <v>% reduction in cost</v>
      </c>
      <c r="P662" s="150"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44" t="str">
        <f>INDEX('Policy Characteristics'!K:K,MATCH(PolicyLevers!$C662,'Policy Characteristics'!$C:$C,0))</f>
        <v>architectural-design.html#rnd</v>
      </c>
      <c r="R662" s="150" t="str">
        <f>INDEX('Policy Characteristics'!L:L,MATCH(PolicyLevers!$C662,'Policy Characteristics'!$C:$C,0))</f>
        <v>research-and-development.html</v>
      </c>
      <c r="S662" s="171" t="str">
        <f>INDEX('Policy Characteristics'!M:M,MATCH(PolicyLevers!$C662,'Policy Characteristics'!$C:$C,0))</f>
        <v>none</v>
      </c>
      <c r="T662" s="144">
        <f>INDEX('Policy Characteristics'!N:N,MATCH(PolicyLevers!$C662,'Policy Characteristics'!$C:$C,0))</f>
        <v>0</v>
      </c>
    </row>
    <row r="663" spans="1:20">
      <c r="A663" s="142" t="str">
        <f>INDEX('Policy Characteristics'!A:A,MATCH($C663,'Policy Characteristics'!$C:$C,0))</f>
        <v>Research and Development</v>
      </c>
      <c r="B663" s="147" t="str">
        <f>INDEX('Policy Characteristics'!B:B,MATCH($C663,'Policy Characteristics'!$C:$C,0))</f>
        <v>Capital Cost Reduction</v>
      </c>
      <c r="C663" s="147" t="str">
        <f t="shared" si="52"/>
        <v>RnD Industry Capital Cost Perc Reduction</v>
      </c>
      <c r="D663" s="150" t="s">
        <v>765</v>
      </c>
      <c r="E663" s="144"/>
      <c r="F663" s="150" t="s">
        <v>347</v>
      </c>
      <c r="G663" s="144"/>
      <c r="H663" s="16">
        <v>104</v>
      </c>
      <c r="I663" s="144" t="s">
        <v>46</v>
      </c>
      <c r="J663" s="142" t="str">
        <f>INDEX('Policy Characteristics'!D:D,MATCH(PolicyLevers!$C663,'Policy Characteristics'!$C:$C,0))</f>
        <v>R&amp;D Capital Cost Reductions</v>
      </c>
      <c r="K663" s="142" t="str">
        <f>INDEX('Policy Characteristics'!E:E,MATCH(PolicyLevers!$C663,'Policy Characteristics'!$C:$C,0))</f>
        <v>RnD industry capital cost reduction</v>
      </c>
      <c r="L663" s="166">
        <f>INDEX('Policy Characteristics'!F:F,MATCH(PolicyLevers!$C663,'Policy Characteristics'!$C:$C,0))</f>
        <v>0</v>
      </c>
      <c r="M663" s="166">
        <f>INDEX('Policy Characteristics'!G:G,MATCH(PolicyLevers!$C663,'Policy Characteristics'!$C:$C,0))</f>
        <v>0.4</v>
      </c>
      <c r="N663" s="166">
        <f>INDEX('Policy Characteristics'!H:H,MATCH(PolicyLevers!$C663,'Policy Characteristics'!$C:$C,0))</f>
        <v>0.01</v>
      </c>
      <c r="O663" s="165" t="str">
        <f>INDEX('Policy Characteristics'!I:I,MATCH(PolicyLevers!$C663,'Policy Characteristics'!$C:$C,0))</f>
        <v>% reduction in cost</v>
      </c>
      <c r="P663" s="150"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44" t="str">
        <f>INDEX('Policy Characteristics'!K:K,MATCH(PolicyLevers!$C663,'Policy Characteristics'!$C:$C,0))</f>
        <v>architectural-design.html#rnd</v>
      </c>
      <c r="R663" s="150" t="str">
        <f>INDEX('Policy Characteristics'!L:L,MATCH(PolicyLevers!$C663,'Policy Characteristics'!$C:$C,0))</f>
        <v>research-and-development.html</v>
      </c>
      <c r="S663" s="171" t="str">
        <f>INDEX('Policy Characteristics'!M:M,MATCH(PolicyLevers!$C663,'Policy Characteristics'!$C:$C,0))</f>
        <v>none</v>
      </c>
      <c r="T663" s="144">
        <f>INDEX('Policy Characteristics'!N:N,MATCH(PolicyLevers!$C663,'Policy Characteristics'!$C:$C,0))</f>
        <v>0</v>
      </c>
    </row>
    <row r="664" spans="1:20">
      <c r="A664" s="142" t="str">
        <f>INDEX('Policy Characteristics'!A:A,MATCH($C664,'Policy Characteristics'!$C:$C,0))</f>
        <v>Research and Development</v>
      </c>
      <c r="B664" s="147" t="str">
        <f>INDEX('Policy Characteristics'!B:B,MATCH($C664,'Policy Characteristics'!$C:$C,0))</f>
        <v>Capital Cost Reduction</v>
      </c>
      <c r="C664" s="147" t="str">
        <f t="shared" si="52"/>
        <v>RnD Industry Capital Cost Perc Reduction</v>
      </c>
      <c r="D664" s="150" t="s">
        <v>144</v>
      </c>
      <c r="E664" s="144"/>
      <c r="F664" s="150" t="s">
        <v>768</v>
      </c>
      <c r="G664" s="144"/>
      <c r="H664" s="16">
        <v>105</v>
      </c>
      <c r="I664" s="144" t="s">
        <v>46</v>
      </c>
      <c r="J664" s="142" t="str">
        <f>INDEX('Policy Characteristics'!D:D,MATCH(PolicyLevers!$C664,'Policy Characteristics'!$C:$C,0))</f>
        <v>R&amp;D Capital Cost Reductions</v>
      </c>
      <c r="K664" s="142" t="str">
        <f>INDEX('Policy Characteristics'!E:E,MATCH(PolicyLevers!$C664,'Policy Characteristics'!$C:$C,0))</f>
        <v>RnD industry capital cost reduction</v>
      </c>
      <c r="L664" s="166">
        <f>INDEX('Policy Characteristics'!F:F,MATCH(PolicyLevers!$C664,'Policy Characteristics'!$C:$C,0))</f>
        <v>0</v>
      </c>
      <c r="M664" s="166">
        <f>INDEX('Policy Characteristics'!G:G,MATCH(PolicyLevers!$C664,'Policy Characteristics'!$C:$C,0))</f>
        <v>0.4</v>
      </c>
      <c r="N664" s="166">
        <f>INDEX('Policy Characteristics'!H:H,MATCH(PolicyLevers!$C664,'Policy Characteristics'!$C:$C,0))</f>
        <v>0.01</v>
      </c>
      <c r="O664" s="165" t="str">
        <f>INDEX('Policy Characteristics'!I:I,MATCH(PolicyLevers!$C664,'Policy Characteristics'!$C:$C,0))</f>
        <v>% reduction in cost</v>
      </c>
      <c r="P664" s="150"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44" t="str">
        <f>INDEX('Policy Characteristics'!K:K,MATCH(PolicyLevers!$C664,'Policy Characteristics'!$C:$C,0))</f>
        <v>architectural-design.html#rnd</v>
      </c>
      <c r="R664" s="150" t="str">
        <f>INDEX('Policy Characteristics'!L:L,MATCH(PolicyLevers!$C664,'Policy Characteristics'!$C:$C,0))</f>
        <v>research-and-development.html</v>
      </c>
      <c r="S664" s="171" t="str">
        <f>INDEX('Policy Characteristics'!M:M,MATCH(PolicyLevers!$C664,'Policy Characteristics'!$C:$C,0))</f>
        <v>none</v>
      </c>
      <c r="T664" s="144">
        <f>INDEX('Policy Characteristics'!N:N,MATCH(PolicyLevers!$C664,'Policy Characteristics'!$C:$C,0))</f>
        <v>0</v>
      </c>
    </row>
    <row r="665" spans="1:20">
      <c r="A665" s="142" t="str">
        <f>INDEX('Policy Characteristics'!A:A,MATCH($C665,'Policy Characteristics'!$C:$C,0))</f>
        <v>Research and Development</v>
      </c>
      <c r="B665" s="147" t="str">
        <f>INDEX('Policy Characteristics'!B:B,MATCH($C665,'Policy Characteristics'!$C:$C,0))</f>
        <v>Capital Cost Reduction</v>
      </c>
      <c r="C665" s="147" t="str">
        <f t="shared" si="52"/>
        <v>RnD Industry Capital Cost Perc Reduction</v>
      </c>
      <c r="D665" s="150" t="s">
        <v>145</v>
      </c>
      <c r="E665" s="144"/>
      <c r="F665" s="150" t="s">
        <v>348</v>
      </c>
      <c r="G665" s="144"/>
      <c r="H665" s="16">
        <v>106</v>
      </c>
      <c r="I665" s="144" t="s">
        <v>46</v>
      </c>
      <c r="J665" s="142" t="str">
        <f>INDEX('Policy Characteristics'!D:D,MATCH(PolicyLevers!$C665,'Policy Characteristics'!$C:$C,0))</f>
        <v>R&amp;D Capital Cost Reductions</v>
      </c>
      <c r="K665" s="142" t="str">
        <f>INDEX('Policy Characteristics'!E:E,MATCH(PolicyLevers!$C665,'Policy Characteristics'!$C:$C,0))</f>
        <v>RnD industry capital cost reduction</v>
      </c>
      <c r="L665" s="166">
        <f>INDEX('Policy Characteristics'!F:F,MATCH(PolicyLevers!$C665,'Policy Characteristics'!$C:$C,0))</f>
        <v>0</v>
      </c>
      <c r="M665" s="166">
        <f>INDEX('Policy Characteristics'!G:G,MATCH(PolicyLevers!$C665,'Policy Characteristics'!$C:$C,0))</f>
        <v>0.4</v>
      </c>
      <c r="N665" s="166">
        <f>INDEX('Policy Characteristics'!H:H,MATCH(PolicyLevers!$C665,'Policy Characteristics'!$C:$C,0))</f>
        <v>0.01</v>
      </c>
      <c r="O665" s="165" t="str">
        <f>INDEX('Policy Characteristics'!I:I,MATCH(PolicyLevers!$C665,'Policy Characteristics'!$C:$C,0))</f>
        <v>% reduction in cost</v>
      </c>
      <c r="P665" s="150"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44" t="str">
        <f>INDEX('Policy Characteristics'!K:K,MATCH(PolicyLevers!$C665,'Policy Characteristics'!$C:$C,0))</f>
        <v>architectural-design.html#rnd</v>
      </c>
      <c r="R665" s="150" t="str">
        <f>INDEX('Policy Characteristics'!L:L,MATCH(PolicyLevers!$C665,'Policy Characteristics'!$C:$C,0))</f>
        <v>research-and-development.html</v>
      </c>
      <c r="S665" s="171" t="str">
        <f>INDEX('Policy Characteristics'!M:M,MATCH(PolicyLevers!$C665,'Policy Characteristics'!$C:$C,0))</f>
        <v>none</v>
      </c>
      <c r="T665" s="144">
        <f>INDEX('Policy Characteristics'!N:N,MATCH(PolicyLevers!$C665,'Policy Characteristics'!$C:$C,0))</f>
        <v>0</v>
      </c>
    </row>
    <row r="666" spans="1:20">
      <c r="A666" s="142" t="str">
        <f>INDEX('Policy Characteristics'!A:A,MATCH($C666,'Policy Characteristics'!$C:$C,0))</f>
        <v>Research and Development</v>
      </c>
      <c r="B666" s="147" t="str">
        <f>INDEX('Policy Characteristics'!B:B,MATCH($C666,'Policy Characteristics'!$C:$C,0))</f>
        <v>Capital Cost Reduction</v>
      </c>
      <c r="C666" s="147" t="str">
        <f t="shared" si="52"/>
        <v>RnD Industry Capital Cost Perc Reduction</v>
      </c>
      <c r="D666" s="150" t="s">
        <v>146</v>
      </c>
      <c r="E666" s="144"/>
      <c r="F666" s="150" t="s">
        <v>349</v>
      </c>
      <c r="G666" s="144"/>
      <c r="H666" s="16">
        <v>107</v>
      </c>
      <c r="I666" s="144" t="s">
        <v>46</v>
      </c>
      <c r="J666" s="142" t="str">
        <f>INDEX('Policy Characteristics'!D:D,MATCH(PolicyLevers!$C666,'Policy Characteristics'!$C:$C,0))</f>
        <v>R&amp;D Capital Cost Reductions</v>
      </c>
      <c r="K666" s="142" t="str">
        <f>INDEX('Policy Characteristics'!E:E,MATCH(PolicyLevers!$C666,'Policy Characteristics'!$C:$C,0))</f>
        <v>RnD industry capital cost reduction</v>
      </c>
      <c r="L666" s="166">
        <f>INDEX('Policy Characteristics'!F:F,MATCH(PolicyLevers!$C666,'Policy Characteristics'!$C:$C,0))</f>
        <v>0</v>
      </c>
      <c r="M666" s="166">
        <f>INDEX('Policy Characteristics'!G:G,MATCH(PolicyLevers!$C666,'Policy Characteristics'!$C:$C,0))</f>
        <v>0.4</v>
      </c>
      <c r="N666" s="166">
        <f>INDEX('Policy Characteristics'!H:H,MATCH(PolicyLevers!$C666,'Policy Characteristics'!$C:$C,0))</f>
        <v>0.01</v>
      </c>
      <c r="O666" s="165" t="str">
        <f>INDEX('Policy Characteristics'!I:I,MATCH(PolicyLevers!$C666,'Policy Characteristics'!$C:$C,0))</f>
        <v>% reduction in cost</v>
      </c>
      <c r="P666" s="150"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44" t="str">
        <f>INDEX('Policy Characteristics'!K:K,MATCH(PolicyLevers!$C666,'Policy Characteristics'!$C:$C,0))</f>
        <v>architectural-design.html#rnd</v>
      </c>
      <c r="R666" s="150" t="str">
        <f>INDEX('Policy Characteristics'!L:L,MATCH(PolicyLevers!$C666,'Policy Characteristics'!$C:$C,0))</f>
        <v>research-and-development.html</v>
      </c>
      <c r="S666" s="171" t="str">
        <f>INDEX('Policy Characteristics'!M:M,MATCH(PolicyLevers!$C666,'Policy Characteristics'!$C:$C,0))</f>
        <v>none</v>
      </c>
      <c r="T666" s="144">
        <f>INDEX('Policy Characteristics'!N:N,MATCH(PolicyLevers!$C666,'Policy Characteristics'!$C:$C,0))</f>
        <v>0</v>
      </c>
    </row>
    <row r="667" spans="1:20">
      <c r="A667" s="142" t="str">
        <f>INDEX('Policy Characteristics'!A:A,MATCH($C667,'Policy Characteristics'!$C:$C,0))</f>
        <v>Research and Development</v>
      </c>
      <c r="B667" s="147" t="str">
        <f>INDEX('Policy Characteristics'!B:B,MATCH($C667,'Policy Characteristics'!$C:$C,0))</f>
        <v>Capital Cost Reduction</v>
      </c>
      <c r="C667" s="142" t="s">
        <v>309</v>
      </c>
      <c r="D667" s="144" t="s">
        <v>541</v>
      </c>
      <c r="E667" s="144"/>
      <c r="F667" s="144" t="s">
        <v>499</v>
      </c>
      <c r="G667" s="144"/>
      <c r="H667" s="16">
        <v>108</v>
      </c>
      <c r="I667" s="144" t="s">
        <v>46</v>
      </c>
      <c r="J667" s="142" t="str">
        <f>INDEX('Policy Characteristics'!D:D,MATCH(PolicyLevers!$C667,'Policy Characteristics'!$C:$C,0))</f>
        <v>R&amp;D Capital Cost Reductions</v>
      </c>
      <c r="K667" s="142" t="str">
        <f>INDEX('Policy Characteristics'!E:E,MATCH(PolicyLevers!$C667,'Policy Characteristics'!$C:$C,0))</f>
        <v>RnD transportation capital cost reduction</v>
      </c>
      <c r="L667" s="9">
        <f>INDEX('Policy Characteristics'!F:F,MATCH(PolicyLevers!$C667,'Policy Characteristics'!$C:$C,0))</f>
        <v>0</v>
      </c>
      <c r="M667" s="9">
        <f>INDEX('Policy Characteristics'!G:G,MATCH(PolicyLevers!$C667,'Policy Characteristics'!$C:$C,0))</f>
        <v>0.4</v>
      </c>
      <c r="N667" s="170">
        <f>INDEX('Policy Characteristics'!H:H,MATCH(PolicyLevers!$C667,'Policy Characteristics'!$C:$C,0))</f>
        <v>0.01</v>
      </c>
      <c r="O667" s="144" t="str">
        <f>INDEX('Policy Characteristics'!I:I,MATCH(PolicyLevers!$C667,'Policy Characteristics'!$C:$C,0))</f>
        <v>% reduction in cost</v>
      </c>
      <c r="P667" s="150"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44" t="str">
        <f>INDEX('Policy Characteristics'!K:K,MATCH(PolicyLevers!$C667,'Policy Characteristics'!$C:$C,0))</f>
        <v>architectural-design.html#rnd</v>
      </c>
      <c r="R667" s="150" t="str">
        <f>INDEX('Policy Characteristics'!L:L,MATCH(PolicyLevers!$C667,'Policy Characteristics'!$C:$C,0))</f>
        <v>research-and-development.html</v>
      </c>
      <c r="S667" s="171" t="str">
        <f>INDEX('Policy Characteristics'!M:M,MATCH(PolicyLevers!$C667,'Policy Characteristics'!$C:$C,0))</f>
        <v>none</v>
      </c>
      <c r="T667" s="144">
        <f>INDEX('Policy Characteristics'!N:N,MATCH(PolicyLevers!$C667,'Policy Characteristics'!$C:$C,0))</f>
        <v>0</v>
      </c>
    </row>
    <row r="668" spans="1:20">
      <c r="A668" s="142" t="str">
        <f>INDEX('Policy Characteristics'!A:A,MATCH($C668,'Policy Characteristics'!$C:$C,0))</f>
        <v>Research and Development</v>
      </c>
      <c r="B668" s="147" t="str">
        <f>INDEX('Policy Characteristics'!B:B,MATCH($C668,'Policy Characteristics'!$C:$C,0))</f>
        <v>Capital Cost Reduction</v>
      </c>
      <c r="C668" s="147" t="str">
        <f t="shared" ref="C668:C673" si="53">C$667</f>
        <v>RnD Transportation Capital Cost Perc Reduction</v>
      </c>
      <c r="D668" s="144" t="s">
        <v>542</v>
      </c>
      <c r="E668" s="144"/>
      <c r="F668" s="144" t="s">
        <v>500</v>
      </c>
      <c r="G668" s="144"/>
      <c r="H668" s="16">
        <v>109</v>
      </c>
      <c r="I668" s="144" t="s">
        <v>46</v>
      </c>
      <c r="J668" s="142" t="str">
        <f>INDEX('Policy Characteristics'!D:D,MATCH(PolicyLevers!$C668,'Policy Characteristics'!$C:$C,0))</f>
        <v>R&amp;D Capital Cost Reductions</v>
      </c>
      <c r="K668" s="142" t="str">
        <f>INDEX('Policy Characteristics'!E:E,MATCH(PolicyLevers!$C668,'Policy Characteristics'!$C:$C,0))</f>
        <v>RnD transportation capital cost reduction</v>
      </c>
      <c r="L668" s="166">
        <f>INDEX('Policy Characteristics'!F:F,MATCH(PolicyLevers!$C668,'Policy Characteristics'!$C:$C,0))</f>
        <v>0</v>
      </c>
      <c r="M668" s="166">
        <f>INDEX('Policy Characteristics'!G:G,MATCH(PolicyLevers!$C668,'Policy Characteristics'!$C:$C,0))</f>
        <v>0.4</v>
      </c>
      <c r="N668" s="166">
        <f>INDEX('Policy Characteristics'!H:H,MATCH(PolicyLevers!$C668,'Policy Characteristics'!$C:$C,0))</f>
        <v>0.01</v>
      </c>
      <c r="O668" s="165" t="str">
        <f>INDEX('Policy Characteristics'!I:I,MATCH(PolicyLevers!$C668,'Policy Characteristics'!$C:$C,0))</f>
        <v>% reduction in cost</v>
      </c>
      <c r="P668" s="150"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44" t="str">
        <f>INDEX('Policy Characteristics'!K:K,MATCH(PolicyLevers!$C668,'Policy Characteristics'!$C:$C,0))</f>
        <v>architectural-design.html#rnd</v>
      </c>
      <c r="R668" s="150" t="str">
        <f>INDEX('Policy Characteristics'!L:L,MATCH(PolicyLevers!$C668,'Policy Characteristics'!$C:$C,0))</f>
        <v>research-and-development.html</v>
      </c>
      <c r="S668" s="171" t="str">
        <f>INDEX('Policy Characteristics'!M:M,MATCH(PolicyLevers!$C668,'Policy Characteristics'!$C:$C,0))</f>
        <v>none</v>
      </c>
      <c r="T668" s="144">
        <f>INDEX('Policy Characteristics'!N:N,MATCH(PolicyLevers!$C668,'Policy Characteristics'!$C:$C,0))</f>
        <v>0</v>
      </c>
    </row>
    <row r="669" spans="1:20">
      <c r="A669" s="142" t="str">
        <f>INDEX('Policy Characteristics'!A:A,MATCH($C669,'Policy Characteristics'!$C:$C,0))</f>
        <v>Research and Development</v>
      </c>
      <c r="B669" s="147" t="str">
        <f>INDEX('Policy Characteristics'!B:B,MATCH($C669,'Policy Characteristics'!$C:$C,0))</f>
        <v>Capital Cost Reduction</v>
      </c>
      <c r="C669" s="147" t="str">
        <f t="shared" si="53"/>
        <v>RnD Transportation Capital Cost Perc Reduction</v>
      </c>
      <c r="D669" s="144" t="s">
        <v>543</v>
      </c>
      <c r="E669" s="144"/>
      <c r="F669" s="144" t="s">
        <v>501</v>
      </c>
      <c r="G669" s="144"/>
      <c r="H669" s="16">
        <v>110</v>
      </c>
      <c r="I669" s="144" t="s">
        <v>46</v>
      </c>
      <c r="J669" s="142" t="str">
        <f>INDEX('Policy Characteristics'!D:D,MATCH(PolicyLevers!$C669,'Policy Characteristics'!$C:$C,0))</f>
        <v>R&amp;D Capital Cost Reductions</v>
      </c>
      <c r="K669" s="142" t="str">
        <f>INDEX('Policy Characteristics'!E:E,MATCH(PolicyLevers!$C669,'Policy Characteristics'!$C:$C,0))</f>
        <v>RnD transportation capital cost reduction</v>
      </c>
      <c r="L669" s="166">
        <f>INDEX('Policy Characteristics'!F:F,MATCH(PolicyLevers!$C669,'Policy Characteristics'!$C:$C,0))</f>
        <v>0</v>
      </c>
      <c r="M669" s="166">
        <f>INDEX('Policy Characteristics'!G:G,MATCH(PolicyLevers!$C669,'Policy Characteristics'!$C:$C,0))</f>
        <v>0.4</v>
      </c>
      <c r="N669" s="166">
        <f>INDEX('Policy Characteristics'!H:H,MATCH(PolicyLevers!$C669,'Policy Characteristics'!$C:$C,0))</f>
        <v>0.01</v>
      </c>
      <c r="O669" s="165" t="str">
        <f>INDEX('Policy Characteristics'!I:I,MATCH(PolicyLevers!$C669,'Policy Characteristics'!$C:$C,0))</f>
        <v>% reduction in cost</v>
      </c>
      <c r="P669" s="150"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44" t="str">
        <f>INDEX('Policy Characteristics'!K:K,MATCH(PolicyLevers!$C669,'Policy Characteristics'!$C:$C,0))</f>
        <v>architectural-design.html#rnd</v>
      </c>
      <c r="R669" s="150" t="str">
        <f>INDEX('Policy Characteristics'!L:L,MATCH(PolicyLevers!$C669,'Policy Characteristics'!$C:$C,0))</f>
        <v>research-and-development.html</v>
      </c>
      <c r="S669" s="171" t="str">
        <f>INDEX('Policy Characteristics'!M:M,MATCH(PolicyLevers!$C669,'Policy Characteristics'!$C:$C,0))</f>
        <v>none</v>
      </c>
      <c r="T669" s="144">
        <f>INDEX('Policy Characteristics'!N:N,MATCH(PolicyLevers!$C669,'Policy Characteristics'!$C:$C,0))</f>
        <v>0</v>
      </c>
    </row>
    <row r="670" spans="1:20">
      <c r="A670" s="142" t="str">
        <f>INDEX('Policy Characteristics'!A:A,MATCH($C670,'Policy Characteristics'!$C:$C,0))</f>
        <v>Research and Development</v>
      </c>
      <c r="B670" s="147" t="str">
        <f>INDEX('Policy Characteristics'!B:B,MATCH($C670,'Policy Characteristics'!$C:$C,0))</f>
        <v>Capital Cost Reduction</v>
      </c>
      <c r="C670" s="147" t="str">
        <f t="shared" si="53"/>
        <v>RnD Transportation Capital Cost Perc Reduction</v>
      </c>
      <c r="D670" s="144" t="s">
        <v>544</v>
      </c>
      <c r="E670" s="144"/>
      <c r="F670" s="144" t="s">
        <v>502</v>
      </c>
      <c r="G670" s="144"/>
      <c r="H670" s="16">
        <v>111</v>
      </c>
      <c r="I670" s="144" t="s">
        <v>46</v>
      </c>
      <c r="J670" s="142" t="str">
        <f>INDEX('Policy Characteristics'!D:D,MATCH(PolicyLevers!$C670,'Policy Characteristics'!$C:$C,0))</f>
        <v>R&amp;D Capital Cost Reductions</v>
      </c>
      <c r="K670" s="142" t="str">
        <f>INDEX('Policy Characteristics'!E:E,MATCH(PolicyLevers!$C670,'Policy Characteristics'!$C:$C,0))</f>
        <v>RnD transportation capital cost reduction</v>
      </c>
      <c r="L670" s="166">
        <f>INDEX('Policy Characteristics'!F:F,MATCH(PolicyLevers!$C670,'Policy Characteristics'!$C:$C,0))</f>
        <v>0</v>
      </c>
      <c r="M670" s="166">
        <f>INDEX('Policy Characteristics'!G:G,MATCH(PolicyLevers!$C670,'Policy Characteristics'!$C:$C,0))</f>
        <v>0.4</v>
      </c>
      <c r="N670" s="166">
        <f>INDEX('Policy Characteristics'!H:H,MATCH(PolicyLevers!$C670,'Policy Characteristics'!$C:$C,0))</f>
        <v>0.01</v>
      </c>
      <c r="O670" s="165" t="str">
        <f>INDEX('Policy Characteristics'!I:I,MATCH(PolicyLevers!$C670,'Policy Characteristics'!$C:$C,0))</f>
        <v>% reduction in cost</v>
      </c>
      <c r="P670" s="150"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44" t="str">
        <f>INDEX('Policy Characteristics'!K:K,MATCH(PolicyLevers!$C670,'Policy Characteristics'!$C:$C,0))</f>
        <v>architectural-design.html#rnd</v>
      </c>
      <c r="R670" s="150" t="str">
        <f>INDEX('Policy Characteristics'!L:L,MATCH(PolicyLevers!$C670,'Policy Characteristics'!$C:$C,0))</f>
        <v>research-and-development.html</v>
      </c>
      <c r="S670" s="171" t="str">
        <f>INDEX('Policy Characteristics'!M:M,MATCH(PolicyLevers!$C670,'Policy Characteristics'!$C:$C,0))</f>
        <v>none</v>
      </c>
      <c r="T670" s="144">
        <f>INDEX('Policy Characteristics'!N:N,MATCH(PolicyLevers!$C670,'Policy Characteristics'!$C:$C,0))</f>
        <v>0</v>
      </c>
    </row>
    <row r="671" spans="1:20">
      <c r="A671" s="142" t="str">
        <f>INDEX('Policy Characteristics'!A:A,MATCH($C671,'Policy Characteristics'!$C:$C,0))</f>
        <v>Research and Development</v>
      </c>
      <c r="B671" s="147" t="str">
        <f>INDEX('Policy Characteristics'!B:B,MATCH($C671,'Policy Characteristics'!$C:$C,0))</f>
        <v>Capital Cost Reduction</v>
      </c>
      <c r="C671" s="147" t="str">
        <f t="shared" si="53"/>
        <v>RnD Transportation Capital Cost Perc Reduction</v>
      </c>
      <c r="D671" s="144" t="s">
        <v>545</v>
      </c>
      <c r="E671" s="144"/>
      <c r="F671" s="144" t="s">
        <v>503</v>
      </c>
      <c r="G671" s="144"/>
      <c r="H671" s="16">
        <v>112</v>
      </c>
      <c r="I671" s="144" t="s">
        <v>46</v>
      </c>
      <c r="J671" s="142" t="str">
        <f>INDEX('Policy Characteristics'!D:D,MATCH(PolicyLevers!$C671,'Policy Characteristics'!$C:$C,0))</f>
        <v>R&amp;D Capital Cost Reductions</v>
      </c>
      <c r="K671" s="142" t="str">
        <f>INDEX('Policy Characteristics'!E:E,MATCH(PolicyLevers!$C671,'Policy Characteristics'!$C:$C,0))</f>
        <v>RnD transportation capital cost reduction</v>
      </c>
      <c r="L671" s="166">
        <f>INDEX('Policy Characteristics'!F:F,MATCH(PolicyLevers!$C671,'Policy Characteristics'!$C:$C,0))</f>
        <v>0</v>
      </c>
      <c r="M671" s="166">
        <f>INDEX('Policy Characteristics'!G:G,MATCH(PolicyLevers!$C671,'Policy Characteristics'!$C:$C,0))</f>
        <v>0.4</v>
      </c>
      <c r="N671" s="166">
        <f>INDEX('Policy Characteristics'!H:H,MATCH(PolicyLevers!$C671,'Policy Characteristics'!$C:$C,0))</f>
        <v>0.01</v>
      </c>
      <c r="O671" s="165" t="str">
        <f>INDEX('Policy Characteristics'!I:I,MATCH(PolicyLevers!$C671,'Policy Characteristics'!$C:$C,0))</f>
        <v>% reduction in cost</v>
      </c>
      <c r="P671" s="150"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44" t="str">
        <f>INDEX('Policy Characteristics'!K:K,MATCH(PolicyLevers!$C671,'Policy Characteristics'!$C:$C,0))</f>
        <v>architectural-design.html#rnd</v>
      </c>
      <c r="R671" s="150" t="str">
        <f>INDEX('Policy Characteristics'!L:L,MATCH(PolicyLevers!$C671,'Policy Characteristics'!$C:$C,0))</f>
        <v>research-and-development.html</v>
      </c>
      <c r="S671" s="171" t="str">
        <f>INDEX('Policy Characteristics'!M:M,MATCH(PolicyLevers!$C671,'Policy Characteristics'!$C:$C,0))</f>
        <v>none</v>
      </c>
      <c r="T671" s="144">
        <f>INDEX('Policy Characteristics'!N:N,MATCH(PolicyLevers!$C671,'Policy Characteristics'!$C:$C,0))</f>
        <v>0</v>
      </c>
    </row>
    <row r="672" spans="1:20">
      <c r="A672" s="142" t="str">
        <f>INDEX('Policy Characteristics'!A:A,MATCH($C672,'Policy Characteristics'!$C:$C,0))</f>
        <v>Research and Development</v>
      </c>
      <c r="B672" s="147" t="str">
        <f>INDEX('Policy Characteristics'!B:B,MATCH($C672,'Policy Characteristics'!$C:$C,0))</f>
        <v>Capital Cost Reduction</v>
      </c>
      <c r="C672" s="147" t="str">
        <f t="shared" si="53"/>
        <v>RnD Transportation Capital Cost Perc Reduction</v>
      </c>
      <c r="D672" s="144" t="s">
        <v>861</v>
      </c>
      <c r="E672" s="144"/>
      <c r="F672" s="144" t="s">
        <v>1162</v>
      </c>
      <c r="G672" s="144"/>
      <c r="H672" s="16">
        <v>113</v>
      </c>
      <c r="I672" s="144" t="s">
        <v>46</v>
      </c>
      <c r="J672" s="142" t="str">
        <f>INDEX('Policy Characteristics'!D:D,MATCH(PolicyLevers!$C672,'Policy Characteristics'!$C:$C,0))</f>
        <v>R&amp;D Capital Cost Reductions</v>
      </c>
      <c r="K672" s="142" t="str">
        <f>INDEX('Policy Characteristics'!E:E,MATCH(PolicyLevers!$C672,'Policy Characteristics'!$C:$C,0))</f>
        <v>RnD transportation capital cost reduction</v>
      </c>
      <c r="L672" s="166">
        <f>INDEX('Policy Characteristics'!F:F,MATCH(PolicyLevers!$C672,'Policy Characteristics'!$C:$C,0))</f>
        <v>0</v>
      </c>
      <c r="M672" s="166">
        <f>INDEX('Policy Characteristics'!G:G,MATCH(PolicyLevers!$C672,'Policy Characteristics'!$C:$C,0))</f>
        <v>0.4</v>
      </c>
      <c r="N672" s="166">
        <f>INDEX('Policy Characteristics'!H:H,MATCH(PolicyLevers!$C672,'Policy Characteristics'!$C:$C,0))</f>
        <v>0.01</v>
      </c>
      <c r="O672" s="165" t="str">
        <f>INDEX('Policy Characteristics'!I:I,MATCH(PolicyLevers!$C672,'Policy Characteristics'!$C:$C,0))</f>
        <v>% reduction in cost</v>
      </c>
      <c r="P672" s="150"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44" t="str">
        <f>INDEX('Policy Characteristics'!K:K,MATCH(PolicyLevers!$C672,'Policy Characteristics'!$C:$C,0))</f>
        <v>architectural-design.html#rnd</v>
      </c>
      <c r="R672" s="150" t="str">
        <f>INDEX('Policy Characteristics'!L:L,MATCH(PolicyLevers!$C672,'Policy Characteristics'!$C:$C,0))</f>
        <v>research-and-development.html</v>
      </c>
      <c r="S672" s="171" t="str">
        <f>INDEX('Policy Characteristics'!M:M,MATCH(PolicyLevers!$C672,'Policy Characteristics'!$C:$C,0))</f>
        <v>none</v>
      </c>
      <c r="T672" s="144">
        <f>INDEX('Policy Characteristics'!N:N,MATCH(PolicyLevers!$C672,'Policy Characteristics'!$C:$C,0))</f>
        <v>0</v>
      </c>
    </row>
    <row r="673" spans="1:20">
      <c r="A673" s="142" t="str">
        <f>INDEX('Policy Characteristics'!A:A,MATCH($C673,'Policy Characteristics'!$C:$C,0))</f>
        <v>Research and Development</v>
      </c>
      <c r="B673" s="147" t="str">
        <f>INDEX('Policy Characteristics'!B:B,MATCH($C673,'Policy Characteristics'!$C:$C,0))</f>
        <v>Capital Cost Reduction</v>
      </c>
      <c r="C673" s="147" t="str">
        <f t="shared" si="53"/>
        <v>RnD Transportation Capital Cost Perc Reduction</v>
      </c>
      <c r="D673" s="144" t="s">
        <v>860</v>
      </c>
      <c r="E673" s="144"/>
      <c r="F673" s="144" t="s">
        <v>1163</v>
      </c>
      <c r="G673" s="144"/>
      <c r="H673" s="16">
        <v>523</v>
      </c>
      <c r="I673" s="144" t="s">
        <v>46</v>
      </c>
      <c r="J673" s="142" t="str">
        <f>INDEX('Policy Characteristics'!D:D,MATCH(PolicyLevers!$C673,'Policy Characteristics'!$C:$C,0))</f>
        <v>R&amp;D Capital Cost Reductions</v>
      </c>
      <c r="K673" s="142" t="str">
        <f>INDEX('Policy Characteristics'!E:E,MATCH(PolicyLevers!$C673,'Policy Characteristics'!$C:$C,0))</f>
        <v>RnD transportation capital cost reduction</v>
      </c>
      <c r="L673" s="166">
        <f>INDEX('Policy Characteristics'!F:F,MATCH(PolicyLevers!$C673,'Policy Characteristics'!$C:$C,0))</f>
        <v>0</v>
      </c>
      <c r="M673" s="166">
        <f>INDEX('Policy Characteristics'!G:G,MATCH(PolicyLevers!$C673,'Policy Characteristics'!$C:$C,0))</f>
        <v>0.4</v>
      </c>
      <c r="N673" s="166">
        <f>INDEX('Policy Characteristics'!H:H,MATCH(PolicyLevers!$C673,'Policy Characteristics'!$C:$C,0))</f>
        <v>0.01</v>
      </c>
      <c r="O673" s="165" t="str">
        <f>INDEX('Policy Characteristics'!I:I,MATCH(PolicyLevers!$C673,'Policy Characteristics'!$C:$C,0))</f>
        <v>% reduction in cost</v>
      </c>
      <c r="P673" s="150"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44" t="str">
        <f>INDEX('Policy Characteristics'!K:K,MATCH(PolicyLevers!$C673,'Policy Characteristics'!$C:$C,0))</f>
        <v>architectural-design.html#rnd</v>
      </c>
      <c r="R673" s="150" t="str">
        <f>INDEX('Policy Characteristics'!L:L,MATCH(PolicyLevers!$C673,'Policy Characteristics'!$C:$C,0))</f>
        <v>research-and-development.html</v>
      </c>
      <c r="S673" s="171" t="str">
        <f>INDEX('Policy Characteristics'!M:M,MATCH(PolicyLevers!$C673,'Policy Characteristics'!$C:$C,0))</f>
        <v>none</v>
      </c>
      <c r="T673" s="144">
        <f>INDEX('Policy Characteristics'!N:N,MATCH(PolicyLevers!$C673,'Policy Characteristics'!$C:$C,0))</f>
        <v>0</v>
      </c>
    </row>
    <row r="674" spans="1:20" s="142" customFormat="1">
      <c r="A674" s="142" t="str">
        <f>INDEX('Policy Characteristics'!A:A,MATCH($C674,'Policy Characteristics'!$C:$C,0))</f>
        <v>Research and Development</v>
      </c>
      <c r="B674" s="142" t="str">
        <f>INDEX('Policy Characteristics'!B:B,MATCH($C674,'Policy Characteristics'!$C:$C,0))</f>
        <v>Direct Air Capture</v>
      </c>
      <c r="C674" s="142" t="s">
        <v>1173</v>
      </c>
      <c r="D674" s="150"/>
      <c r="E674" s="150"/>
      <c r="F674" s="150"/>
      <c r="G674" s="150"/>
      <c r="H674" s="143">
        <v>525</v>
      </c>
      <c r="I674" s="150" t="s">
        <v>46</v>
      </c>
      <c r="J674" s="142" t="str">
        <f>INDEX('Policy Characteristics'!D:D,MATCH(PolicyLevers!$C674,'Policy Characteristics'!$C:$C,0))</f>
        <v>Direct Air Capture</v>
      </c>
      <c r="K674" s="142" t="str">
        <f>INDEX('Policy Characteristics'!E:E,MATCH(PolicyLevers!$C674,'Policy Characteristics'!$C:$C,0))</f>
        <v>geoeng direct air capture</v>
      </c>
      <c r="L674" s="9">
        <f>INDEX('Policy Characteristics'!F:F,MATCH(PolicyLevers!$C674,'Policy Characteristics'!$C:$C,0))</f>
        <v>0</v>
      </c>
      <c r="M674" s="9">
        <f>INDEX('Policy Characteristics'!G:G,MATCH(PolicyLevers!$C674,'Policy Characteristics'!$C:$C,0))</f>
        <v>1</v>
      </c>
      <c r="N674" s="170">
        <f>INDEX('Policy Characteristics'!H:H,MATCH(PolicyLevers!$C674,'Policy Characteristics'!$C:$C,0))</f>
        <v>0.01</v>
      </c>
      <c r="O674" s="144" t="str">
        <f>INDEX('Policy Characteristics'!I:I,MATCH(PolicyLevers!$C674,'Policy Characteristics'!$C:$C,0))</f>
        <v>% of potential achieved</v>
      </c>
      <c r="P674" s="14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50" t="str">
        <f>INDEX('Policy Characteristics'!K:K,MATCH(PolicyLevers!$C674,'Policy Characteristics'!$C:$C,0))</f>
        <v>direct-air-capture.html#dac</v>
      </c>
      <c r="R674" s="150" t="str">
        <f>INDEX('Policy Characteristics'!L:L,MATCH(PolicyLevers!$C674,'Policy Characteristics'!$C:$C,0))</f>
        <v>direct-air-capture.html</v>
      </c>
      <c r="S674" s="186"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50">
        <f>INDEX('Policy Characteristics'!N:N,MATCH(PolicyLevers!$C674,'Policy Characteristics'!$C:$C,0))</f>
        <v>0</v>
      </c>
    </row>
    <row r="675" spans="1:20">
      <c r="A675" s="142" t="str">
        <f>INDEX('Policy Characteristics'!A:A,MATCH($C675,'Policy Characteristics'!$C:$C,0))</f>
        <v>Research and Development</v>
      </c>
      <c r="B675" t="str">
        <f>INDEX('Policy Characteristics'!B:B,MATCH($C675,'Policy Characteristics'!$C:$C,0))</f>
        <v>Fuel Use Reduction</v>
      </c>
      <c r="C675" t="s">
        <v>310</v>
      </c>
      <c r="D675" s="144" t="s">
        <v>120</v>
      </c>
      <c r="E675" s="144"/>
      <c r="F675" s="144" t="s">
        <v>332</v>
      </c>
      <c r="G675" s="144"/>
      <c r="H675" s="164">
        <v>114</v>
      </c>
      <c r="I675" s="144" t="s">
        <v>47</v>
      </c>
      <c r="J675" s="142" t="str">
        <f>INDEX('Policy Characteristics'!D:D,MATCH(PolicyLevers!$C675,'Policy Characteristics'!$C:$C,0))</f>
        <v>R&amp;D Fuel Use Reductions</v>
      </c>
      <c r="K675" s="142" t="str">
        <f>INDEX('Policy Characteristics'!E:E,MATCH(PolicyLevers!$C675,'Policy Characteristics'!$C:$C,0))</f>
        <v>RnD building fuel use reduction</v>
      </c>
      <c r="L675" s="9">
        <f>INDEX('Policy Characteristics'!F:F,MATCH(PolicyLevers!$C675,'Policy Characteristics'!$C:$C,0))</f>
        <v>0</v>
      </c>
      <c r="M675" s="9">
        <f>INDEX('Policy Characteristics'!G:G,MATCH(PolicyLevers!$C675,'Policy Characteristics'!$C:$C,0))</f>
        <v>0.4</v>
      </c>
      <c r="N675" s="170">
        <f>INDEX('Policy Characteristics'!H:H,MATCH(PolicyLevers!$C675,'Policy Characteristics'!$C:$C,0))</f>
        <v>0.01</v>
      </c>
      <c r="O675" s="144" t="str">
        <f>INDEX('Policy Characteristics'!I:I,MATCH(PolicyLevers!$C675,'Policy Characteristics'!$C:$C,0))</f>
        <v>% reduction in fuel use</v>
      </c>
      <c r="P675" s="14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44" t="str">
        <f>INDEX('Policy Characteristics'!K:K,MATCH(PolicyLevers!$C675,'Policy Characteristics'!$C:$C,0))</f>
        <v>architectural-design.html#rnd</v>
      </c>
      <c r="R675" s="150" t="str">
        <f>INDEX('Policy Characteristics'!L:L,MATCH(PolicyLevers!$C675,'Policy Characteristics'!$C:$C,0))</f>
        <v>research-and-development.html</v>
      </c>
      <c r="S675" s="171" t="str">
        <f>INDEX('Policy Characteristics'!M:M,MATCH(PolicyLevers!$C675,'Policy Characteristics'!$C:$C,0))</f>
        <v>none</v>
      </c>
      <c r="T675" s="144">
        <f>INDEX('Policy Characteristics'!N:N,MATCH(PolicyLevers!$C675,'Policy Characteristics'!$C:$C,0))</f>
        <v>0</v>
      </c>
    </row>
    <row r="676" spans="1:20">
      <c r="A676" s="142" t="str">
        <f>INDEX('Policy Characteristics'!A:A,MATCH($C676,'Policy Characteristics'!$C:$C,0))</f>
        <v>Research and Development</v>
      </c>
      <c r="B676" s="147" t="str">
        <f>INDEX('Policy Characteristics'!B:B,MATCH($C676,'Policy Characteristics'!$C:$C,0))</f>
        <v>Fuel Use Reduction</v>
      </c>
      <c r="C676" s="147" t="str">
        <f t="shared" ref="C676:C680" si="54">C$675</f>
        <v>RnD Building Fuel Use Perc Reduction</v>
      </c>
      <c r="D676" s="144" t="s">
        <v>121</v>
      </c>
      <c r="E676" s="144"/>
      <c r="F676" s="144" t="s">
        <v>333</v>
      </c>
      <c r="G676" s="144"/>
      <c r="H676" s="16">
        <v>115</v>
      </c>
      <c r="I676" s="144" t="s">
        <v>46</v>
      </c>
      <c r="J676" s="142" t="str">
        <f>INDEX('Policy Characteristics'!D:D,MATCH(PolicyLevers!$C676,'Policy Characteristics'!$C:$C,0))</f>
        <v>R&amp;D Fuel Use Reductions</v>
      </c>
      <c r="K676" s="142" t="str">
        <f>INDEX('Policy Characteristics'!E:E,MATCH(PolicyLevers!$C676,'Policy Characteristics'!$C:$C,0))</f>
        <v>RnD building fuel use reduction</v>
      </c>
      <c r="L676" s="166">
        <f>INDEX('Policy Characteristics'!F:F,MATCH(PolicyLevers!$C676,'Policy Characteristics'!$C:$C,0))</f>
        <v>0</v>
      </c>
      <c r="M676" s="166">
        <f>INDEX('Policy Characteristics'!G:G,MATCH(PolicyLevers!$C676,'Policy Characteristics'!$C:$C,0))</f>
        <v>0.4</v>
      </c>
      <c r="N676" s="166">
        <f>INDEX('Policy Characteristics'!H:H,MATCH(PolicyLevers!$C676,'Policy Characteristics'!$C:$C,0))</f>
        <v>0.01</v>
      </c>
      <c r="O676" s="165" t="str">
        <f>INDEX('Policy Characteristics'!I:I,MATCH(PolicyLevers!$C676,'Policy Characteristics'!$C:$C,0))</f>
        <v>% reduction in fuel use</v>
      </c>
      <c r="P676" s="14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44" t="str">
        <f>INDEX('Policy Characteristics'!K:K,MATCH(PolicyLevers!$C676,'Policy Characteristics'!$C:$C,0))</f>
        <v>architectural-design.html#rnd</v>
      </c>
      <c r="R676" s="150" t="str">
        <f>INDEX('Policy Characteristics'!L:L,MATCH(PolicyLevers!$C676,'Policy Characteristics'!$C:$C,0))</f>
        <v>research-and-development.html</v>
      </c>
      <c r="S676" s="171" t="str">
        <f>INDEX('Policy Characteristics'!M:M,MATCH(PolicyLevers!$C676,'Policy Characteristics'!$C:$C,0))</f>
        <v>none</v>
      </c>
      <c r="T676" s="144">
        <f>INDEX('Policy Characteristics'!N:N,MATCH(PolicyLevers!$C676,'Policy Characteristics'!$C:$C,0))</f>
        <v>0</v>
      </c>
    </row>
    <row r="677" spans="1:20">
      <c r="A677" s="142" t="str">
        <f>INDEX('Policy Characteristics'!A:A,MATCH($C677,'Policy Characteristics'!$C:$C,0))</f>
        <v>Research and Development</v>
      </c>
      <c r="B677" s="147" t="str">
        <f>INDEX('Policy Characteristics'!B:B,MATCH($C677,'Policy Characteristics'!$C:$C,0))</f>
        <v>Fuel Use Reduction</v>
      </c>
      <c r="C677" s="147" t="str">
        <f t="shared" si="54"/>
        <v>RnD Building Fuel Use Perc Reduction</v>
      </c>
      <c r="D677" s="144" t="s">
        <v>122</v>
      </c>
      <c r="E677" s="144"/>
      <c r="F677" s="144" t="s">
        <v>334</v>
      </c>
      <c r="G677" s="144"/>
      <c r="H677" s="16">
        <v>750</v>
      </c>
      <c r="I677" s="144" t="s">
        <v>47</v>
      </c>
      <c r="J677" s="142" t="str">
        <f>INDEX('Policy Characteristics'!D:D,MATCH(PolicyLevers!$C677,'Policy Characteristics'!$C:$C,0))</f>
        <v>R&amp;D Fuel Use Reductions</v>
      </c>
      <c r="K677" s="142" t="str">
        <f>INDEX('Policy Characteristics'!E:E,MATCH(PolicyLevers!$C677,'Policy Characteristics'!$C:$C,0))</f>
        <v>RnD building fuel use reduction</v>
      </c>
      <c r="L677" s="166">
        <f>INDEX('Policy Characteristics'!F:F,MATCH(PolicyLevers!$C677,'Policy Characteristics'!$C:$C,0))</f>
        <v>0</v>
      </c>
      <c r="M677" s="166">
        <f>INDEX('Policy Characteristics'!G:G,MATCH(PolicyLevers!$C677,'Policy Characteristics'!$C:$C,0))</f>
        <v>0.4</v>
      </c>
      <c r="N677" s="166">
        <f>INDEX('Policy Characteristics'!H:H,MATCH(PolicyLevers!$C677,'Policy Characteristics'!$C:$C,0))</f>
        <v>0.01</v>
      </c>
      <c r="O677" s="165" t="str">
        <f>INDEX('Policy Characteristics'!I:I,MATCH(PolicyLevers!$C677,'Policy Characteristics'!$C:$C,0))</f>
        <v>% reduction in fuel use</v>
      </c>
      <c r="P677" s="14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44" t="str">
        <f>INDEX('Policy Characteristics'!K:K,MATCH(PolicyLevers!$C677,'Policy Characteristics'!$C:$C,0))</f>
        <v>architectural-design.html#rnd</v>
      </c>
      <c r="R677" s="150" t="str">
        <f>INDEX('Policy Characteristics'!L:L,MATCH(PolicyLevers!$C677,'Policy Characteristics'!$C:$C,0))</f>
        <v>research-and-development.html</v>
      </c>
      <c r="S677" s="171" t="str">
        <f>INDEX('Policy Characteristics'!M:M,MATCH(PolicyLevers!$C677,'Policy Characteristics'!$C:$C,0))</f>
        <v>none</v>
      </c>
      <c r="T677" s="144">
        <f>INDEX('Policy Characteristics'!N:N,MATCH(PolicyLevers!$C677,'Policy Characteristics'!$C:$C,0))</f>
        <v>0</v>
      </c>
    </row>
    <row r="678" spans="1:20">
      <c r="A678" s="142" t="str">
        <f>INDEX('Policy Characteristics'!A:A,MATCH($C678,'Policy Characteristics'!$C:$C,0))</f>
        <v>Research and Development</v>
      </c>
      <c r="B678" s="147" t="str">
        <f>INDEX('Policy Characteristics'!B:B,MATCH($C678,'Policy Characteristics'!$C:$C,0))</f>
        <v>Fuel Use Reduction</v>
      </c>
      <c r="C678" s="147" t="str">
        <f t="shared" si="54"/>
        <v>RnD Building Fuel Use Perc Reduction</v>
      </c>
      <c r="D678" s="144" t="s">
        <v>123</v>
      </c>
      <c r="E678" s="144"/>
      <c r="F678" s="144" t="s">
        <v>335</v>
      </c>
      <c r="G678" s="144"/>
      <c r="H678" s="16">
        <v>117</v>
      </c>
      <c r="I678" s="144" t="s">
        <v>46</v>
      </c>
      <c r="J678" s="142" t="str">
        <f>INDEX('Policy Characteristics'!D:D,MATCH(PolicyLevers!$C678,'Policy Characteristics'!$C:$C,0))</f>
        <v>R&amp;D Fuel Use Reductions</v>
      </c>
      <c r="K678" s="142" t="str">
        <f>INDEX('Policy Characteristics'!E:E,MATCH(PolicyLevers!$C678,'Policy Characteristics'!$C:$C,0))</f>
        <v>RnD building fuel use reduction</v>
      </c>
      <c r="L678" s="166">
        <f>INDEX('Policy Characteristics'!F:F,MATCH(PolicyLevers!$C678,'Policy Characteristics'!$C:$C,0))</f>
        <v>0</v>
      </c>
      <c r="M678" s="166">
        <f>INDEX('Policy Characteristics'!G:G,MATCH(PolicyLevers!$C678,'Policy Characteristics'!$C:$C,0))</f>
        <v>0.4</v>
      </c>
      <c r="N678" s="166">
        <f>INDEX('Policy Characteristics'!H:H,MATCH(PolicyLevers!$C678,'Policy Characteristics'!$C:$C,0))</f>
        <v>0.01</v>
      </c>
      <c r="O678" s="165" t="str">
        <f>INDEX('Policy Characteristics'!I:I,MATCH(PolicyLevers!$C678,'Policy Characteristics'!$C:$C,0))</f>
        <v>% reduction in fuel use</v>
      </c>
      <c r="P678" s="14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44" t="str">
        <f>INDEX('Policy Characteristics'!K:K,MATCH(PolicyLevers!$C678,'Policy Characteristics'!$C:$C,0))</f>
        <v>architectural-design.html#rnd</v>
      </c>
      <c r="R678" s="150" t="str">
        <f>INDEX('Policy Characteristics'!L:L,MATCH(PolicyLevers!$C678,'Policy Characteristics'!$C:$C,0))</f>
        <v>research-and-development.html</v>
      </c>
      <c r="S678" s="171" t="str">
        <f>INDEX('Policy Characteristics'!M:M,MATCH(PolicyLevers!$C678,'Policy Characteristics'!$C:$C,0))</f>
        <v>none</v>
      </c>
      <c r="T678" s="144">
        <f>INDEX('Policy Characteristics'!N:N,MATCH(PolicyLevers!$C678,'Policy Characteristics'!$C:$C,0))</f>
        <v>0</v>
      </c>
    </row>
    <row r="679" spans="1:20">
      <c r="A679" s="142" t="str">
        <f>INDEX('Policy Characteristics'!A:A,MATCH($C679,'Policy Characteristics'!$C:$C,0))</f>
        <v>Research and Development</v>
      </c>
      <c r="B679" s="147" t="str">
        <f>INDEX('Policy Characteristics'!B:B,MATCH($C679,'Policy Characteristics'!$C:$C,0))</f>
        <v>Fuel Use Reduction</v>
      </c>
      <c r="C679" s="147" t="str">
        <f t="shared" si="54"/>
        <v>RnD Building Fuel Use Perc Reduction</v>
      </c>
      <c r="D679" s="144" t="s">
        <v>124</v>
      </c>
      <c r="E679" s="144"/>
      <c r="F679" s="144" t="s">
        <v>336</v>
      </c>
      <c r="G679" s="144"/>
      <c r="H679" s="16">
        <v>118</v>
      </c>
      <c r="I679" s="144" t="s">
        <v>46</v>
      </c>
      <c r="J679" s="142" t="str">
        <f>INDEX('Policy Characteristics'!D:D,MATCH(PolicyLevers!$C679,'Policy Characteristics'!$C:$C,0))</f>
        <v>R&amp;D Fuel Use Reductions</v>
      </c>
      <c r="K679" s="142" t="str">
        <f>INDEX('Policy Characteristics'!E:E,MATCH(PolicyLevers!$C679,'Policy Characteristics'!$C:$C,0))</f>
        <v>RnD building fuel use reduction</v>
      </c>
      <c r="L679" s="166">
        <f>INDEX('Policy Characteristics'!F:F,MATCH(PolicyLevers!$C679,'Policy Characteristics'!$C:$C,0))</f>
        <v>0</v>
      </c>
      <c r="M679" s="166">
        <f>INDEX('Policy Characteristics'!G:G,MATCH(PolicyLevers!$C679,'Policy Characteristics'!$C:$C,0))</f>
        <v>0.4</v>
      </c>
      <c r="N679" s="166">
        <f>INDEX('Policy Characteristics'!H:H,MATCH(PolicyLevers!$C679,'Policy Characteristics'!$C:$C,0))</f>
        <v>0.01</v>
      </c>
      <c r="O679" s="165" t="str">
        <f>INDEX('Policy Characteristics'!I:I,MATCH(PolicyLevers!$C679,'Policy Characteristics'!$C:$C,0))</f>
        <v>% reduction in fuel use</v>
      </c>
      <c r="P679" s="14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44" t="str">
        <f>INDEX('Policy Characteristics'!K:K,MATCH(PolicyLevers!$C679,'Policy Characteristics'!$C:$C,0))</f>
        <v>architectural-design.html#rnd</v>
      </c>
      <c r="R679" s="150" t="str">
        <f>INDEX('Policy Characteristics'!L:L,MATCH(PolicyLevers!$C679,'Policy Characteristics'!$C:$C,0))</f>
        <v>research-and-development.html</v>
      </c>
      <c r="S679" s="171" t="str">
        <f>INDEX('Policy Characteristics'!M:M,MATCH(PolicyLevers!$C679,'Policy Characteristics'!$C:$C,0))</f>
        <v>none</v>
      </c>
      <c r="T679" s="144">
        <f>INDEX('Policy Characteristics'!N:N,MATCH(PolicyLevers!$C679,'Policy Characteristics'!$C:$C,0))</f>
        <v>0</v>
      </c>
    </row>
    <row r="680" spans="1:20">
      <c r="A680" s="142" t="str">
        <f>INDEX('Policy Characteristics'!A:A,MATCH($C680,'Policy Characteristics'!$C:$C,0))</f>
        <v>Research and Development</v>
      </c>
      <c r="B680" s="147" t="str">
        <f>INDEX('Policy Characteristics'!B:B,MATCH($C680,'Policy Characteristics'!$C:$C,0))</f>
        <v>Fuel Use Reduction</v>
      </c>
      <c r="C680" s="147" t="str">
        <f t="shared" si="54"/>
        <v>RnD Building Fuel Use Perc Reduction</v>
      </c>
      <c r="D680" s="144" t="s">
        <v>125</v>
      </c>
      <c r="E680" s="144"/>
      <c r="F680" s="144" t="s">
        <v>337</v>
      </c>
      <c r="G680" s="144"/>
      <c r="H680" s="16">
        <v>119</v>
      </c>
      <c r="I680" s="144" t="s">
        <v>46</v>
      </c>
      <c r="J680" s="142" t="str">
        <f>INDEX('Policy Characteristics'!D:D,MATCH(PolicyLevers!$C680,'Policy Characteristics'!$C:$C,0))</f>
        <v>R&amp;D Fuel Use Reductions</v>
      </c>
      <c r="K680" s="142" t="str">
        <f>INDEX('Policy Characteristics'!E:E,MATCH(PolicyLevers!$C680,'Policy Characteristics'!$C:$C,0))</f>
        <v>RnD building fuel use reduction</v>
      </c>
      <c r="L680" s="166">
        <f>INDEX('Policy Characteristics'!F:F,MATCH(PolicyLevers!$C680,'Policy Characteristics'!$C:$C,0))</f>
        <v>0</v>
      </c>
      <c r="M680" s="166">
        <f>INDEX('Policy Characteristics'!G:G,MATCH(PolicyLevers!$C680,'Policy Characteristics'!$C:$C,0))</f>
        <v>0.4</v>
      </c>
      <c r="N680" s="166">
        <f>INDEX('Policy Characteristics'!H:H,MATCH(PolicyLevers!$C680,'Policy Characteristics'!$C:$C,0))</f>
        <v>0.01</v>
      </c>
      <c r="O680" s="165" t="str">
        <f>INDEX('Policy Characteristics'!I:I,MATCH(PolicyLevers!$C680,'Policy Characteristics'!$C:$C,0))</f>
        <v>% reduction in fuel use</v>
      </c>
      <c r="P680" s="14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44" t="str">
        <f>INDEX('Policy Characteristics'!K:K,MATCH(PolicyLevers!$C680,'Policy Characteristics'!$C:$C,0))</f>
        <v>architectural-design.html#rnd</v>
      </c>
      <c r="R680" s="150" t="str">
        <f>INDEX('Policy Characteristics'!L:L,MATCH(PolicyLevers!$C680,'Policy Characteristics'!$C:$C,0))</f>
        <v>research-and-development.html</v>
      </c>
      <c r="S680" s="171" t="str">
        <f>INDEX('Policy Characteristics'!M:M,MATCH(PolicyLevers!$C680,'Policy Characteristics'!$C:$C,0))</f>
        <v>none</v>
      </c>
      <c r="T680" s="144">
        <f>INDEX('Policy Characteristics'!N:N,MATCH(PolicyLevers!$C680,'Policy Characteristics'!$C:$C,0))</f>
        <v>0</v>
      </c>
    </row>
    <row r="681" spans="1:20">
      <c r="A681" s="142" t="str">
        <f>INDEX('Policy Characteristics'!A:A,MATCH($C681,'Policy Characteristics'!$C:$C,0))</f>
        <v>Research and Development</v>
      </c>
      <c r="B681" s="147" t="str">
        <f>INDEX('Policy Characteristics'!B:B,MATCH($C681,'Policy Characteristics'!$C:$C,0))</f>
        <v>Fuel Use Reduction</v>
      </c>
      <c r="C681" t="s">
        <v>311</v>
      </c>
      <c r="D681" s="144"/>
      <c r="E681" s="144"/>
      <c r="F681" s="144" t="s">
        <v>29</v>
      </c>
      <c r="G681" s="144"/>
      <c r="H681" s="16">
        <v>120</v>
      </c>
      <c r="I681" s="144" t="s">
        <v>46</v>
      </c>
      <c r="J681" s="142" t="str">
        <f>INDEX('Policy Characteristics'!D:D,MATCH(PolicyLevers!$C681,'Policy Characteristics'!$C:$C,0))</f>
        <v>R&amp;D Fuel Use Reductions</v>
      </c>
      <c r="K681" s="142" t="str">
        <f>INDEX('Policy Characteristics'!E:E,MATCH(PolicyLevers!$C681,'Policy Characteristics'!$C:$C,0))</f>
        <v>RnD CCS fuel use reduction</v>
      </c>
      <c r="L681" s="9">
        <f>INDEX('Policy Characteristics'!F:F,MATCH(PolicyLevers!$C681,'Policy Characteristics'!$C:$C,0))</f>
        <v>0</v>
      </c>
      <c r="M681" s="9">
        <f>INDEX('Policy Characteristics'!G:G,MATCH(PolicyLevers!$C681,'Policy Characteristics'!$C:$C,0))</f>
        <v>0.4</v>
      </c>
      <c r="N681" s="170">
        <f>INDEX('Policy Characteristics'!H:H,MATCH(PolicyLevers!$C681,'Policy Characteristics'!$C:$C,0))</f>
        <v>0.01</v>
      </c>
      <c r="O681" s="144" t="str">
        <f>INDEX('Policy Characteristics'!I:I,MATCH(PolicyLevers!$C681,'Policy Characteristics'!$C:$C,0))</f>
        <v>% reduction in fuel use</v>
      </c>
      <c r="P681" s="14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44" t="str">
        <f>INDEX('Policy Characteristics'!K:K,MATCH(PolicyLevers!$C681,'Policy Characteristics'!$C:$C,0))</f>
        <v>architectural-design.html#rnd</v>
      </c>
      <c r="R681" s="150" t="str">
        <f>INDEX('Policy Characteristics'!L:L,MATCH(PolicyLevers!$C681,'Policy Characteristics'!$C:$C,0))</f>
        <v>research-and-development.html</v>
      </c>
      <c r="S681" s="171" t="str">
        <f>INDEX('Policy Characteristics'!M:M,MATCH(PolicyLevers!$C681,'Policy Characteristics'!$C:$C,0))</f>
        <v>none</v>
      </c>
      <c r="T681" s="144">
        <f>INDEX('Policy Characteristics'!N:N,MATCH(PolicyLevers!$C681,'Policy Characteristics'!$C:$C,0))</f>
        <v>0</v>
      </c>
    </row>
    <row r="682" spans="1:20">
      <c r="A682" s="142" t="str">
        <f>INDEX('Policy Characteristics'!A:A,MATCH($C682,'Policy Characteristics'!$C:$C,0))</f>
        <v>Research and Development</v>
      </c>
      <c r="B682" s="147" t="str">
        <f>INDEX('Policy Characteristics'!B:B,MATCH($C682,'Policy Characteristics'!$C:$C,0))</f>
        <v>Fuel Use Reduction</v>
      </c>
      <c r="C682" t="s">
        <v>312</v>
      </c>
      <c r="D682" s="144" t="s">
        <v>471</v>
      </c>
      <c r="E682" s="144"/>
      <c r="F682" s="150" t="s">
        <v>474</v>
      </c>
      <c r="G682" s="144"/>
      <c r="H682" s="16">
        <v>121</v>
      </c>
      <c r="I682" s="144" t="s">
        <v>46</v>
      </c>
      <c r="J682" s="142" t="str">
        <f>INDEX('Policy Characteristics'!D:D,MATCH(PolicyLevers!$C682,'Policy Characteristics'!$C:$C,0))</f>
        <v>R&amp;D Fuel Use Reductions</v>
      </c>
      <c r="K682" s="142" t="str">
        <f>INDEX('Policy Characteristics'!E:E,MATCH(PolicyLevers!$C682,'Policy Characteristics'!$C:$C,0))</f>
        <v>RnD electricity fuel use reduction</v>
      </c>
      <c r="L682" s="9">
        <f>INDEX('Policy Characteristics'!F:F,MATCH(PolicyLevers!$C682,'Policy Characteristics'!$C:$C,0))</f>
        <v>0</v>
      </c>
      <c r="M682" s="9">
        <f>INDEX('Policy Characteristics'!G:G,MATCH(PolicyLevers!$C682,'Policy Characteristics'!$C:$C,0))</f>
        <v>0.4</v>
      </c>
      <c r="N682" s="170">
        <f>INDEX('Policy Characteristics'!H:H,MATCH(PolicyLevers!$C682,'Policy Characteristics'!$C:$C,0))</f>
        <v>0.01</v>
      </c>
      <c r="O682" s="144" t="str">
        <f>INDEX('Policy Characteristics'!I:I,MATCH(PolicyLevers!$C682,'Policy Characteristics'!$C:$C,0))</f>
        <v>% reduction in fuel use</v>
      </c>
      <c r="P682" s="14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44" t="str">
        <f>INDEX('Policy Characteristics'!K:K,MATCH(PolicyLevers!$C682,'Policy Characteristics'!$C:$C,0))</f>
        <v>architectural-design.html#rnd</v>
      </c>
      <c r="R682" s="150" t="str">
        <f>INDEX('Policy Characteristics'!L:L,MATCH(PolicyLevers!$C682,'Policy Characteristics'!$C:$C,0))</f>
        <v>research-and-development.html</v>
      </c>
      <c r="S682" s="171" t="str">
        <f>INDEX('Policy Characteristics'!M:M,MATCH(PolicyLevers!$C682,'Policy Characteristics'!$C:$C,0))</f>
        <v>none</v>
      </c>
      <c r="T682" s="144">
        <f>INDEX('Policy Characteristics'!N:N,MATCH(PolicyLevers!$C682,'Policy Characteristics'!$C:$C,0))</f>
        <v>0</v>
      </c>
    </row>
    <row r="683" spans="1:20">
      <c r="A683" s="142" t="str">
        <f>INDEX('Policy Characteristics'!A:A,MATCH($C683,'Policy Characteristics'!$C:$C,0))</f>
        <v>Research and Development</v>
      </c>
      <c r="B683" s="147" t="str">
        <f>INDEX('Policy Characteristics'!B:B,MATCH($C683,'Policy Characteristics'!$C:$C,0))</f>
        <v>Fuel Use Reduction</v>
      </c>
      <c r="C683" s="147" t="str">
        <f t="shared" ref="C683:C690" si="55">C$682</f>
        <v>RnD Electricity Fuel Use Perc Reduction</v>
      </c>
      <c r="D683" s="150" t="s">
        <v>322</v>
      </c>
      <c r="E683" s="165"/>
      <c r="F683" s="150" t="s">
        <v>553</v>
      </c>
      <c r="G683" s="144"/>
      <c r="H683" s="16">
        <v>122</v>
      </c>
      <c r="I683" s="144" t="s">
        <v>46</v>
      </c>
      <c r="J683" s="142" t="str">
        <f>INDEX('Policy Characteristics'!D:D,MATCH(PolicyLevers!$C683,'Policy Characteristics'!$C:$C,0))</f>
        <v>R&amp;D Fuel Use Reductions</v>
      </c>
      <c r="K683" s="142" t="str">
        <f>INDEX('Policy Characteristics'!E:E,MATCH(PolicyLevers!$C683,'Policy Characteristics'!$C:$C,0))</f>
        <v>RnD electricity fuel use reduction</v>
      </c>
      <c r="L683" s="166">
        <f>INDEX('Policy Characteristics'!F:F,MATCH(PolicyLevers!$C683,'Policy Characteristics'!$C:$C,0))</f>
        <v>0</v>
      </c>
      <c r="M683" s="166">
        <f>INDEX('Policy Characteristics'!G:G,MATCH(PolicyLevers!$C683,'Policy Characteristics'!$C:$C,0))</f>
        <v>0.4</v>
      </c>
      <c r="N683" s="166">
        <f>INDEX('Policy Characteristics'!H:H,MATCH(PolicyLevers!$C683,'Policy Characteristics'!$C:$C,0))</f>
        <v>0.01</v>
      </c>
      <c r="O683" s="165" t="str">
        <f>INDEX('Policy Characteristics'!I:I,MATCH(PolicyLevers!$C683,'Policy Characteristics'!$C:$C,0))</f>
        <v>% reduction in fuel use</v>
      </c>
      <c r="P683" s="14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44" t="str">
        <f>INDEX('Policy Characteristics'!K:K,MATCH(PolicyLevers!$C683,'Policy Characteristics'!$C:$C,0))</f>
        <v>architectural-design.html#rnd</v>
      </c>
      <c r="R683" s="150" t="str">
        <f>INDEX('Policy Characteristics'!L:L,MATCH(PolicyLevers!$C683,'Policy Characteristics'!$C:$C,0))</f>
        <v>research-and-development.html</v>
      </c>
      <c r="S683" s="171" t="str">
        <f>INDEX('Policy Characteristics'!M:M,MATCH(PolicyLevers!$C683,'Policy Characteristics'!$C:$C,0))</f>
        <v>none</v>
      </c>
      <c r="T683" s="144">
        <f>INDEX('Policy Characteristics'!N:N,MATCH(PolicyLevers!$C683,'Policy Characteristics'!$C:$C,0))</f>
        <v>0</v>
      </c>
    </row>
    <row r="684" spans="1:20">
      <c r="A684" s="142" t="str">
        <f>INDEX('Policy Characteristics'!A:A,MATCH($C684,'Policy Characteristics'!$C:$C,0))</f>
        <v>Research and Development</v>
      </c>
      <c r="B684" s="147" t="str">
        <f>INDEX('Policy Characteristics'!B:B,MATCH($C684,'Policy Characteristics'!$C:$C,0))</f>
        <v>Fuel Use Reduction</v>
      </c>
      <c r="C684" s="147" t="str">
        <f t="shared" si="55"/>
        <v>RnD Electricity Fuel Use Perc Reduction</v>
      </c>
      <c r="D684" s="150" t="s">
        <v>80</v>
      </c>
      <c r="E684" s="165"/>
      <c r="F684" s="150" t="s">
        <v>338</v>
      </c>
      <c r="G684" s="144"/>
      <c r="H684" s="16">
        <v>123</v>
      </c>
      <c r="I684" s="144" t="s">
        <v>46</v>
      </c>
      <c r="J684" s="142" t="str">
        <f>INDEX('Policy Characteristics'!D:D,MATCH(PolicyLevers!$C684,'Policy Characteristics'!$C:$C,0))</f>
        <v>R&amp;D Fuel Use Reductions</v>
      </c>
      <c r="K684" s="142" t="str">
        <f>INDEX('Policy Characteristics'!E:E,MATCH(PolicyLevers!$C684,'Policy Characteristics'!$C:$C,0))</f>
        <v>RnD electricity fuel use reduction</v>
      </c>
      <c r="L684" s="166">
        <f>INDEX('Policy Characteristics'!F:F,MATCH(PolicyLevers!$C684,'Policy Characteristics'!$C:$C,0))</f>
        <v>0</v>
      </c>
      <c r="M684" s="166">
        <f>INDEX('Policy Characteristics'!G:G,MATCH(PolicyLevers!$C684,'Policy Characteristics'!$C:$C,0))</f>
        <v>0.4</v>
      </c>
      <c r="N684" s="166">
        <f>INDEX('Policy Characteristics'!H:H,MATCH(PolicyLevers!$C684,'Policy Characteristics'!$C:$C,0))</f>
        <v>0.01</v>
      </c>
      <c r="O684" s="165" t="str">
        <f>INDEX('Policy Characteristics'!I:I,MATCH(PolicyLevers!$C684,'Policy Characteristics'!$C:$C,0))</f>
        <v>% reduction in fuel use</v>
      </c>
      <c r="P684" s="14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44" t="str">
        <f>INDEX('Policy Characteristics'!K:K,MATCH(PolicyLevers!$C684,'Policy Characteristics'!$C:$C,0))</f>
        <v>architectural-design.html#rnd</v>
      </c>
      <c r="R684" s="150" t="str">
        <f>INDEX('Policy Characteristics'!L:L,MATCH(PolicyLevers!$C684,'Policy Characteristics'!$C:$C,0))</f>
        <v>research-and-development.html</v>
      </c>
      <c r="S684" s="171" t="str">
        <f>INDEX('Policy Characteristics'!M:M,MATCH(PolicyLevers!$C684,'Policy Characteristics'!$C:$C,0))</f>
        <v>none</v>
      </c>
      <c r="T684" s="144">
        <f>INDEX('Policy Characteristics'!N:N,MATCH(PolicyLevers!$C684,'Policy Characteristics'!$C:$C,0))</f>
        <v>0</v>
      </c>
    </row>
    <row r="685" spans="1:20">
      <c r="A685" s="142" t="str">
        <f>INDEX('Policy Characteristics'!A:A,MATCH($C685,'Policy Characteristics'!$C:$C,0))</f>
        <v>Research and Development</v>
      </c>
      <c r="B685" s="147" t="str">
        <f>INDEX('Policy Characteristics'!B:B,MATCH($C685,'Policy Characteristics'!$C:$C,0))</f>
        <v>Fuel Use Reduction</v>
      </c>
      <c r="C685" s="147" t="str">
        <f t="shared" si="55"/>
        <v>RnD Electricity Fuel Use Perc Reduction</v>
      </c>
      <c r="D685" s="150" t="s">
        <v>81</v>
      </c>
      <c r="E685" s="165"/>
      <c r="F685" s="150" t="s">
        <v>339</v>
      </c>
      <c r="G685" s="144"/>
      <c r="H685" s="16">
        <v>751</v>
      </c>
      <c r="I685" s="144" t="s">
        <v>47</v>
      </c>
      <c r="J685" s="142" t="str">
        <f>INDEX('Policy Characteristics'!D:D,MATCH(PolicyLevers!$C685,'Policy Characteristics'!$C:$C,0))</f>
        <v>R&amp;D Fuel Use Reductions</v>
      </c>
      <c r="K685" s="142" t="str">
        <f>INDEX('Policy Characteristics'!E:E,MATCH(PolicyLevers!$C685,'Policy Characteristics'!$C:$C,0))</f>
        <v>RnD electricity fuel use reduction</v>
      </c>
      <c r="L685" s="166">
        <f>INDEX('Policy Characteristics'!F:F,MATCH(PolicyLevers!$C685,'Policy Characteristics'!$C:$C,0))</f>
        <v>0</v>
      </c>
      <c r="M685" s="166">
        <f>INDEX('Policy Characteristics'!G:G,MATCH(PolicyLevers!$C685,'Policy Characteristics'!$C:$C,0))</f>
        <v>0.4</v>
      </c>
      <c r="N685" s="166">
        <f>INDEX('Policy Characteristics'!H:H,MATCH(PolicyLevers!$C685,'Policy Characteristics'!$C:$C,0))</f>
        <v>0.01</v>
      </c>
      <c r="O685" s="165" t="str">
        <f>INDEX('Policy Characteristics'!I:I,MATCH(PolicyLevers!$C685,'Policy Characteristics'!$C:$C,0))</f>
        <v>% reduction in fuel use</v>
      </c>
      <c r="P685" s="14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44" t="str">
        <f>INDEX('Policy Characteristics'!K:K,MATCH(PolicyLevers!$C685,'Policy Characteristics'!$C:$C,0))</f>
        <v>architectural-design.html#rnd</v>
      </c>
      <c r="R685" s="150" t="str">
        <f>INDEX('Policy Characteristics'!L:L,MATCH(PolicyLevers!$C685,'Policy Characteristics'!$C:$C,0))</f>
        <v>research-and-development.html</v>
      </c>
      <c r="S685" s="171" t="str">
        <f>INDEX('Policy Characteristics'!M:M,MATCH(PolicyLevers!$C685,'Policy Characteristics'!$C:$C,0))</f>
        <v>none</v>
      </c>
      <c r="T685" s="144">
        <f>INDEX('Policy Characteristics'!N:N,MATCH(PolicyLevers!$C685,'Policy Characteristics'!$C:$C,0))</f>
        <v>0</v>
      </c>
    </row>
    <row r="686" spans="1:20">
      <c r="A686" s="142" t="str">
        <f>INDEX('Policy Characteristics'!A:A,MATCH($C686,'Policy Characteristics'!$C:$C,0))</f>
        <v>Research and Development</v>
      </c>
      <c r="B686" s="147" t="str">
        <f>INDEX('Policy Characteristics'!B:B,MATCH($C686,'Policy Characteristics'!$C:$C,0))</f>
        <v>Fuel Use Reduction</v>
      </c>
      <c r="C686" s="147" t="str">
        <f t="shared" si="55"/>
        <v>RnD Electricity Fuel Use Perc Reduction</v>
      </c>
      <c r="D686" s="150" t="s">
        <v>472</v>
      </c>
      <c r="E686" s="165"/>
      <c r="F686" s="150" t="s">
        <v>476</v>
      </c>
      <c r="G686" s="144"/>
      <c r="H686" s="16">
        <v>752</v>
      </c>
      <c r="I686" s="144" t="s">
        <v>47</v>
      </c>
      <c r="J686" s="142" t="str">
        <f>INDEX('Policy Characteristics'!D:D,MATCH(PolicyLevers!$C686,'Policy Characteristics'!$C:$C,0))</f>
        <v>R&amp;D Fuel Use Reductions</v>
      </c>
      <c r="K686" s="142" t="str">
        <f>INDEX('Policy Characteristics'!E:E,MATCH(PolicyLevers!$C686,'Policy Characteristics'!$C:$C,0))</f>
        <v>RnD electricity fuel use reduction</v>
      </c>
      <c r="L686" s="166">
        <f>INDEX('Policy Characteristics'!F:F,MATCH(PolicyLevers!$C686,'Policy Characteristics'!$C:$C,0))</f>
        <v>0</v>
      </c>
      <c r="M686" s="166">
        <f>INDEX('Policy Characteristics'!G:G,MATCH(PolicyLevers!$C686,'Policy Characteristics'!$C:$C,0))</f>
        <v>0.4</v>
      </c>
      <c r="N686" s="166">
        <f>INDEX('Policy Characteristics'!H:H,MATCH(PolicyLevers!$C686,'Policy Characteristics'!$C:$C,0))</f>
        <v>0.01</v>
      </c>
      <c r="O686" s="165" t="str">
        <f>INDEX('Policy Characteristics'!I:I,MATCH(PolicyLevers!$C686,'Policy Characteristics'!$C:$C,0))</f>
        <v>% reduction in fuel use</v>
      </c>
      <c r="P686" s="14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44" t="str">
        <f>INDEX('Policy Characteristics'!K:K,MATCH(PolicyLevers!$C686,'Policy Characteristics'!$C:$C,0))</f>
        <v>architectural-design.html#rnd</v>
      </c>
      <c r="R686" s="150" t="str">
        <f>INDEX('Policy Characteristics'!L:L,MATCH(PolicyLevers!$C686,'Policy Characteristics'!$C:$C,0))</f>
        <v>research-and-development.html</v>
      </c>
      <c r="S686" s="171" t="str">
        <f>INDEX('Policy Characteristics'!M:M,MATCH(PolicyLevers!$C686,'Policy Characteristics'!$C:$C,0))</f>
        <v>none</v>
      </c>
      <c r="T686" s="144">
        <f>INDEX('Policy Characteristics'!N:N,MATCH(PolicyLevers!$C686,'Policy Characteristics'!$C:$C,0))</f>
        <v>0</v>
      </c>
    </row>
    <row r="687" spans="1:20">
      <c r="A687" s="142" t="str">
        <f>INDEX('Policy Characteristics'!A:A,MATCH($C687,'Policy Characteristics'!$C:$C,0))</f>
        <v>Research and Development</v>
      </c>
      <c r="B687" s="147" t="str">
        <f>INDEX('Policy Characteristics'!B:B,MATCH($C687,'Policy Characteristics'!$C:$C,0))</f>
        <v>Fuel Use Reduction</v>
      </c>
      <c r="C687" s="147" t="str">
        <f t="shared" si="55"/>
        <v>RnD Electricity Fuel Use Perc Reduction</v>
      </c>
      <c r="D687" s="150" t="s">
        <v>82</v>
      </c>
      <c r="E687" s="165"/>
      <c r="F687" s="150" t="s">
        <v>340</v>
      </c>
      <c r="G687" s="144"/>
      <c r="H687" s="16">
        <v>753</v>
      </c>
      <c r="I687" s="144" t="s">
        <v>47</v>
      </c>
      <c r="J687" s="142" t="str">
        <f>INDEX('Policy Characteristics'!D:D,MATCH(PolicyLevers!$C687,'Policy Characteristics'!$C:$C,0))</f>
        <v>R&amp;D Fuel Use Reductions</v>
      </c>
      <c r="K687" s="142" t="str">
        <f>INDEX('Policy Characteristics'!E:E,MATCH(PolicyLevers!$C687,'Policy Characteristics'!$C:$C,0))</f>
        <v>RnD electricity fuel use reduction</v>
      </c>
      <c r="L687" s="166">
        <f>INDEX('Policy Characteristics'!F:F,MATCH(PolicyLevers!$C687,'Policy Characteristics'!$C:$C,0))</f>
        <v>0</v>
      </c>
      <c r="M687" s="166">
        <f>INDEX('Policy Characteristics'!G:G,MATCH(PolicyLevers!$C687,'Policy Characteristics'!$C:$C,0))</f>
        <v>0.4</v>
      </c>
      <c r="N687" s="166">
        <f>INDEX('Policy Characteristics'!H:H,MATCH(PolicyLevers!$C687,'Policy Characteristics'!$C:$C,0))</f>
        <v>0.01</v>
      </c>
      <c r="O687" s="165" t="str">
        <f>INDEX('Policy Characteristics'!I:I,MATCH(PolicyLevers!$C687,'Policy Characteristics'!$C:$C,0))</f>
        <v>% reduction in fuel use</v>
      </c>
      <c r="P687" s="14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44" t="str">
        <f>INDEX('Policy Characteristics'!K:K,MATCH(PolicyLevers!$C687,'Policy Characteristics'!$C:$C,0))</f>
        <v>architectural-design.html#rnd</v>
      </c>
      <c r="R687" s="150" t="str">
        <f>INDEX('Policy Characteristics'!L:L,MATCH(PolicyLevers!$C687,'Policy Characteristics'!$C:$C,0))</f>
        <v>research-and-development.html</v>
      </c>
      <c r="S687" s="171" t="str">
        <f>INDEX('Policy Characteristics'!M:M,MATCH(PolicyLevers!$C687,'Policy Characteristics'!$C:$C,0))</f>
        <v>none</v>
      </c>
      <c r="T687" s="144">
        <f>INDEX('Policy Characteristics'!N:N,MATCH(PolicyLevers!$C687,'Policy Characteristics'!$C:$C,0))</f>
        <v>0</v>
      </c>
    </row>
    <row r="688" spans="1:20">
      <c r="A688" s="142" t="str">
        <f>INDEX('Policy Characteristics'!A:A,MATCH($C688,'Policy Characteristics'!$C:$C,0))</f>
        <v>Research and Development</v>
      </c>
      <c r="B688" s="147" t="str">
        <f>INDEX('Policy Characteristics'!B:B,MATCH($C688,'Policy Characteristics'!$C:$C,0))</f>
        <v>Fuel Use Reduction</v>
      </c>
      <c r="C688" s="147" t="str">
        <f t="shared" si="55"/>
        <v>RnD Electricity Fuel Use Perc Reduction</v>
      </c>
      <c r="D688" s="150" t="s">
        <v>83</v>
      </c>
      <c r="E688" s="165"/>
      <c r="F688" s="150" t="s">
        <v>341</v>
      </c>
      <c r="G688" s="144"/>
      <c r="H688" s="16">
        <v>754</v>
      </c>
      <c r="I688" s="144" t="s">
        <v>47</v>
      </c>
      <c r="J688" s="142" t="str">
        <f>INDEX('Policy Characteristics'!D:D,MATCH(PolicyLevers!$C688,'Policy Characteristics'!$C:$C,0))</f>
        <v>R&amp;D Fuel Use Reductions</v>
      </c>
      <c r="K688" s="142" t="str">
        <f>INDEX('Policy Characteristics'!E:E,MATCH(PolicyLevers!$C688,'Policy Characteristics'!$C:$C,0))</f>
        <v>RnD electricity fuel use reduction</v>
      </c>
      <c r="L688" s="166">
        <f>INDEX('Policy Characteristics'!F:F,MATCH(PolicyLevers!$C688,'Policy Characteristics'!$C:$C,0))</f>
        <v>0</v>
      </c>
      <c r="M688" s="166">
        <f>INDEX('Policy Characteristics'!G:G,MATCH(PolicyLevers!$C688,'Policy Characteristics'!$C:$C,0))</f>
        <v>0.4</v>
      </c>
      <c r="N688" s="166">
        <f>INDEX('Policy Characteristics'!H:H,MATCH(PolicyLevers!$C688,'Policy Characteristics'!$C:$C,0))</f>
        <v>0.01</v>
      </c>
      <c r="O688" s="165" t="str">
        <f>INDEX('Policy Characteristics'!I:I,MATCH(PolicyLevers!$C688,'Policy Characteristics'!$C:$C,0))</f>
        <v>% reduction in fuel use</v>
      </c>
      <c r="P688" s="14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44" t="str">
        <f>INDEX('Policy Characteristics'!K:K,MATCH(PolicyLevers!$C688,'Policy Characteristics'!$C:$C,0))</f>
        <v>architectural-design.html#rnd</v>
      </c>
      <c r="R688" s="150" t="str">
        <f>INDEX('Policy Characteristics'!L:L,MATCH(PolicyLevers!$C688,'Policy Characteristics'!$C:$C,0))</f>
        <v>research-and-development.html</v>
      </c>
      <c r="S688" s="171" t="str">
        <f>INDEX('Policy Characteristics'!M:M,MATCH(PolicyLevers!$C688,'Policy Characteristics'!$C:$C,0))</f>
        <v>none</v>
      </c>
      <c r="T688" s="144">
        <f>INDEX('Policy Characteristics'!N:N,MATCH(PolicyLevers!$C688,'Policy Characteristics'!$C:$C,0))</f>
        <v>0</v>
      </c>
    </row>
    <row r="689" spans="1:20">
      <c r="A689" s="142" t="str">
        <f>INDEX('Policy Characteristics'!A:A,MATCH($C689,'Policy Characteristics'!$C:$C,0))</f>
        <v>Research and Development</v>
      </c>
      <c r="B689" s="147" t="str">
        <f>INDEX('Policy Characteristics'!B:B,MATCH($C689,'Policy Characteristics'!$C:$C,0))</f>
        <v>Fuel Use Reduction</v>
      </c>
      <c r="C689" s="147" t="str">
        <f t="shared" si="55"/>
        <v>RnD Electricity Fuel Use Perc Reduction</v>
      </c>
      <c r="D689" s="150" t="s">
        <v>84</v>
      </c>
      <c r="E689" s="165"/>
      <c r="F689" s="150" t="s">
        <v>342</v>
      </c>
      <c r="G689" s="144"/>
      <c r="H689" s="16">
        <v>124</v>
      </c>
      <c r="I689" s="144" t="s">
        <v>46</v>
      </c>
      <c r="J689" s="142" t="str">
        <f>INDEX('Policy Characteristics'!D:D,MATCH(PolicyLevers!$C689,'Policy Characteristics'!$C:$C,0))</f>
        <v>R&amp;D Fuel Use Reductions</v>
      </c>
      <c r="K689" s="142" t="str">
        <f>INDEX('Policy Characteristics'!E:E,MATCH(PolicyLevers!$C689,'Policy Characteristics'!$C:$C,0))</f>
        <v>RnD electricity fuel use reduction</v>
      </c>
      <c r="L689" s="166">
        <f>INDEX('Policy Characteristics'!F:F,MATCH(PolicyLevers!$C689,'Policy Characteristics'!$C:$C,0))</f>
        <v>0</v>
      </c>
      <c r="M689" s="166">
        <f>INDEX('Policy Characteristics'!G:G,MATCH(PolicyLevers!$C689,'Policy Characteristics'!$C:$C,0))</f>
        <v>0.4</v>
      </c>
      <c r="N689" s="166">
        <f>INDEX('Policy Characteristics'!H:H,MATCH(PolicyLevers!$C689,'Policy Characteristics'!$C:$C,0))</f>
        <v>0.01</v>
      </c>
      <c r="O689" s="165" t="str">
        <f>INDEX('Policy Characteristics'!I:I,MATCH(PolicyLevers!$C689,'Policy Characteristics'!$C:$C,0))</f>
        <v>% reduction in fuel use</v>
      </c>
      <c r="P689" s="14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44" t="str">
        <f>INDEX('Policy Characteristics'!K:K,MATCH(PolicyLevers!$C689,'Policy Characteristics'!$C:$C,0))</f>
        <v>architectural-design.html#rnd</v>
      </c>
      <c r="R689" s="150" t="str">
        <f>INDEX('Policy Characteristics'!L:L,MATCH(PolicyLevers!$C689,'Policy Characteristics'!$C:$C,0))</f>
        <v>research-and-development.html</v>
      </c>
      <c r="S689" s="171" t="str">
        <f>INDEX('Policy Characteristics'!M:M,MATCH(PolicyLevers!$C689,'Policy Characteristics'!$C:$C,0))</f>
        <v>none</v>
      </c>
      <c r="T689" s="144">
        <f>INDEX('Policy Characteristics'!N:N,MATCH(PolicyLevers!$C689,'Policy Characteristics'!$C:$C,0))</f>
        <v>0</v>
      </c>
    </row>
    <row r="690" spans="1:20">
      <c r="A690" s="142" t="str">
        <f>INDEX('Policy Characteristics'!A:A,MATCH($C690,'Policy Characteristics'!$C:$C,0))</f>
        <v>Research and Development</v>
      </c>
      <c r="B690" s="147" t="str">
        <f>INDEX('Policy Characteristics'!B:B,MATCH($C690,'Policy Characteristics'!$C:$C,0))</f>
        <v>Fuel Use Reduction</v>
      </c>
      <c r="C690" s="147" t="str">
        <f t="shared" si="55"/>
        <v>RnD Electricity Fuel Use Perc Reduction</v>
      </c>
      <c r="D690" s="150" t="s">
        <v>325</v>
      </c>
      <c r="E690" s="165"/>
      <c r="F690" s="150" t="s">
        <v>554</v>
      </c>
      <c r="G690" s="144"/>
      <c r="H690" s="16">
        <v>193</v>
      </c>
      <c r="I690" s="144" t="s">
        <v>46</v>
      </c>
      <c r="J690" s="142" t="str">
        <f>INDEX('Policy Characteristics'!D:D,MATCH(PolicyLevers!$C690,'Policy Characteristics'!$C:$C,0))</f>
        <v>R&amp;D Fuel Use Reductions</v>
      </c>
      <c r="K690" s="142" t="str">
        <f>INDEX('Policy Characteristics'!E:E,MATCH(PolicyLevers!$C690,'Policy Characteristics'!$C:$C,0))</f>
        <v>RnD electricity fuel use reduction</v>
      </c>
      <c r="L690" s="166">
        <f>INDEX('Policy Characteristics'!F:F,MATCH(PolicyLevers!$C690,'Policy Characteristics'!$C:$C,0))</f>
        <v>0</v>
      </c>
      <c r="M690" s="166">
        <f>INDEX('Policy Characteristics'!G:G,MATCH(PolicyLevers!$C690,'Policy Characteristics'!$C:$C,0))</f>
        <v>0.4</v>
      </c>
      <c r="N690" s="166">
        <f>INDEX('Policy Characteristics'!H:H,MATCH(PolicyLevers!$C690,'Policy Characteristics'!$C:$C,0))</f>
        <v>0.01</v>
      </c>
      <c r="O690" s="165" t="str">
        <f>INDEX('Policy Characteristics'!I:I,MATCH(PolicyLevers!$C690,'Policy Characteristics'!$C:$C,0))</f>
        <v>% reduction in fuel use</v>
      </c>
      <c r="P690" s="14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44" t="str">
        <f>INDEX('Policy Characteristics'!K:K,MATCH(PolicyLevers!$C690,'Policy Characteristics'!$C:$C,0))</f>
        <v>architectural-design.html#rnd</v>
      </c>
      <c r="R690" s="150" t="str">
        <f>INDEX('Policy Characteristics'!L:L,MATCH(PolicyLevers!$C690,'Policy Characteristics'!$C:$C,0))</f>
        <v>research-and-development.html</v>
      </c>
      <c r="S690" s="171" t="str">
        <f>INDEX('Policy Characteristics'!M:M,MATCH(PolicyLevers!$C690,'Policy Characteristics'!$C:$C,0))</f>
        <v>none</v>
      </c>
      <c r="T690" s="144">
        <f>INDEX('Policy Characteristics'!N:N,MATCH(PolicyLevers!$C690,'Policy Characteristics'!$C:$C,0))</f>
        <v>0</v>
      </c>
    </row>
    <row r="691" spans="1:20">
      <c r="A691" s="142" t="str">
        <f>INDEX('Policy Characteristics'!A:A,MATCH($C691,'Policy Characteristics'!$C:$C,0))</f>
        <v>Research and Development</v>
      </c>
      <c r="B691" s="147" t="str">
        <f>INDEX('Policy Characteristics'!B:B,MATCH($C691,'Policy Characteristics'!$C:$C,0))</f>
        <v>Fuel Use Reduction</v>
      </c>
      <c r="C691" s="147" t="str">
        <f t="shared" ref="C691:C692" si="56">C$682</f>
        <v>RnD Electricity Fuel Use Perc Reduction</v>
      </c>
      <c r="D691" s="150" t="s">
        <v>468</v>
      </c>
      <c r="E691" s="165"/>
      <c r="F691" s="150" t="s">
        <v>469</v>
      </c>
      <c r="G691" s="144"/>
      <c r="H691" s="16">
        <v>181</v>
      </c>
      <c r="I691" s="144" t="s">
        <v>46</v>
      </c>
      <c r="J691" s="142" t="str">
        <f>INDEX('Policy Characteristics'!D:D,MATCH(PolicyLevers!$C691,'Policy Characteristics'!$C:$C,0))</f>
        <v>R&amp;D Fuel Use Reductions</v>
      </c>
      <c r="K691" s="142" t="str">
        <f>INDEX('Policy Characteristics'!E:E,MATCH(PolicyLevers!$C691,'Policy Characteristics'!$C:$C,0))</f>
        <v>RnD electricity fuel use reduction</v>
      </c>
      <c r="L691" s="166">
        <f>INDEX('Policy Characteristics'!F:F,MATCH(PolicyLevers!$C691,'Policy Characteristics'!$C:$C,0))</f>
        <v>0</v>
      </c>
      <c r="M691" s="166">
        <f>INDEX('Policy Characteristics'!G:G,MATCH(PolicyLevers!$C691,'Policy Characteristics'!$C:$C,0))</f>
        <v>0.4</v>
      </c>
      <c r="N691" s="166">
        <f>INDEX('Policy Characteristics'!H:H,MATCH(PolicyLevers!$C691,'Policy Characteristics'!$C:$C,0))</f>
        <v>0.01</v>
      </c>
      <c r="O691" s="165" t="str">
        <f>INDEX('Policy Characteristics'!I:I,MATCH(PolicyLevers!$C691,'Policy Characteristics'!$C:$C,0))</f>
        <v>% reduction in fuel use</v>
      </c>
      <c r="P691" s="14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44" t="str">
        <f>INDEX('Policy Characteristics'!K:K,MATCH(PolicyLevers!$C691,'Policy Characteristics'!$C:$C,0))</f>
        <v>architectural-design.html#rnd</v>
      </c>
      <c r="R691" s="150" t="str">
        <f>INDEX('Policy Characteristics'!L:L,MATCH(PolicyLevers!$C691,'Policy Characteristics'!$C:$C,0))</f>
        <v>research-and-development.html</v>
      </c>
      <c r="S691" s="171" t="str">
        <f>INDEX('Policy Characteristics'!M:M,MATCH(PolicyLevers!$C691,'Policy Characteristics'!$C:$C,0))</f>
        <v>none</v>
      </c>
      <c r="T691" s="144">
        <f>INDEX('Policy Characteristics'!N:N,MATCH(PolicyLevers!$C691,'Policy Characteristics'!$C:$C,0))</f>
        <v>0</v>
      </c>
    </row>
    <row r="692" spans="1:20">
      <c r="A692" s="142" t="str">
        <f>INDEX('Policy Characteristics'!A:A,MATCH($C692,'Policy Characteristics'!$C:$C,0))</f>
        <v>Research and Development</v>
      </c>
      <c r="B692" s="147" t="str">
        <f>INDEX('Policy Characteristics'!B:B,MATCH($C692,'Policy Characteristics'!$C:$C,0))</f>
        <v>Fuel Use Reduction</v>
      </c>
      <c r="C692" s="147" t="str">
        <f t="shared" si="56"/>
        <v>RnD Electricity Fuel Use Perc Reduction</v>
      </c>
      <c r="D692" s="150" t="s">
        <v>477</v>
      </c>
      <c r="E692" s="165"/>
      <c r="F692" s="150" t="s">
        <v>479</v>
      </c>
      <c r="G692" s="144"/>
      <c r="H692" s="16">
        <v>755</v>
      </c>
      <c r="I692" s="144" t="s">
        <v>47</v>
      </c>
      <c r="J692" s="142" t="str">
        <f>INDEX('Policy Characteristics'!D:D,MATCH(PolicyLevers!$C692,'Policy Characteristics'!$C:$C,0))</f>
        <v>R&amp;D Fuel Use Reductions</v>
      </c>
      <c r="K692" s="142" t="str">
        <f>INDEX('Policy Characteristics'!E:E,MATCH(PolicyLevers!$C692,'Policy Characteristics'!$C:$C,0))</f>
        <v>RnD electricity fuel use reduction</v>
      </c>
      <c r="L692" s="166">
        <f>INDEX('Policy Characteristics'!F:F,MATCH(PolicyLevers!$C692,'Policy Characteristics'!$C:$C,0))</f>
        <v>0</v>
      </c>
      <c r="M692" s="166">
        <f>INDEX('Policy Characteristics'!G:G,MATCH(PolicyLevers!$C692,'Policy Characteristics'!$C:$C,0))</f>
        <v>0.4</v>
      </c>
      <c r="N692" s="166">
        <f>INDEX('Policy Characteristics'!H:H,MATCH(PolicyLevers!$C692,'Policy Characteristics'!$C:$C,0))</f>
        <v>0.01</v>
      </c>
      <c r="O692" s="165" t="str">
        <f>INDEX('Policy Characteristics'!I:I,MATCH(PolicyLevers!$C692,'Policy Characteristics'!$C:$C,0))</f>
        <v>% reduction in fuel use</v>
      </c>
      <c r="P692" s="14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44" t="str">
        <f>INDEX('Policy Characteristics'!K:K,MATCH(PolicyLevers!$C692,'Policy Characteristics'!$C:$C,0))</f>
        <v>architectural-design.html#rnd</v>
      </c>
      <c r="R692" s="150" t="str">
        <f>INDEX('Policy Characteristics'!L:L,MATCH(PolicyLevers!$C692,'Policy Characteristics'!$C:$C,0))</f>
        <v>research-and-development.html</v>
      </c>
      <c r="S692" s="171" t="str">
        <f>INDEX('Policy Characteristics'!M:M,MATCH(PolicyLevers!$C692,'Policy Characteristics'!$C:$C,0))</f>
        <v>none</v>
      </c>
      <c r="T692" s="144">
        <f>INDEX('Policy Characteristics'!N:N,MATCH(PolicyLevers!$C692,'Policy Characteristics'!$C:$C,0))</f>
        <v>0</v>
      </c>
    </row>
    <row r="693" spans="1:20">
      <c r="A693" s="142" t="str">
        <f>INDEX('Policy Characteristics'!A:A,MATCH($C693,'Policy Characteristics'!$C:$C,0))</f>
        <v>Research and Development</v>
      </c>
      <c r="B693" s="147" t="str">
        <f>INDEX('Policy Characteristics'!B:B,MATCH($C693,'Policy Characteristics'!$C:$C,0))</f>
        <v>Fuel Use Reduction</v>
      </c>
      <c r="C693" t="s">
        <v>313</v>
      </c>
      <c r="D693" s="144" t="s">
        <v>140</v>
      </c>
      <c r="E693" s="144"/>
      <c r="F693" s="150" t="s">
        <v>343</v>
      </c>
      <c r="G693" s="144"/>
      <c r="H693" s="16">
        <v>125</v>
      </c>
      <c r="I693" s="144" t="s">
        <v>46</v>
      </c>
      <c r="J693" s="142" t="str">
        <f>INDEX('Policy Characteristics'!D:D,MATCH(PolicyLevers!$C693,'Policy Characteristics'!$C:$C,0))</f>
        <v>R&amp;D Fuel Use Reductions</v>
      </c>
      <c r="K693" s="142" t="str">
        <f>INDEX('Policy Characteristics'!E:E,MATCH(PolicyLevers!$C693,'Policy Characteristics'!$C:$C,0))</f>
        <v>RnD industry fuel use reduction</v>
      </c>
      <c r="L693" s="9">
        <f>INDEX('Policy Characteristics'!F:F,MATCH(PolicyLevers!$C693,'Policy Characteristics'!$C:$C,0))</f>
        <v>0</v>
      </c>
      <c r="M693" s="9">
        <f>INDEX('Policy Characteristics'!G:G,MATCH(PolicyLevers!$C693,'Policy Characteristics'!$C:$C,0))</f>
        <v>0.4</v>
      </c>
      <c r="N693" s="170">
        <f>INDEX('Policy Characteristics'!H:H,MATCH(PolicyLevers!$C693,'Policy Characteristics'!$C:$C,0))</f>
        <v>0.01</v>
      </c>
      <c r="O693" s="144" t="str">
        <f>INDEX('Policy Characteristics'!I:I,MATCH(PolicyLevers!$C693,'Policy Characteristics'!$C:$C,0))</f>
        <v>% reduction in fuel use</v>
      </c>
      <c r="P693" s="14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44" t="str">
        <f>INDEX('Policy Characteristics'!K:K,MATCH(PolicyLevers!$C693,'Policy Characteristics'!$C:$C,0))</f>
        <v>architectural-design.html#rnd</v>
      </c>
      <c r="R693" s="150" t="str">
        <f>INDEX('Policy Characteristics'!L:L,MATCH(PolicyLevers!$C693,'Policy Characteristics'!$C:$C,0))</f>
        <v>research-and-development.html</v>
      </c>
      <c r="S693" s="171" t="str">
        <f>INDEX('Policy Characteristics'!M:M,MATCH(PolicyLevers!$C693,'Policy Characteristics'!$C:$C,0))</f>
        <v>none</v>
      </c>
      <c r="T693" s="144">
        <f>INDEX('Policy Characteristics'!N:N,MATCH(PolicyLevers!$C693,'Policy Characteristics'!$C:$C,0))</f>
        <v>0</v>
      </c>
    </row>
    <row r="694" spans="1:20">
      <c r="A694" s="142" t="str">
        <f>INDEX('Policy Characteristics'!A:A,MATCH($C694,'Policy Characteristics'!$C:$C,0))</f>
        <v>Research and Development</v>
      </c>
      <c r="B694" s="147" t="str">
        <f>INDEX('Policy Characteristics'!B:B,MATCH($C694,'Policy Characteristics'!$C:$C,0))</f>
        <v>Fuel Use Reduction</v>
      </c>
      <c r="C694" s="147" t="str">
        <f t="shared" ref="C694:C700" si="57">C$693</f>
        <v>RnD Industry Fuel Use Perc Reduction</v>
      </c>
      <c r="D694" s="150" t="s">
        <v>141</v>
      </c>
      <c r="E694" s="144"/>
      <c r="F694" s="150" t="s">
        <v>344</v>
      </c>
      <c r="G694" s="144"/>
      <c r="H694" s="16">
        <v>126</v>
      </c>
      <c r="I694" s="144" t="s">
        <v>46</v>
      </c>
      <c r="J694" s="142" t="str">
        <f>INDEX('Policy Characteristics'!D:D,MATCH(PolicyLevers!$C694,'Policy Characteristics'!$C:$C,0))</f>
        <v>R&amp;D Fuel Use Reductions</v>
      </c>
      <c r="K694" s="142" t="str">
        <f>INDEX('Policy Characteristics'!E:E,MATCH(PolicyLevers!$C694,'Policy Characteristics'!$C:$C,0))</f>
        <v>RnD industry fuel use reduction</v>
      </c>
      <c r="L694" s="166">
        <f>INDEX('Policy Characteristics'!F:F,MATCH(PolicyLevers!$C694,'Policy Characteristics'!$C:$C,0))</f>
        <v>0</v>
      </c>
      <c r="M694" s="166">
        <f>INDEX('Policy Characteristics'!G:G,MATCH(PolicyLevers!$C694,'Policy Characteristics'!$C:$C,0))</f>
        <v>0.4</v>
      </c>
      <c r="N694" s="166">
        <f>INDEX('Policy Characteristics'!H:H,MATCH(PolicyLevers!$C694,'Policy Characteristics'!$C:$C,0))</f>
        <v>0.01</v>
      </c>
      <c r="O694" s="165" t="str">
        <f>INDEX('Policy Characteristics'!I:I,MATCH(PolicyLevers!$C694,'Policy Characteristics'!$C:$C,0))</f>
        <v>% reduction in fuel use</v>
      </c>
      <c r="P694" s="14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44" t="str">
        <f>INDEX('Policy Characteristics'!K:K,MATCH(PolicyLevers!$C694,'Policy Characteristics'!$C:$C,0))</f>
        <v>architectural-design.html#rnd</v>
      </c>
      <c r="R694" s="150" t="str">
        <f>INDEX('Policy Characteristics'!L:L,MATCH(PolicyLevers!$C694,'Policy Characteristics'!$C:$C,0))</f>
        <v>research-and-development.html</v>
      </c>
      <c r="S694" s="171" t="str">
        <f>INDEX('Policy Characteristics'!M:M,MATCH(PolicyLevers!$C694,'Policy Characteristics'!$C:$C,0))</f>
        <v>none</v>
      </c>
      <c r="T694" s="144">
        <f>INDEX('Policy Characteristics'!N:N,MATCH(PolicyLevers!$C694,'Policy Characteristics'!$C:$C,0))</f>
        <v>0</v>
      </c>
    </row>
    <row r="695" spans="1:20">
      <c r="A695" s="142" t="str">
        <f>INDEX('Policy Characteristics'!A:A,MATCH($C695,'Policy Characteristics'!$C:$C,0))</f>
        <v>Research and Development</v>
      </c>
      <c r="B695" s="147" t="str">
        <f>INDEX('Policy Characteristics'!B:B,MATCH($C695,'Policy Characteristics'!$C:$C,0))</f>
        <v>Fuel Use Reduction</v>
      </c>
      <c r="C695" s="147" t="str">
        <f t="shared" si="57"/>
        <v>RnD Industry Fuel Use Perc Reduction</v>
      </c>
      <c r="D695" s="150" t="s">
        <v>142</v>
      </c>
      <c r="E695" s="144"/>
      <c r="F695" s="150" t="s">
        <v>345</v>
      </c>
      <c r="G695" s="144"/>
      <c r="H695" s="16">
        <v>127</v>
      </c>
      <c r="I695" s="144" t="s">
        <v>46</v>
      </c>
      <c r="J695" s="142" t="str">
        <f>INDEX('Policy Characteristics'!D:D,MATCH(PolicyLevers!$C695,'Policy Characteristics'!$C:$C,0))</f>
        <v>R&amp;D Fuel Use Reductions</v>
      </c>
      <c r="K695" s="142" t="str">
        <f>INDEX('Policy Characteristics'!E:E,MATCH(PolicyLevers!$C695,'Policy Characteristics'!$C:$C,0))</f>
        <v>RnD industry fuel use reduction</v>
      </c>
      <c r="L695" s="166">
        <f>INDEX('Policy Characteristics'!F:F,MATCH(PolicyLevers!$C695,'Policy Characteristics'!$C:$C,0))</f>
        <v>0</v>
      </c>
      <c r="M695" s="166">
        <f>INDEX('Policy Characteristics'!G:G,MATCH(PolicyLevers!$C695,'Policy Characteristics'!$C:$C,0))</f>
        <v>0.4</v>
      </c>
      <c r="N695" s="166">
        <f>INDEX('Policy Characteristics'!H:H,MATCH(PolicyLevers!$C695,'Policy Characteristics'!$C:$C,0))</f>
        <v>0.01</v>
      </c>
      <c r="O695" s="165" t="str">
        <f>INDEX('Policy Characteristics'!I:I,MATCH(PolicyLevers!$C695,'Policy Characteristics'!$C:$C,0))</f>
        <v>% reduction in fuel use</v>
      </c>
      <c r="P695" s="14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44" t="str">
        <f>INDEX('Policy Characteristics'!K:K,MATCH(PolicyLevers!$C695,'Policy Characteristics'!$C:$C,0))</f>
        <v>architectural-design.html#rnd</v>
      </c>
      <c r="R695" s="150" t="str">
        <f>INDEX('Policy Characteristics'!L:L,MATCH(PolicyLevers!$C695,'Policy Characteristics'!$C:$C,0))</f>
        <v>research-and-development.html</v>
      </c>
      <c r="S695" s="171" t="str">
        <f>INDEX('Policy Characteristics'!M:M,MATCH(PolicyLevers!$C695,'Policy Characteristics'!$C:$C,0))</f>
        <v>none</v>
      </c>
      <c r="T695" s="144">
        <f>INDEX('Policy Characteristics'!N:N,MATCH(PolicyLevers!$C695,'Policy Characteristics'!$C:$C,0))</f>
        <v>0</v>
      </c>
    </row>
    <row r="696" spans="1:20">
      <c r="A696" s="142" t="str">
        <f>INDEX('Policy Characteristics'!A:A,MATCH($C696,'Policy Characteristics'!$C:$C,0))</f>
        <v>Research and Development</v>
      </c>
      <c r="B696" s="147" t="str">
        <f>INDEX('Policy Characteristics'!B:B,MATCH($C696,'Policy Characteristics'!$C:$C,0))</f>
        <v>Fuel Use Reduction</v>
      </c>
      <c r="C696" s="147" t="str">
        <f t="shared" si="57"/>
        <v>RnD Industry Fuel Use Perc Reduction</v>
      </c>
      <c r="D696" s="150" t="s">
        <v>143</v>
      </c>
      <c r="E696" s="144"/>
      <c r="F696" s="150" t="s">
        <v>346</v>
      </c>
      <c r="G696" s="144"/>
      <c r="H696" s="16">
        <v>128</v>
      </c>
      <c r="I696" s="144" t="s">
        <v>46</v>
      </c>
      <c r="J696" s="142" t="str">
        <f>INDEX('Policy Characteristics'!D:D,MATCH(PolicyLevers!$C696,'Policy Characteristics'!$C:$C,0))</f>
        <v>R&amp;D Fuel Use Reductions</v>
      </c>
      <c r="K696" s="142" t="str">
        <f>INDEX('Policy Characteristics'!E:E,MATCH(PolicyLevers!$C696,'Policy Characteristics'!$C:$C,0))</f>
        <v>RnD industry fuel use reduction</v>
      </c>
      <c r="L696" s="166">
        <f>INDEX('Policy Characteristics'!F:F,MATCH(PolicyLevers!$C696,'Policy Characteristics'!$C:$C,0))</f>
        <v>0</v>
      </c>
      <c r="M696" s="166">
        <f>INDEX('Policy Characteristics'!G:G,MATCH(PolicyLevers!$C696,'Policy Characteristics'!$C:$C,0))</f>
        <v>0.4</v>
      </c>
      <c r="N696" s="166">
        <f>INDEX('Policy Characteristics'!H:H,MATCH(PolicyLevers!$C696,'Policy Characteristics'!$C:$C,0))</f>
        <v>0.01</v>
      </c>
      <c r="O696" s="165" t="str">
        <f>INDEX('Policy Characteristics'!I:I,MATCH(PolicyLevers!$C696,'Policy Characteristics'!$C:$C,0))</f>
        <v>% reduction in fuel use</v>
      </c>
      <c r="P696" s="14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44" t="str">
        <f>INDEX('Policy Characteristics'!K:K,MATCH(PolicyLevers!$C696,'Policy Characteristics'!$C:$C,0))</f>
        <v>architectural-design.html#rnd</v>
      </c>
      <c r="R696" s="150" t="str">
        <f>INDEX('Policy Characteristics'!L:L,MATCH(PolicyLevers!$C696,'Policy Characteristics'!$C:$C,0))</f>
        <v>research-and-development.html</v>
      </c>
      <c r="S696" s="171" t="str">
        <f>INDEX('Policy Characteristics'!M:M,MATCH(PolicyLevers!$C696,'Policy Characteristics'!$C:$C,0))</f>
        <v>none</v>
      </c>
      <c r="T696" s="144">
        <f>INDEX('Policy Characteristics'!N:N,MATCH(PolicyLevers!$C696,'Policy Characteristics'!$C:$C,0))</f>
        <v>0</v>
      </c>
    </row>
    <row r="697" spans="1:20">
      <c r="A697" s="142" t="str">
        <f>INDEX('Policy Characteristics'!A:A,MATCH($C697,'Policy Characteristics'!$C:$C,0))</f>
        <v>Research and Development</v>
      </c>
      <c r="B697" s="147" t="str">
        <f>INDEX('Policy Characteristics'!B:B,MATCH($C697,'Policy Characteristics'!$C:$C,0))</f>
        <v>Fuel Use Reduction</v>
      </c>
      <c r="C697" s="147" t="str">
        <f t="shared" si="57"/>
        <v>RnD Industry Fuel Use Perc Reduction</v>
      </c>
      <c r="D697" s="150" t="s">
        <v>765</v>
      </c>
      <c r="E697" s="144"/>
      <c r="F697" s="150" t="s">
        <v>347</v>
      </c>
      <c r="G697" s="144"/>
      <c r="H697" s="16">
        <v>129</v>
      </c>
      <c r="I697" s="144" t="s">
        <v>46</v>
      </c>
      <c r="J697" s="142" t="str">
        <f>INDEX('Policy Characteristics'!D:D,MATCH(PolicyLevers!$C697,'Policy Characteristics'!$C:$C,0))</f>
        <v>R&amp;D Fuel Use Reductions</v>
      </c>
      <c r="K697" s="142" t="str">
        <f>INDEX('Policy Characteristics'!E:E,MATCH(PolicyLevers!$C697,'Policy Characteristics'!$C:$C,0))</f>
        <v>RnD industry fuel use reduction</v>
      </c>
      <c r="L697" s="166">
        <f>INDEX('Policy Characteristics'!F:F,MATCH(PolicyLevers!$C697,'Policy Characteristics'!$C:$C,0))</f>
        <v>0</v>
      </c>
      <c r="M697" s="166">
        <f>INDEX('Policy Characteristics'!G:G,MATCH(PolicyLevers!$C697,'Policy Characteristics'!$C:$C,0))</f>
        <v>0.4</v>
      </c>
      <c r="N697" s="166">
        <f>INDEX('Policy Characteristics'!H:H,MATCH(PolicyLevers!$C697,'Policy Characteristics'!$C:$C,0))</f>
        <v>0.01</v>
      </c>
      <c r="O697" s="165" t="str">
        <f>INDEX('Policy Characteristics'!I:I,MATCH(PolicyLevers!$C697,'Policy Characteristics'!$C:$C,0))</f>
        <v>% reduction in fuel use</v>
      </c>
      <c r="P697" s="14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44" t="str">
        <f>INDEX('Policy Characteristics'!K:K,MATCH(PolicyLevers!$C697,'Policy Characteristics'!$C:$C,0))</f>
        <v>architectural-design.html#rnd</v>
      </c>
      <c r="R697" s="150" t="str">
        <f>INDEX('Policy Characteristics'!L:L,MATCH(PolicyLevers!$C697,'Policy Characteristics'!$C:$C,0))</f>
        <v>research-and-development.html</v>
      </c>
      <c r="S697" s="171" t="str">
        <f>INDEX('Policy Characteristics'!M:M,MATCH(PolicyLevers!$C697,'Policy Characteristics'!$C:$C,0))</f>
        <v>none</v>
      </c>
      <c r="T697" s="144">
        <f>INDEX('Policy Characteristics'!N:N,MATCH(PolicyLevers!$C697,'Policy Characteristics'!$C:$C,0))</f>
        <v>0</v>
      </c>
    </row>
    <row r="698" spans="1:20">
      <c r="A698" s="142" t="str">
        <f>INDEX('Policy Characteristics'!A:A,MATCH($C698,'Policy Characteristics'!$C:$C,0))</f>
        <v>Research and Development</v>
      </c>
      <c r="B698" s="147" t="str">
        <f>INDEX('Policy Characteristics'!B:B,MATCH($C698,'Policy Characteristics'!$C:$C,0))</f>
        <v>Fuel Use Reduction</v>
      </c>
      <c r="C698" s="147" t="str">
        <f t="shared" si="57"/>
        <v>RnD Industry Fuel Use Perc Reduction</v>
      </c>
      <c r="D698" s="150" t="s">
        <v>144</v>
      </c>
      <c r="E698" s="144"/>
      <c r="F698" s="150" t="s">
        <v>768</v>
      </c>
      <c r="G698" s="144"/>
      <c r="H698" s="16">
        <v>130</v>
      </c>
      <c r="I698" s="144" t="s">
        <v>46</v>
      </c>
      <c r="J698" s="142" t="str">
        <f>INDEX('Policy Characteristics'!D:D,MATCH(PolicyLevers!$C698,'Policy Characteristics'!$C:$C,0))</f>
        <v>R&amp;D Fuel Use Reductions</v>
      </c>
      <c r="K698" s="142" t="str">
        <f>INDEX('Policy Characteristics'!E:E,MATCH(PolicyLevers!$C698,'Policy Characteristics'!$C:$C,0))</f>
        <v>RnD industry fuel use reduction</v>
      </c>
      <c r="L698" s="166">
        <f>INDEX('Policy Characteristics'!F:F,MATCH(PolicyLevers!$C698,'Policy Characteristics'!$C:$C,0))</f>
        <v>0</v>
      </c>
      <c r="M698" s="166">
        <f>INDEX('Policy Characteristics'!G:G,MATCH(PolicyLevers!$C698,'Policy Characteristics'!$C:$C,0))</f>
        <v>0.4</v>
      </c>
      <c r="N698" s="166">
        <f>INDEX('Policy Characteristics'!H:H,MATCH(PolicyLevers!$C698,'Policy Characteristics'!$C:$C,0))</f>
        <v>0.01</v>
      </c>
      <c r="O698" s="165" t="str">
        <f>INDEX('Policy Characteristics'!I:I,MATCH(PolicyLevers!$C698,'Policy Characteristics'!$C:$C,0))</f>
        <v>% reduction in fuel use</v>
      </c>
      <c r="P698" s="14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44" t="str">
        <f>INDEX('Policy Characteristics'!K:K,MATCH(PolicyLevers!$C698,'Policy Characteristics'!$C:$C,0))</f>
        <v>architectural-design.html#rnd</v>
      </c>
      <c r="R698" s="150" t="str">
        <f>INDEX('Policy Characteristics'!L:L,MATCH(PolicyLevers!$C698,'Policy Characteristics'!$C:$C,0))</f>
        <v>research-and-development.html</v>
      </c>
      <c r="S698" s="171" t="str">
        <f>INDEX('Policy Characteristics'!M:M,MATCH(PolicyLevers!$C698,'Policy Characteristics'!$C:$C,0))</f>
        <v>none</v>
      </c>
      <c r="T698" s="144">
        <f>INDEX('Policy Characteristics'!N:N,MATCH(PolicyLevers!$C698,'Policy Characteristics'!$C:$C,0))</f>
        <v>0</v>
      </c>
    </row>
    <row r="699" spans="1:20">
      <c r="A699" s="142" t="str">
        <f>INDEX('Policy Characteristics'!A:A,MATCH($C699,'Policy Characteristics'!$C:$C,0))</f>
        <v>Research and Development</v>
      </c>
      <c r="B699" s="147" t="str">
        <f>INDEX('Policy Characteristics'!B:B,MATCH($C699,'Policy Characteristics'!$C:$C,0))</f>
        <v>Fuel Use Reduction</v>
      </c>
      <c r="C699" s="147" t="str">
        <f t="shared" si="57"/>
        <v>RnD Industry Fuel Use Perc Reduction</v>
      </c>
      <c r="D699" s="150" t="s">
        <v>145</v>
      </c>
      <c r="E699" s="144"/>
      <c r="F699" s="150" t="s">
        <v>348</v>
      </c>
      <c r="G699" s="144"/>
      <c r="H699" s="16">
        <v>131</v>
      </c>
      <c r="I699" s="144" t="s">
        <v>46</v>
      </c>
      <c r="J699" s="142" t="str">
        <f>INDEX('Policy Characteristics'!D:D,MATCH(PolicyLevers!$C699,'Policy Characteristics'!$C:$C,0))</f>
        <v>R&amp;D Fuel Use Reductions</v>
      </c>
      <c r="K699" s="142" t="str">
        <f>INDEX('Policy Characteristics'!E:E,MATCH(PolicyLevers!$C699,'Policy Characteristics'!$C:$C,0))</f>
        <v>RnD industry fuel use reduction</v>
      </c>
      <c r="L699" s="166">
        <f>INDEX('Policy Characteristics'!F:F,MATCH(PolicyLevers!$C699,'Policy Characteristics'!$C:$C,0))</f>
        <v>0</v>
      </c>
      <c r="M699" s="166">
        <f>INDEX('Policy Characteristics'!G:G,MATCH(PolicyLevers!$C699,'Policy Characteristics'!$C:$C,0))</f>
        <v>0.4</v>
      </c>
      <c r="N699" s="166">
        <f>INDEX('Policy Characteristics'!H:H,MATCH(PolicyLevers!$C699,'Policy Characteristics'!$C:$C,0))</f>
        <v>0.01</v>
      </c>
      <c r="O699" s="165" t="str">
        <f>INDEX('Policy Characteristics'!I:I,MATCH(PolicyLevers!$C699,'Policy Characteristics'!$C:$C,0))</f>
        <v>% reduction in fuel use</v>
      </c>
      <c r="P699" s="14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44" t="str">
        <f>INDEX('Policy Characteristics'!K:K,MATCH(PolicyLevers!$C699,'Policy Characteristics'!$C:$C,0))</f>
        <v>architectural-design.html#rnd</v>
      </c>
      <c r="R699" s="150" t="str">
        <f>INDEX('Policy Characteristics'!L:L,MATCH(PolicyLevers!$C699,'Policy Characteristics'!$C:$C,0))</f>
        <v>research-and-development.html</v>
      </c>
      <c r="S699" s="171" t="str">
        <f>INDEX('Policy Characteristics'!M:M,MATCH(PolicyLevers!$C699,'Policy Characteristics'!$C:$C,0))</f>
        <v>none</v>
      </c>
      <c r="T699" s="144">
        <f>INDEX('Policy Characteristics'!N:N,MATCH(PolicyLevers!$C699,'Policy Characteristics'!$C:$C,0))</f>
        <v>0</v>
      </c>
    </row>
    <row r="700" spans="1:20">
      <c r="A700" s="142" t="str">
        <f>INDEX('Policy Characteristics'!A:A,MATCH($C700,'Policy Characteristics'!$C:$C,0))</f>
        <v>Research and Development</v>
      </c>
      <c r="B700" s="147" t="str">
        <f>INDEX('Policy Characteristics'!B:B,MATCH($C700,'Policy Characteristics'!$C:$C,0))</f>
        <v>Fuel Use Reduction</v>
      </c>
      <c r="C700" s="147" t="str">
        <f t="shared" si="57"/>
        <v>RnD Industry Fuel Use Perc Reduction</v>
      </c>
      <c r="D700" s="150" t="s">
        <v>146</v>
      </c>
      <c r="E700" s="144"/>
      <c r="F700" s="150" t="s">
        <v>349</v>
      </c>
      <c r="G700" s="144"/>
      <c r="H700" s="16">
        <v>132</v>
      </c>
      <c r="I700" s="144" t="s">
        <v>46</v>
      </c>
      <c r="J700" s="142" t="str">
        <f>INDEX('Policy Characteristics'!D:D,MATCH(PolicyLevers!$C700,'Policy Characteristics'!$C:$C,0))</f>
        <v>R&amp;D Fuel Use Reductions</v>
      </c>
      <c r="K700" s="142" t="str">
        <f>INDEX('Policy Characteristics'!E:E,MATCH(PolicyLevers!$C700,'Policy Characteristics'!$C:$C,0))</f>
        <v>RnD industry fuel use reduction</v>
      </c>
      <c r="L700" s="166">
        <f>INDEX('Policy Characteristics'!F:F,MATCH(PolicyLevers!$C700,'Policy Characteristics'!$C:$C,0))</f>
        <v>0</v>
      </c>
      <c r="M700" s="166">
        <f>INDEX('Policy Characteristics'!G:G,MATCH(PolicyLevers!$C700,'Policy Characteristics'!$C:$C,0))</f>
        <v>0.4</v>
      </c>
      <c r="N700" s="166">
        <f>INDEX('Policy Characteristics'!H:H,MATCH(PolicyLevers!$C700,'Policy Characteristics'!$C:$C,0))</f>
        <v>0.01</v>
      </c>
      <c r="O700" s="165" t="str">
        <f>INDEX('Policy Characteristics'!I:I,MATCH(PolicyLevers!$C700,'Policy Characteristics'!$C:$C,0))</f>
        <v>% reduction in fuel use</v>
      </c>
      <c r="P700" s="14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44" t="str">
        <f>INDEX('Policy Characteristics'!K:K,MATCH(PolicyLevers!$C700,'Policy Characteristics'!$C:$C,0))</f>
        <v>architectural-design.html#rnd</v>
      </c>
      <c r="R700" s="150" t="str">
        <f>INDEX('Policy Characteristics'!L:L,MATCH(PolicyLevers!$C700,'Policy Characteristics'!$C:$C,0))</f>
        <v>research-and-development.html</v>
      </c>
      <c r="S700" s="171" t="str">
        <f>INDEX('Policy Characteristics'!M:M,MATCH(PolicyLevers!$C700,'Policy Characteristics'!$C:$C,0))</f>
        <v>none</v>
      </c>
      <c r="T700" s="144">
        <f>INDEX('Policy Characteristics'!N:N,MATCH(PolicyLevers!$C700,'Policy Characteristics'!$C:$C,0))</f>
        <v>0</v>
      </c>
    </row>
    <row r="701" spans="1:20">
      <c r="A701" s="142" t="str">
        <f>INDEX('Policy Characteristics'!A:A,MATCH($C701,'Policy Characteristics'!$C:$C,0))</f>
        <v>Research and Development</v>
      </c>
      <c r="B701" s="147" t="str">
        <f>INDEX('Policy Characteristics'!B:B,MATCH($C701,'Policy Characteristics'!$C:$C,0))</f>
        <v>Fuel Use Reduction</v>
      </c>
      <c r="C701" t="s">
        <v>314</v>
      </c>
      <c r="D701" s="144" t="s">
        <v>541</v>
      </c>
      <c r="E701" s="144"/>
      <c r="F701" s="144" t="s">
        <v>499</v>
      </c>
      <c r="G701" s="144"/>
      <c r="H701" s="16">
        <v>133</v>
      </c>
      <c r="I701" s="144" t="s">
        <v>46</v>
      </c>
      <c r="J701" s="142" t="str">
        <f>INDEX('Policy Characteristics'!D:D,MATCH(PolicyLevers!$C701,'Policy Characteristics'!$C:$C,0))</f>
        <v>R&amp;D Fuel Use Reductions</v>
      </c>
      <c r="K701" s="142" t="str">
        <f>INDEX('Policy Characteristics'!E:E,MATCH(PolicyLevers!$C701,'Policy Characteristics'!$C:$C,0))</f>
        <v>RnD transportation fuel use reduction</v>
      </c>
      <c r="L701" s="9">
        <f>INDEX('Policy Characteristics'!F:F,MATCH(PolicyLevers!$C701,'Policy Characteristics'!$C:$C,0))</f>
        <v>0</v>
      </c>
      <c r="M701" s="9">
        <f>INDEX('Policy Characteristics'!G:G,MATCH(PolicyLevers!$C701,'Policy Characteristics'!$C:$C,0))</f>
        <v>0.4</v>
      </c>
      <c r="N701" s="170">
        <f>INDEX('Policy Characteristics'!H:H,MATCH(PolicyLevers!$C701,'Policy Characteristics'!$C:$C,0))</f>
        <v>0.01</v>
      </c>
      <c r="O701" s="144" t="str">
        <f>INDEX('Policy Characteristics'!I:I,MATCH(PolicyLevers!$C701,'Policy Characteristics'!$C:$C,0))</f>
        <v>% reduction in fuel use</v>
      </c>
      <c r="P701" s="14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44" t="str">
        <f>INDEX('Policy Characteristics'!K:K,MATCH(PolicyLevers!$C701,'Policy Characteristics'!$C:$C,0))</f>
        <v>architectural-design.html#rnd</v>
      </c>
      <c r="R701" s="150" t="str">
        <f>INDEX('Policy Characteristics'!L:L,MATCH(PolicyLevers!$C701,'Policy Characteristics'!$C:$C,0))</f>
        <v>research-and-development.html</v>
      </c>
      <c r="S701" s="171" t="str">
        <f>INDEX('Policy Characteristics'!M:M,MATCH(PolicyLevers!$C701,'Policy Characteristics'!$C:$C,0))</f>
        <v>none</v>
      </c>
      <c r="T701" s="144">
        <f>INDEX('Policy Characteristics'!N:N,MATCH(PolicyLevers!$C701,'Policy Characteristics'!$C:$C,0))</f>
        <v>0</v>
      </c>
    </row>
    <row r="702" spans="1:20">
      <c r="A702" s="142" t="str">
        <f>INDEX('Policy Characteristics'!A:A,MATCH($C702,'Policy Characteristics'!$C:$C,0))</f>
        <v>Research and Development</v>
      </c>
      <c r="B702" s="147" t="str">
        <f>INDEX('Policy Characteristics'!B:B,MATCH($C702,'Policy Characteristics'!$C:$C,0))</f>
        <v>Fuel Use Reduction</v>
      </c>
      <c r="C702" s="147" t="str">
        <f t="shared" ref="C702:C707" si="58">C$701</f>
        <v>RnD Transportation Fuel Use Perc Reduction</v>
      </c>
      <c r="D702" s="144" t="s">
        <v>542</v>
      </c>
      <c r="E702" s="144"/>
      <c r="F702" s="144" t="s">
        <v>500</v>
      </c>
      <c r="G702" s="144"/>
      <c r="H702" s="16">
        <v>134</v>
      </c>
      <c r="I702" s="144" t="s">
        <v>46</v>
      </c>
      <c r="J702" s="142" t="str">
        <f>INDEX('Policy Characteristics'!D:D,MATCH(PolicyLevers!$C702,'Policy Characteristics'!$C:$C,0))</f>
        <v>R&amp;D Fuel Use Reductions</v>
      </c>
      <c r="K702" s="142" t="str">
        <f>INDEX('Policy Characteristics'!E:E,MATCH(PolicyLevers!$C702,'Policy Characteristics'!$C:$C,0))</f>
        <v>RnD transportation fuel use reduction</v>
      </c>
      <c r="L702" s="166">
        <f>INDEX('Policy Characteristics'!F:F,MATCH(PolicyLevers!$C702,'Policy Characteristics'!$C:$C,0))</f>
        <v>0</v>
      </c>
      <c r="M702" s="166">
        <f>INDEX('Policy Characteristics'!G:G,MATCH(PolicyLevers!$C702,'Policy Characteristics'!$C:$C,0))</f>
        <v>0.4</v>
      </c>
      <c r="N702" s="166">
        <f>INDEX('Policy Characteristics'!H:H,MATCH(PolicyLevers!$C702,'Policy Characteristics'!$C:$C,0))</f>
        <v>0.01</v>
      </c>
      <c r="O702" s="165" t="str">
        <f>INDEX('Policy Characteristics'!I:I,MATCH(PolicyLevers!$C702,'Policy Characteristics'!$C:$C,0))</f>
        <v>% reduction in fuel use</v>
      </c>
      <c r="P702" s="14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44" t="str">
        <f>INDEX('Policy Characteristics'!K:K,MATCH(PolicyLevers!$C702,'Policy Characteristics'!$C:$C,0))</f>
        <v>architectural-design.html#rnd</v>
      </c>
      <c r="R702" s="150" t="str">
        <f>INDEX('Policy Characteristics'!L:L,MATCH(PolicyLevers!$C702,'Policy Characteristics'!$C:$C,0))</f>
        <v>research-and-development.html</v>
      </c>
      <c r="S702" s="171" t="str">
        <f>INDEX('Policy Characteristics'!M:M,MATCH(PolicyLevers!$C702,'Policy Characteristics'!$C:$C,0))</f>
        <v>none</v>
      </c>
      <c r="T702" s="144">
        <f>INDEX('Policy Characteristics'!N:N,MATCH(PolicyLevers!$C702,'Policy Characteristics'!$C:$C,0))</f>
        <v>0</v>
      </c>
    </row>
    <row r="703" spans="1:20">
      <c r="A703" s="142" t="str">
        <f>INDEX('Policy Characteristics'!A:A,MATCH($C703,'Policy Characteristics'!$C:$C,0))</f>
        <v>Research and Development</v>
      </c>
      <c r="B703" s="147" t="str">
        <f>INDEX('Policy Characteristics'!B:B,MATCH($C703,'Policy Characteristics'!$C:$C,0))</f>
        <v>Fuel Use Reduction</v>
      </c>
      <c r="C703" s="147" t="str">
        <f t="shared" si="58"/>
        <v>RnD Transportation Fuel Use Perc Reduction</v>
      </c>
      <c r="D703" s="144" t="s">
        <v>543</v>
      </c>
      <c r="E703" s="144"/>
      <c r="F703" s="144" t="s">
        <v>501</v>
      </c>
      <c r="G703" s="144"/>
      <c r="H703" s="16">
        <v>135</v>
      </c>
      <c r="I703" s="144" t="s">
        <v>46</v>
      </c>
      <c r="J703" s="142" t="str">
        <f>INDEX('Policy Characteristics'!D:D,MATCH(PolicyLevers!$C703,'Policy Characteristics'!$C:$C,0))</f>
        <v>R&amp;D Fuel Use Reductions</v>
      </c>
      <c r="K703" s="142" t="str">
        <f>INDEX('Policy Characteristics'!E:E,MATCH(PolicyLevers!$C703,'Policy Characteristics'!$C:$C,0))</f>
        <v>RnD transportation fuel use reduction</v>
      </c>
      <c r="L703" s="166">
        <f>INDEX('Policy Characteristics'!F:F,MATCH(PolicyLevers!$C703,'Policy Characteristics'!$C:$C,0))</f>
        <v>0</v>
      </c>
      <c r="M703" s="166">
        <f>INDEX('Policy Characteristics'!G:G,MATCH(PolicyLevers!$C703,'Policy Characteristics'!$C:$C,0))</f>
        <v>0.4</v>
      </c>
      <c r="N703" s="166">
        <f>INDEX('Policy Characteristics'!H:H,MATCH(PolicyLevers!$C703,'Policy Characteristics'!$C:$C,0))</f>
        <v>0.01</v>
      </c>
      <c r="O703" s="165" t="str">
        <f>INDEX('Policy Characteristics'!I:I,MATCH(PolicyLevers!$C703,'Policy Characteristics'!$C:$C,0))</f>
        <v>% reduction in fuel use</v>
      </c>
      <c r="P703" s="14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44" t="str">
        <f>INDEX('Policy Characteristics'!K:K,MATCH(PolicyLevers!$C703,'Policy Characteristics'!$C:$C,0))</f>
        <v>architectural-design.html#rnd</v>
      </c>
      <c r="R703" s="150" t="str">
        <f>INDEX('Policy Characteristics'!L:L,MATCH(PolicyLevers!$C703,'Policy Characteristics'!$C:$C,0))</f>
        <v>research-and-development.html</v>
      </c>
      <c r="S703" s="171" t="str">
        <f>INDEX('Policy Characteristics'!M:M,MATCH(PolicyLevers!$C703,'Policy Characteristics'!$C:$C,0))</f>
        <v>none</v>
      </c>
      <c r="T703" s="144">
        <f>INDEX('Policy Characteristics'!N:N,MATCH(PolicyLevers!$C703,'Policy Characteristics'!$C:$C,0))</f>
        <v>0</v>
      </c>
    </row>
    <row r="704" spans="1:20">
      <c r="A704" s="142" t="str">
        <f>INDEX('Policy Characteristics'!A:A,MATCH($C704,'Policy Characteristics'!$C:$C,0))</f>
        <v>Research and Development</v>
      </c>
      <c r="B704" s="147" t="str">
        <f>INDEX('Policy Characteristics'!B:B,MATCH($C704,'Policy Characteristics'!$C:$C,0))</f>
        <v>Fuel Use Reduction</v>
      </c>
      <c r="C704" s="147" t="str">
        <f t="shared" si="58"/>
        <v>RnD Transportation Fuel Use Perc Reduction</v>
      </c>
      <c r="D704" s="144" t="s">
        <v>544</v>
      </c>
      <c r="E704" s="144"/>
      <c r="F704" s="144" t="s">
        <v>502</v>
      </c>
      <c r="G704" s="144"/>
      <c r="H704" s="16">
        <v>136</v>
      </c>
      <c r="I704" s="144" t="s">
        <v>46</v>
      </c>
      <c r="J704" s="142" t="str">
        <f>INDEX('Policy Characteristics'!D:D,MATCH(PolicyLevers!$C704,'Policy Characteristics'!$C:$C,0))</f>
        <v>R&amp;D Fuel Use Reductions</v>
      </c>
      <c r="K704" s="142" t="str">
        <f>INDEX('Policy Characteristics'!E:E,MATCH(PolicyLevers!$C704,'Policy Characteristics'!$C:$C,0))</f>
        <v>RnD transportation fuel use reduction</v>
      </c>
      <c r="L704" s="166">
        <f>INDEX('Policy Characteristics'!F:F,MATCH(PolicyLevers!$C704,'Policy Characteristics'!$C:$C,0))</f>
        <v>0</v>
      </c>
      <c r="M704" s="166">
        <f>INDEX('Policy Characteristics'!G:G,MATCH(PolicyLevers!$C704,'Policy Characteristics'!$C:$C,0))</f>
        <v>0.4</v>
      </c>
      <c r="N704" s="166">
        <f>INDEX('Policy Characteristics'!H:H,MATCH(PolicyLevers!$C704,'Policy Characteristics'!$C:$C,0))</f>
        <v>0.01</v>
      </c>
      <c r="O704" s="165" t="str">
        <f>INDEX('Policy Characteristics'!I:I,MATCH(PolicyLevers!$C704,'Policy Characteristics'!$C:$C,0))</f>
        <v>% reduction in fuel use</v>
      </c>
      <c r="P704" s="14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44" t="str">
        <f>INDEX('Policy Characteristics'!K:K,MATCH(PolicyLevers!$C704,'Policy Characteristics'!$C:$C,0))</f>
        <v>architectural-design.html#rnd</v>
      </c>
      <c r="R704" s="150" t="str">
        <f>INDEX('Policy Characteristics'!L:L,MATCH(PolicyLevers!$C704,'Policy Characteristics'!$C:$C,0))</f>
        <v>research-and-development.html</v>
      </c>
      <c r="S704" s="171" t="str">
        <f>INDEX('Policy Characteristics'!M:M,MATCH(PolicyLevers!$C704,'Policy Characteristics'!$C:$C,0))</f>
        <v>none</v>
      </c>
      <c r="T704" s="144">
        <f>INDEX('Policy Characteristics'!N:N,MATCH(PolicyLevers!$C704,'Policy Characteristics'!$C:$C,0))</f>
        <v>0</v>
      </c>
    </row>
    <row r="705" spans="1:20">
      <c r="A705" s="142" t="str">
        <f>INDEX('Policy Characteristics'!A:A,MATCH($C705,'Policy Characteristics'!$C:$C,0))</f>
        <v>Research and Development</v>
      </c>
      <c r="B705" s="147" t="str">
        <f>INDEX('Policy Characteristics'!B:B,MATCH($C705,'Policy Characteristics'!$C:$C,0))</f>
        <v>Fuel Use Reduction</v>
      </c>
      <c r="C705" s="147" t="str">
        <f t="shared" si="58"/>
        <v>RnD Transportation Fuel Use Perc Reduction</v>
      </c>
      <c r="D705" s="144" t="s">
        <v>545</v>
      </c>
      <c r="E705" s="144"/>
      <c r="F705" s="144" t="s">
        <v>503</v>
      </c>
      <c r="G705" s="144"/>
      <c r="H705" s="16">
        <v>137</v>
      </c>
      <c r="I705" s="144" t="s">
        <v>46</v>
      </c>
      <c r="J705" s="142" t="str">
        <f>INDEX('Policy Characteristics'!D:D,MATCH(PolicyLevers!$C705,'Policy Characteristics'!$C:$C,0))</f>
        <v>R&amp;D Fuel Use Reductions</v>
      </c>
      <c r="K705" s="142" t="str">
        <f>INDEX('Policy Characteristics'!E:E,MATCH(PolicyLevers!$C705,'Policy Characteristics'!$C:$C,0))</f>
        <v>RnD transportation fuel use reduction</v>
      </c>
      <c r="L705" s="166">
        <f>INDEX('Policy Characteristics'!F:F,MATCH(PolicyLevers!$C705,'Policy Characteristics'!$C:$C,0))</f>
        <v>0</v>
      </c>
      <c r="M705" s="166">
        <f>INDEX('Policy Characteristics'!G:G,MATCH(PolicyLevers!$C705,'Policy Characteristics'!$C:$C,0))</f>
        <v>0.4</v>
      </c>
      <c r="N705" s="166">
        <f>INDEX('Policy Characteristics'!H:H,MATCH(PolicyLevers!$C705,'Policy Characteristics'!$C:$C,0))</f>
        <v>0.01</v>
      </c>
      <c r="O705" s="165" t="str">
        <f>INDEX('Policy Characteristics'!I:I,MATCH(PolicyLevers!$C705,'Policy Characteristics'!$C:$C,0))</f>
        <v>% reduction in fuel use</v>
      </c>
      <c r="P705" s="14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44" t="str">
        <f>INDEX('Policy Characteristics'!K:K,MATCH(PolicyLevers!$C705,'Policy Characteristics'!$C:$C,0))</f>
        <v>architectural-design.html#rnd</v>
      </c>
      <c r="R705" s="150" t="str">
        <f>INDEX('Policy Characteristics'!L:L,MATCH(PolicyLevers!$C705,'Policy Characteristics'!$C:$C,0))</f>
        <v>research-and-development.html</v>
      </c>
      <c r="S705" s="171" t="str">
        <f>INDEX('Policy Characteristics'!M:M,MATCH(PolicyLevers!$C705,'Policy Characteristics'!$C:$C,0))</f>
        <v>none</v>
      </c>
      <c r="T705" s="144">
        <f>INDEX('Policy Characteristics'!N:N,MATCH(PolicyLevers!$C705,'Policy Characteristics'!$C:$C,0))</f>
        <v>0</v>
      </c>
    </row>
    <row r="706" spans="1:20">
      <c r="A706" s="142" t="str">
        <f>INDEX('Policy Characteristics'!A:A,MATCH($C706,'Policy Characteristics'!$C:$C,0))</f>
        <v>Research and Development</v>
      </c>
      <c r="B706" s="147" t="str">
        <f>INDEX('Policy Characteristics'!B:B,MATCH($C706,'Policy Characteristics'!$C:$C,0))</f>
        <v>Fuel Use Reduction</v>
      </c>
      <c r="C706" s="147" t="str">
        <f t="shared" si="58"/>
        <v>RnD Transportation Fuel Use Perc Reduction</v>
      </c>
      <c r="D706" s="144" t="s">
        <v>861</v>
      </c>
      <c r="E706" s="144"/>
      <c r="F706" s="144" t="s">
        <v>1162</v>
      </c>
      <c r="G706" s="144"/>
      <c r="H706" s="16">
        <v>138</v>
      </c>
      <c r="I706" s="144" t="s">
        <v>46</v>
      </c>
      <c r="J706" s="142" t="str">
        <f>INDEX('Policy Characteristics'!D:D,MATCH(PolicyLevers!$C706,'Policy Characteristics'!$C:$C,0))</f>
        <v>R&amp;D Fuel Use Reductions</v>
      </c>
      <c r="K706" s="142" t="str">
        <f>INDEX('Policy Characteristics'!E:E,MATCH(PolicyLevers!$C706,'Policy Characteristics'!$C:$C,0))</f>
        <v>RnD transportation fuel use reduction</v>
      </c>
      <c r="L706" s="166">
        <f>INDEX('Policy Characteristics'!F:F,MATCH(PolicyLevers!$C706,'Policy Characteristics'!$C:$C,0))</f>
        <v>0</v>
      </c>
      <c r="M706" s="166">
        <f>INDEX('Policy Characteristics'!G:G,MATCH(PolicyLevers!$C706,'Policy Characteristics'!$C:$C,0))</f>
        <v>0.4</v>
      </c>
      <c r="N706" s="166">
        <f>INDEX('Policy Characteristics'!H:H,MATCH(PolicyLevers!$C706,'Policy Characteristics'!$C:$C,0))</f>
        <v>0.01</v>
      </c>
      <c r="O706" s="165" t="str">
        <f>INDEX('Policy Characteristics'!I:I,MATCH(PolicyLevers!$C706,'Policy Characteristics'!$C:$C,0))</f>
        <v>% reduction in fuel use</v>
      </c>
      <c r="P706" s="14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44" t="str">
        <f>INDEX('Policy Characteristics'!K:K,MATCH(PolicyLevers!$C706,'Policy Characteristics'!$C:$C,0))</f>
        <v>architectural-design.html#rnd</v>
      </c>
      <c r="R706" s="150" t="str">
        <f>INDEX('Policy Characteristics'!L:L,MATCH(PolicyLevers!$C706,'Policy Characteristics'!$C:$C,0))</f>
        <v>research-and-development.html</v>
      </c>
      <c r="S706" s="171" t="str">
        <f>INDEX('Policy Characteristics'!M:M,MATCH(PolicyLevers!$C706,'Policy Characteristics'!$C:$C,0))</f>
        <v>none</v>
      </c>
      <c r="T706" s="144">
        <f>INDEX('Policy Characteristics'!N:N,MATCH(PolicyLevers!$C706,'Policy Characteristics'!$C:$C,0))</f>
        <v>0</v>
      </c>
    </row>
    <row r="707" spans="1:20">
      <c r="A707" s="142" t="str">
        <f>INDEX('Policy Characteristics'!A:A,MATCH($C707,'Policy Characteristics'!$C:$C,0))</f>
        <v>Research and Development</v>
      </c>
      <c r="B707" s="147" t="str">
        <f>INDEX('Policy Characteristics'!B:B,MATCH($C707,'Policy Characteristics'!$C:$C,0))</f>
        <v>Fuel Use Reduction</v>
      </c>
      <c r="C707" s="147" t="str">
        <f t="shared" si="58"/>
        <v>RnD Transportation Fuel Use Perc Reduction</v>
      </c>
      <c r="D707" s="144" t="s">
        <v>860</v>
      </c>
      <c r="E707" s="144"/>
      <c r="F707" s="144" t="s">
        <v>1163</v>
      </c>
      <c r="G707" s="144"/>
      <c r="H707" s="16">
        <v>524</v>
      </c>
      <c r="I707" s="144" t="s">
        <v>46</v>
      </c>
      <c r="J707" s="142" t="str">
        <f>INDEX('Policy Characteristics'!D:D,MATCH(PolicyLevers!$C707,'Policy Characteristics'!$C:$C,0))</f>
        <v>R&amp;D Fuel Use Reductions</v>
      </c>
      <c r="K707" s="142" t="str">
        <f>INDEX('Policy Characteristics'!E:E,MATCH(PolicyLevers!$C707,'Policy Characteristics'!$C:$C,0))</f>
        <v>RnD transportation fuel use reduction</v>
      </c>
      <c r="L707" s="166">
        <f>INDEX('Policy Characteristics'!F:F,MATCH(PolicyLevers!$C707,'Policy Characteristics'!$C:$C,0))</f>
        <v>0</v>
      </c>
      <c r="M707" s="166">
        <f>INDEX('Policy Characteristics'!G:G,MATCH(PolicyLevers!$C707,'Policy Characteristics'!$C:$C,0))</f>
        <v>0.4</v>
      </c>
      <c r="N707" s="166">
        <f>INDEX('Policy Characteristics'!H:H,MATCH(PolicyLevers!$C707,'Policy Characteristics'!$C:$C,0))</f>
        <v>0.01</v>
      </c>
      <c r="O707" s="165" t="str">
        <f>INDEX('Policy Characteristics'!I:I,MATCH(PolicyLevers!$C707,'Policy Characteristics'!$C:$C,0))</f>
        <v>% reduction in fuel use</v>
      </c>
      <c r="P707" s="14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44" t="str">
        <f>INDEX('Policy Characteristics'!K:K,MATCH(PolicyLevers!$C707,'Policy Characteristics'!$C:$C,0))</f>
        <v>architectural-design.html#rnd</v>
      </c>
      <c r="R707" s="150" t="str">
        <f>INDEX('Policy Characteristics'!L:L,MATCH(PolicyLevers!$C707,'Policy Characteristics'!$C:$C,0))</f>
        <v>research-and-development.html</v>
      </c>
      <c r="S707" s="171" t="str">
        <f>INDEX('Policy Characteristics'!M:M,MATCH(PolicyLevers!$C707,'Policy Characteristics'!$C:$C,0))</f>
        <v>none</v>
      </c>
      <c r="T707" s="144">
        <f>INDEX('Policy Characteristics'!N:N,MATCH(PolicyLevers!$C707,'Policy Characteristics'!$C:$C,0))</f>
        <v>0</v>
      </c>
    </row>
    <row r="708" spans="1:20">
      <c r="A708" s="142" t="str">
        <f>INDEX('Policy Characteristics'!A:A,MATCH($C708,'Policy Characteristics'!$C:$C,0))</f>
        <v>Control Settings</v>
      </c>
      <c r="B708" t="str">
        <f>INDEX('Policy Characteristics'!B:B,MATCH($C708,'Policy Characteristics'!$C:$C,0))</f>
        <v>COVID-19 Recession</v>
      </c>
      <c r="C708" t="s">
        <v>1198</v>
      </c>
      <c r="H708" s="16">
        <v>543</v>
      </c>
      <c r="I708" t="s">
        <v>46</v>
      </c>
      <c r="J708" s="66"/>
      <c r="K708" s="142" t="str">
        <f>INDEX('Policy Characteristics'!E:E,MATCH(PolicyLevers!$C708,'Policy Characteristics'!$C:$C,0))</f>
        <v>settings exogenous GDP adjustment</v>
      </c>
      <c r="L708" s="177">
        <f>INDEX('Policy Characteristics'!F:F,MATCH(PolicyLevers!$C708,'Policy Characteristics'!$C:$C,0))</f>
        <v>-0.1</v>
      </c>
      <c r="M708" s="203">
        <f>INDEX('Policy Characteristics'!G:G,MATCH(PolicyLevers!$C708,'Policy Characteristics'!$C:$C,0))</f>
        <v>5.8000000000000003E-2</v>
      </c>
      <c r="N708" s="204">
        <f>INDEX('Policy Characteristics'!H:H,MATCH(PolicyLevers!$C708,'Policy Characteristics'!$C:$C,0))</f>
        <v>5.0000000000000001E-4</v>
      </c>
      <c r="O708" t="str">
        <f>INDEX('Policy Characteristics'!I:I,MATCH(PolicyLevers!$C708,'Policy Characteristics'!$C:$C,0))</f>
        <v>GDP growth rate (%)</v>
      </c>
      <c r="P708" s="205"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f>INDEX('Policy Characteristics'!K:K,MATCH(PolicyLevers!$C708,'Policy Characteristics'!$C:$C,0))</f>
        <v>0</v>
      </c>
      <c r="R708">
        <f>INDEX('Policy Characteristics'!L:L,MATCH(PolicyLevers!$C708,'Policy Characteristics'!$C:$C,0))</f>
        <v>0</v>
      </c>
      <c r="S708" s="206" t="str">
        <f>INDEX('Policy Characteristics'!M:M,MATCH(PolicyLevers!$C708,'Policy Characteristics'!$C:$C,0))</f>
        <v>see ctrl-settings/GDPGR</v>
      </c>
      <c r="T708" s="207" t="str">
        <f>INDEX('Policy Characteristics'!N:N,MATCH(PolicyLevers!$C708,'Policy Characteristics'!$C:$C,0))</f>
        <v>https://indianexpress.com/article/business/economy/gdp-to-contract-7-7-in-current-fiscal-advance-estimates-show-7137643/</v>
      </c>
    </row>
    <row r="709" spans="1:20">
      <c r="A709" s="142" t="str">
        <f>INDEX('Policy Characteristics'!A:A,MATCH($C709,'Policy Characteristics'!$C:$C,0))</f>
        <v>Government Revenue Accounting</v>
      </c>
      <c r="B709" t="str">
        <f>INDEX('Policy Characteristics'!B:B,MATCH($C709,'Policy Characteristics'!$C:$C,0))</f>
        <v>Carbon Tax Revenue</v>
      </c>
      <c r="C709" t="s">
        <v>1352</v>
      </c>
      <c r="D709" t="s">
        <v>1361</v>
      </c>
      <c r="F709" t="s">
        <v>1366</v>
      </c>
      <c r="H709" s="16">
        <v>545</v>
      </c>
      <c r="I709" t="s">
        <v>46</v>
      </c>
      <c r="J709" s="66"/>
      <c r="K709" s="142" t="str">
        <f>INDEX('Policy Characteristics'!E:E,MATCH(PolicyLevers!$C709,'Policy Characteristics'!$C:$C,0))</f>
        <v>GRA carbon tax revenue</v>
      </c>
      <c r="L709">
        <f>INDEX('Policy Characteristics'!F:F,MATCH(PolicyLevers!$C709,'Policy Characteristics'!$C:$C,0))</f>
        <v>0</v>
      </c>
      <c r="M709">
        <f>INDEX('Policy Characteristics'!G:G,MATCH(PolicyLevers!$C709,'Policy Characteristics'!$C:$C,0))</f>
        <v>10</v>
      </c>
      <c r="N709">
        <f>INDEX('Policy Characteristics'!H:H,MATCH(PolicyLevers!$C709,'Policy Characteristics'!$C:$C,0))</f>
        <v>1</v>
      </c>
      <c r="O709" t="str">
        <f>INDEX('Policy Characteristics'!I:I,MATCH(PolicyLevers!$C709,'Policy Characteristics'!$C:$C,0))</f>
        <v>weight</v>
      </c>
      <c r="P709"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t="str">
        <f>INDEX('Policy Characteristics'!K:K,MATCH(PolicyLevers!$C709,'Policy Characteristics'!$C:$C,0))</f>
        <v>io-model.html</v>
      </c>
      <c r="R709">
        <f>INDEX('Policy Characteristics'!L:L,MATCH(PolicyLevers!$C709,'Policy Characteristics'!$C:$C,0))</f>
        <v>0</v>
      </c>
      <c r="S709" s="163">
        <f>INDEX('Policy Characteristics'!M:M,MATCH(PolicyLevers!$C709,'Policy Characteristics'!$C:$C,0))</f>
        <v>0</v>
      </c>
      <c r="T709">
        <f>INDEX('Policy Characteristics'!N:N,MATCH(PolicyLevers!$C709,'Policy Characteristics'!$C:$C,0))</f>
        <v>0</v>
      </c>
    </row>
    <row r="710" spans="1:20">
      <c r="A710" s="142" t="str">
        <f>INDEX('Policy Characteristics'!A:A,MATCH($C710,'Policy Characteristics'!$C:$C,0))</f>
        <v>Government Revenue Accounting</v>
      </c>
      <c r="B710" s="147" t="str">
        <f>INDEX('Policy Characteristics'!B:B,MATCH($C710,'Policy Characteristics'!$C:$C,0))</f>
        <v>Carbon Tax Revenue</v>
      </c>
      <c r="C710" s="147" t="str">
        <f t="shared" ref="C710" si="59">C$709</f>
        <v>GRA for Carbon Tax Revenue</v>
      </c>
      <c r="D710" t="s">
        <v>1362</v>
      </c>
      <c r="F710" t="s">
        <v>1389</v>
      </c>
      <c r="H710" s="16">
        <v>546</v>
      </c>
      <c r="I710" s="147" t="str">
        <f t="shared" ref="I710:I713" si="60">I$709</f>
        <v>Yes</v>
      </c>
      <c r="J710" s="66"/>
      <c r="K710" s="142" t="str">
        <f>INDEX('Policy Characteristics'!E:E,MATCH(PolicyLevers!$C710,'Policy Characteristics'!$C:$C,0))</f>
        <v>GRA carbon tax revenue</v>
      </c>
      <c r="L710" s="147">
        <f>INDEX('Policy Characteristics'!F:F,MATCH(PolicyLevers!$C710,'Policy Characteristics'!$C:$C,0))</f>
        <v>0</v>
      </c>
      <c r="M710" s="147">
        <f>INDEX('Policy Characteristics'!G:G,MATCH(PolicyLevers!$C710,'Policy Characteristics'!$C:$C,0))</f>
        <v>10</v>
      </c>
      <c r="N710" s="147">
        <f>INDEX('Policy Characteristics'!H:H,MATCH(PolicyLevers!$C710,'Policy Characteristics'!$C:$C,0))</f>
        <v>1</v>
      </c>
      <c r="O710" s="147" t="str">
        <f>INDEX('Policy Characteristics'!I:I,MATCH(PolicyLevers!$C710,'Policy Characteristics'!$C:$C,0))</f>
        <v>weight</v>
      </c>
      <c r="P710"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47" t="str">
        <f>INDEX('Policy Characteristics'!K:K,MATCH(PolicyLevers!$C710,'Policy Characteristics'!$C:$C,0))</f>
        <v>io-model.html</v>
      </c>
      <c r="R710">
        <f>INDEX('Policy Characteristics'!L:L,MATCH(PolicyLevers!$C710,'Policy Characteristics'!$C:$C,0))</f>
        <v>0</v>
      </c>
      <c r="S710" s="163">
        <f>INDEX('Policy Characteristics'!M:M,MATCH(PolicyLevers!$C710,'Policy Characteristics'!$C:$C,0))</f>
        <v>0</v>
      </c>
      <c r="T710">
        <f>INDEX('Policy Characteristics'!N:N,MATCH(PolicyLevers!$C710,'Policy Characteristics'!$C:$C,0))</f>
        <v>0</v>
      </c>
    </row>
    <row r="711" spans="1:20">
      <c r="A711" s="142" t="str">
        <f>INDEX('Policy Characteristics'!A:A,MATCH($C711,'Policy Characteristics'!$C:$C,0))</f>
        <v>Government Revenue Accounting</v>
      </c>
      <c r="B711" s="147" t="str">
        <f>INDEX('Policy Characteristics'!B:B,MATCH($C711,'Policy Characteristics'!$C:$C,0))</f>
        <v>Carbon Tax Revenue</v>
      </c>
      <c r="C711" s="147" t="str">
        <f t="shared" ref="C711:C713" si="61">C$709</f>
        <v>GRA for Carbon Tax Revenue</v>
      </c>
      <c r="D711" t="s">
        <v>1363</v>
      </c>
      <c r="F711" t="s">
        <v>1367</v>
      </c>
      <c r="H711" s="16">
        <v>547</v>
      </c>
      <c r="I711" s="147" t="str">
        <f t="shared" si="60"/>
        <v>Yes</v>
      </c>
      <c r="J711" s="66"/>
      <c r="K711" s="142" t="str">
        <f>INDEX('Policy Characteristics'!E:E,MATCH(PolicyLevers!$C711,'Policy Characteristics'!$C:$C,0))</f>
        <v>GRA carbon tax revenue</v>
      </c>
      <c r="L711" s="147">
        <f>INDEX('Policy Characteristics'!F:F,MATCH(PolicyLevers!$C711,'Policy Characteristics'!$C:$C,0))</f>
        <v>0</v>
      </c>
      <c r="M711" s="147">
        <f>INDEX('Policy Characteristics'!G:G,MATCH(PolicyLevers!$C711,'Policy Characteristics'!$C:$C,0))</f>
        <v>10</v>
      </c>
      <c r="N711" s="147">
        <f>INDEX('Policy Characteristics'!H:H,MATCH(PolicyLevers!$C711,'Policy Characteristics'!$C:$C,0))</f>
        <v>1</v>
      </c>
      <c r="O711" s="147" t="str">
        <f>INDEX('Policy Characteristics'!I:I,MATCH(PolicyLevers!$C711,'Policy Characteristics'!$C:$C,0))</f>
        <v>weight</v>
      </c>
      <c r="P711"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47" t="str">
        <f>INDEX('Policy Characteristics'!K:K,MATCH(PolicyLevers!$C711,'Policy Characteristics'!$C:$C,0))</f>
        <v>io-model.html</v>
      </c>
      <c r="R711">
        <f>INDEX('Policy Characteristics'!L:L,MATCH(PolicyLevers!$C711,'Policy Characteristics'!$C:$C,0))</f>
        <v>0</v>
      </c>
      <c r="S711" s="163">
        <f>INDEX('Policy Characteristics'!M:M,MATCH(PolicyLevers!$C711,'Policy Characteristics'!$C:$C,0))</f>
        <v>0</v>
      </c>
      <c r="T711">
        <f>INDEX('Policy Characteristics'!N:N,MATCH(PolicyLevers!$C711,'Policy Characteristics'!$C:$C,0))</f>
        <v>0</v>
      </c>
    </row>
    <row r="712" spans="1:20">
      <c r="A712" s="142" t="str">
        <f>INDEX('Policy Characteristics'!A:A,MATCH($C712,'Policy Characteristics'!$C:$C,0))</f>
        <v>Government Revenue Accounting</v>
      </c>
      <c r="B712" s="147" t="str">
        <f>INDEX('Policy Characteristics'!B:B,MATCH($C712,'Policy Characteristics'!$C:$C,0))</f>
        <v>Carbon Tax Revenue</v>
      </c>
      <c r="C712" s="147" t="str">
        <f t="shared" si="61"/>
        <v>GRA for Carbon Tax Revenue</v>
      </c>
      <c r="D712" t="s">
        <v>1364</v>
      </c>
      <c r="F712" t="s">
        <v>1368</v>
      </c>
      <c r="H712" s="16">
        <v>548</v>
      </c>
      <c r="I712" s="147" t="str">
        <f t="shared" si="60"/>
        <v>Yes</v>
      </c>
      <c r="J712" s="66"/>
      <c r="K712" s="142" t="str">
        <f>INDEX('Policy Characteristics'!E:E,MATCH(PolicyLevers!$C712,'Policy Characteristics'!$C:$C,0))</f>
        <v>GRA carbon tax revenue</v>
      </c>
      <c r="L712" s="147">
        <f>INDEX('Policy Characteristics'!F:F,MATCH(PolicyLevers!$C712,'Policy Characteristics'!$C:$C,0))</f>
        <v>0</v>
      </c>
      <c r="M712" s="147">
        <f>INDEX('Policy Characteristics'!G:G,MATCH(PolicyLevers!$C712,'Policy Characteristics'!$C:$C,0))</f>
        <v>10</v>
      </c>
      <c r="N712" s="147">
        <f>INDEX('Policy Characteristics'!H:H,MATCH(PolicyLevers!$C712,'Policy Characteristics'!$C:$C,0))</f>
        <v>1</v>
      </c>
      <c r="O712" s="147" t="str">
        <f>INDEX('Policy Characteristics'!I:I,MATCH(PolicyLevers!$C712,'Policy Characteristics'!$C:$C,0))</f>
        <v>weight</v>
      </c>
      <c r="P712"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47" t="str">
        <f>INDEX('Policy Characteristics'!K:K,MATCH(PolicyLevers!$C712,'Policy Characteristics'!$C:$C,0))</f>
        <v>io-model.html</v>
      </c>
      <c r="R712">
        <f>INDEX('Policy Characteristics'!L:L,MATCH(PolicyLevers!$C712,'Policy Characteristics'!$C:$C,0))</f>
        <v>0</v>
      </c>
      <c r="S712" s="163">
        <f>INDEX('Policy Characteristics'!M:M,MATCH(PolicyLevers!$C712,'Policy Characteristics'!$C:$C,0))</f>
        <v>0</v>
      </c>
      <c r="T712">
        <f>INDEX('Policy Characteristics'!N:N,MATCH(PolicyLevers!$C712,'Policy Characteristics'!$C:$C,0))</f>
        <v>0</v>
      </c>
    </row>
    <row r="713" spans="1:20">
      <c r="A713" s="142" t="str">
        <f>INDEX('Policy Characteristics'!A:A,MATCH($C713,'Policy Characteristics'!$C:$C,0))</f>
        <v>Government Revenue Accounting</v>
      </c>
      <c r="B713" s="147" t="str">
        <f>INDEX('Policy Characteristics'!B:B,MATCH($C713,'Policy Characteristics'!$C:$C,0))</f>
        <v>Carbon Tax Revenue</v>
      </c>
      <c r="C713" s="147" t="str">
        <f t="shared" si="61"/>
        <v>GRA for Carbon Tax Revenue</v>
      </c>
      <c r="D713" t="s">
        <v>1365</v>
      </c>
      <c r="F713" t="s">
        <v>1369</v>
      </c>
      <c r="H713" s="16">
        <v>549</v>
      </c>
      <c r="I713" s="147" t="str">
        <f t="shared" si="60"/>
        <v>Yes</v>
      </c>
      <c r="J713" s="66"/>
      <c r="K713" s="142" t="str">
        <f>INDEX('Policy Characteristics'!E:E,MATCH(PolicyLevers!$C713,'Policy Characteristics'!$C:$C,0))</f>
        <v>GRA carbon tax revenue</v>
      </c>
      <c r="L713" s="147">
        <f>INDEX('Policy Characteristics'!F:F,MATCH(PolicyLevers!$C713,'Policy Characteristics'!$C:$C,0))</f>
        <v>0</v>
      </c>
      <c r="M713" s="147">
        <f>INDEX('Policy Characteristics'!G:G,MATCH(PolicyLevers!$C713,'Policy Characteristics'!$C:$C,0))</f>
        <v>10</v>
      </c>
      <c r="N713" s="147">
        <f>INDEX('Policy Characteristics'!H:H,MATCH(PolicyLevers!$C713,'Policy Characteristics'!$C:$C,0))</f>
        <v>1</v>
      </c>
      <c r="O713" s="147" t="str">
        <f>INDEX('Policy Characteristics'!I:I,MATCH(PolicyLevers!$C713,'Policy Characteristics'!$C:$C,0))</f>
        <v>weight</v>
      </c>
      <c r="P713"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47" t="str">
        <f>INDEX('Policy Characteristics'!K:K,MATCH(PolicyLevers!$C713,'Policy Characteristics'!$C:$C,0))</f>
        <v>io-model.html</v>
      </c>
      <c r="R713">
        <f>INDEX('Policy Characteristics'!L:L,MATCH(PolicyLevers!$C713,'Policy Characteristics'!$C:$C,0))</f>
        <v>0</v>
      </c>
      <c r="S713" s="163">
        <f>INDEX('Policy Characteristics'!M:M,MATCH(PolicyLevers!$C713,'Policy Characteristics'!$C:$C,0))</f>
        <v>0</v>
      </c>
      <c r="T713">
        <f>INDEX('Policy Characteristics'!N:N,MATCH(PolicyLevers!$C713,'Policy Characteristics'!$C:$C,0))</f>
        <v>0</v>
      </c>
    </row>
    <row r="714" spans="1:20">
      <c r="A714" s="142" t="str">
        <f>INDEX('Policy Characteristics'!A:A,MATCH($C714,'Policy Characteristics'!$C:$C,0))</f>
        <v>Government Revenue Accounting</v>
      </c>
      <c r="B714" t="str">
        <f>INDEX('Policy Characteristics'!B:B,MATCH($C714,'Policy Characteristics'!$C:$C,0))</f>
        <v>Fuel Tax Revenue</v>
      </c>
      <c r="C714" t="s">
        <v>1353</v>
      </c>
      <c r="D714" t="s">
        <v>1361</v>
      </c>
      <c r="F714" t="s">
        <v>1366</v>
      </c>
      <c r="H714" s="16">
        <v>550</v>
      </c>
      <c r="I714" t="s">
        <v>46</v>
      </c>
      <c r="J714" s="66"/>
      <c r="K714" s="142" t="str">
        <f>INDEX('Policy Characteristics'!E:E,MATCH(PolicyLevers!$C714,'Policy Characteristics'!$C:$C,0))</f>
        <v>GRA fuel tax revenue</v>
      </c>
      <c r="L714">
        <f>INDEX('Policy Characteristics'!F:F,MATCH(PolicyLevers!$C714,'Policy Characteristics'!$C:$C,0))</f>
        <v>0</v>
      </c>
      <c r="M714">
        <f>INDEX('Policy Characteristics'!G:G,MATCH(PolicyLevers!$C714,'Policy Characteristics'!$C:$C,0))</f>
        <v>10</v>
      </c>
      <c r="N714">
        <f>INDEX('Policy Characteristics'!H:H,MATCH(PolicyLevers!$C714,'Policy Characteristics'!$C:$C,0))</f>
        <v>1</v>
      </c>
      <c r="O714" t="str">
        <f>INDEX('Policy Characteristics'!I:I,MATCH(PolicyLevers!$C714,'Policy Characteristics'!$C:$C,0))</f>
        <v>weight</v>
      </c>
      <c r="P714" s="14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t="str">
        <f>INDEX('Policy Characteristics'!K:K,MATCH(PolicyLevers!$C714,'Policy Characteristics'!$C:$C,0))</f>
        <v>io-model.html</v>
      </c>
      <c r="R714">
        <f>INDEX('Policy Characteristics'!L:L,MATCH(PolicyLevers!$C714,'Policy Characteristics'!$C:$C,0))</f>
        <v>0</v>
      </c>
      <c r="S714" s="163">
        <f>INDEX('Policy Characteristics'!M:M,MATCH(PolicyLevers!$C714,'Policy Characteristics'!$C:$C,0))</f>
        <v>0</v>
      </c>
      <c r="T714">
        <f>INDEX('Policy Characteristics'!N:N,MATCH(PolicyLevers!$C714,'Policy Characteristics'!$C:$C,0))</f>
        <v>0</v>
      </c>
    </row>
    <row r="715" spans="1:20">
      <c r="A715" s="142" t="str">
        <f>INDEX('Policy Characteristics'!A:A,MATCH($C715,'Policy Characteristics'!$C:$C,0))</f>
        <v>Government Revenue Accounting</v>
      </c>
      <c r="B715" s="147" t="str">
        <f>INDEX('Policy Characteristics'!B:B,MATCH($C715,'Policy Characteristics'!$C:$C,0))</f>
        <v>Fuel Tax Revenue</v>
      </c>
      <c r="C715" s="147" t="str">
        <f t="shared" ref="C715:C718" si="62">C$714</f>
        <v>GRA for Fuel Tax Revenue</v>
      </c>
      <c r="D715" t="s">
        <v>1362</v>
      </c>
      <c r="F715" t="s">
        <v>1389</v>
      </c>
      <c r="H715" s="16">
        <v>551</v>
      </c>
      <c r="I715" s="147" t="str">
        <f t="shared" ref="I715:I718" si="63">I$714</f>
        <v>Yes</v>
      </c>
      <c r="J715" s="66"/>
      <c r="K715" s="142" t="str">
        <f>INDEX('Policy Characteristics'!E:E,MATCH(PolicyLevers!$C715,'Policy Characteristics'!$C:$C,0))</f>
        <v>GRA fuel tax revenue</v>
      </c>
      <c r="L715" s="147">
        <f>INDEX('Policy Characteristics'!F:F,MATCH(PolicyLevers!$C715,'Policy Characteristics'!$C:$C,0))</f>
        <v>0</v>
      </c>
      <c r="M715" s="147">
        <f>INDEX('Policy Characteristics'!G:G,MATCH(PolicyLevers!$C715,'Policy Characteristics'!$C:$C,0))</f>
        <v>10</v>
      </c>
      <c r="N715" s="147">
        <f>INDEX('Policy Characteristics'!H:H,MATCH(PolicyLevers!$C715,'Policy Characteristics'!$C:$C,0))</f>
        <v>1</v>
      </c>
      <c r="O715" s="147" t="str">
        <f>INDEX('Policy Characteristics'!I:I,MATCH(PolicyLevers!$C715,'Policy Characteristics'!$C:$C,0))</f>
        <v>weight</v>
      </c>
      <c r="P715" s="14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47" t="str">
        <f>INDEX('Policy Characteristics'!K:K,MATCH(PolicyLevers!$C715,'Policy Characteristics'!$C:$C,0))</f>
        <v>io-model.html</v>
      </c>
      <c r="R715">
        <f>INDEX('Policy Characteristics'!L:L,MATCH(PolicyLevers!$C715,'Policy Characteristics'!$C:$C,0))</f>
        <v>0</v>
      </c>
      <c r="S715" s="163">
        <f>INDEX('Policy Characteristics'!M:M,MATCH(PolicyLevers!$C715,'Policy Characteristics'!$C:$C,0))</f>
        <v>0</v>
      </c>
      <c r="T715">
        <f>INDEX('Policy Characteristics'!N:N,MATCH(PolicyLevers!$C715,'Policy Characteristics'!$C:$C,0))</f>
        <v>0</v>
      </c>
    </row>
    <row r="716" spans="1:20">
      <c r="A716" s="142" t="str">
        <f>INDEX('Policy Characteristics'!A:A,MATCH($C716,'Policy Characteristics'!$C:$C,0))</f>
        <v>Government Revenue Accounting</v>
      </c>
      <c r="B716" s="147" t="str">
        <f>INDEX('Policy Characteristics'!B:B,MATCH($C716,'Policy Characteristics'!$C:$C,0))</f>
        <v>Fuel Tax Revenue</v>
      </c>
      <c r="C716" s="147" t="str">
        <f t="shared" si="62"/>
        <v>GRA for Fuel Tax Revenue</v>
      </c>
      <c r="D716" t="s">
        <v>1363</v>
      </c>
      <c r="F716" t="s">
        <v>1367</v>
      </c>
      <c r="H716" s="16">
        <v>552</v>
      </c>
      <c r="I716" s="147" t="str">
        <f t="shared" si="63"/>
        <v>Yes</v>
      </c>
      <c r="J716" s="66"/>
      <c r="K716" s="142" t="str">
        <f>INDEX('Policy Characteristics'!E:E,MATCH(PolicyLevers!$C716,'Policy Characteristics'!$C:$C,0))</f>
        <v>GRA fuel tax revenue</v>
      </c>
      <c r="L716" s="147">
        <f>INDEX('Policy Characteristics'!F:F,MATCH(PolicyLevers!$C716,'Policy Characteristics'!$C:$C,0))</f>
        <v>0</v>
      </c>
      <c r="M716" s="147">
        <f>INDEX('Policy Characteristics'!G:G,MATCH(PolicyLevers!$C716,'Policy Characteristics'!$C:$C,0))</f>
        <v>10</v>
      </c>
      <c r="N716" s="147">
        <f>INDEX('Policy Characteristics'!H:H,MATCH(PolicyLevers!$C716,'Policy Characteristics'!$C:$C,0))</f>
        <v>1</v>
      </c>
      <c r="O716" s="147" t="str">
        <f>INDEX('Policy Characteristics'!I:I,MATCH(PolicyLevers!$C716,'Policy Characteristics'!$C:$C,0))</f>
        <v>weight</v>
      </c>
      <c r="P716" s="14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47" t="str">
        <f>INDEX('Policy Characteristics'!K:K,MATCH(PolicyLevers!$C716,'Policy Characteristics'!$C:$C,0))</f>
        <v>io-model.html</v>
      </c>
      <c r="R716">
        <f>INDEX('Policy Characteristics'!L:L,MATCH(PolicyLevers!$C716,'Policy Characteristics'!$C:$C,0))</f>
        <v>0</v>
      </c>
      <c r="S716" s="163">
        <f>INDEX('Policy Characteristics'!M:M,MATCH(PolicyLevers!$C716,'Policy Characteristics'!$C:$C,0))</f>
        <v>0</v>
      </c>
      <c r="T716">
        <f>INDEX('Policy Characteristics'!N:N,MATCH(PolicyLevers!$C716,'Policy Characteristics'!$C:$C,0))</f>
        <v>0</v>
      </c>
    </row>
    <row r="717" spans="1:20">
      <c r="A717" s="142" t="str">
        <f>INDEX('Policy Characteristics'!A:A,MATCH($C717,'Policy Characteristics'!$C:$C,0))</f>
        <v>Government Revenue Accounting</v>
      </c>
      <c r="B717" s="147" t="str">
        <f>INDEX('Policy Characteristics'!B:B,MATCH($C717,'Policy Characteristics'!$C:$C,0))</f>
        <v>Fuel Tax Revenue</v>
      </c>
      <c r="C717" s="147" t="str">
        <f t="shared" si="62"/>
        <v>GRA for Fuel Tax Revenue</v>
      </c>
      <c r="D717" t="s">
        <v>1364</v>
      </c>
      <c r="F717" t="s">
        <v>1368</v>
      </c>
      <c r="H717" s="16">
        <v>553</v>
      </c>
      <c r="I717" s="147" t="str">
        <f t="shared" si="63"/>
        <v>Yes</v>
      </c>
      <c r="J717" s="66"/>
      <c r="K717" s="142" t="str">
        <f>INDEX('Policy Characteristics'!E:E,MATCH(PolicyLevers!$C717,'Policy Characteristics'!$C:$C,0))</f>
        <v>GRA fuel tax revenue</v>
      </c>
      <c r="L717" s="147">
        <f>INDEX('Policy Characteristics'!F:F,MATCH(PolicyLevers!$C717,'Policy Characteristics'!$C:$C,0))</f>
        <v>0</v>
      </c>
      <c r="M717" s="147">
        <f>INDEX('Policy Characteristics'!G:G,MATCH(PolicyLevers!$C717,'Policy Characteristics'!$C:$C,0))</f>
        <v>10</v>
      </c>
      <c r="N717" s="147">
        <f>INDEX('Policy Characteristics'!H:H,MATCH(PolicyLevers!$C717,'Policy Characteristics'!$C:$C,0))</f>
        <v>1</v>
      </c>
      <c r="O717" s="147" t="str">
        <f>INDEX('Policy Characteristics'!I:I,MATCH(PolicyLevers!$C717,'Policy Characteristics'!$C:$C,0))</f>
        <v>weight</v>
      </c>
      <c r="P717" s="14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47" t="str">
        <f>INDEX('Policy Characteristics'!K:K,MATCH(PolicyLevers!$C717,'Policy Characteristics'!$C:$C,0))</f>
        <v>io-model.html</v>
      </c>
      <c r="R717">
        <f>INDEX('Policy Characteristics'!L:L,MATCH(PolicyLevers!$C717,'Policy Characteristics'!$C:$C,0))</f>
        <v>0</v>
      </c>
      <c r="S717" s="163">
        <f>INDEX('Policy Characteristics'!M:M,MATCH(PolicyLevers!$C717,'Policy Characteristics'!$C:$C,0))</f>
        <v>0</v>
      </c>
      <c r="T717">
        <f>INDEX('Policy Characteristics'!N:N,MATCH(PolicyLevers!$C717,'Policy Characteristics'!$C:$C,0))</f>
        <v>0</v>
      </c>
    </row>
    <row r="718" spans="1:20">
      <c r="A718" s="142" t="str">
        <f>INDEX('Policy Characteristics'!A:A,MATCH($C718,'Policy Characteristics'!$C:$C,0))</f>
        <v>Government Revenue Accounting</v>
      </c>
      <c r="B718" s="147" t="str">
        <f>INDEX('Policy Characteristics'!B:B,MATCH($C718,'Policy Characteristics'!$C:$C,0))</f>
        <v>Fuel Tax Revenue</v>
      </c>
      <c r="C718" s="147" t="str">
        <f t="shared" si="62"/>
        <v>GRA for Fuel Tax Revenue</v>
      </c>
      <c r="D718" t="s">
        <v>1365</v>
      </c>
      <c r="F718" t="s">
        <v>1369</v>
      </c>
      <c r="H718" s="16">
        <v>554</v>
      </c>
      <c r="I718" s="147" t="str">
        <f t="shared" si="63"/>
        <v>Yes</v>
      </c>
      <c r="J718" s="66"/>
      <c r="K718" s="142" t="str">
        <f>INDEX('Policy Characteristics'!E:E,MATCH(PolicyLevers!$C718,'Policy Characteristics'!$C:$C,0))</f>
        <v>GRA fuel tax revenue</v>
      </c>
      <c r="L718" s="147">
        <f>INDEX('Policy Characteristics'!F:F,MATCH(PolicyLevers!$C718,'Policy Characteristics'!$C:$C,0))</f>
        <v>0</v>
      </c>
      <c r="M718" s="147">
        <f>INDEX('Policy Characteristics'!G:G,MATCH(PolicyLevers!$C718,'Policy Characteristics'!$C:$C,0))</f>
        <v>10</v>
      </c>
      <c r="N718" s="147">
        <f>INDEX('Policy Characteristics'!H:H,MATCH(PolicyLevers!$C718,'Policy Characteristics'!$C:$C,0))</f>
        <v>1</v>
      </c>
      <c r="O718" s="147" t="str">
        <f>INDEX('Policy Characteristics'!I:I,MATCH(PolicyLevers!$C718,'Policy Characteristics'!$C:$C,0))</f>
        <v>weight</v>
      </c>
      <c r="P718" s="14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47" t="str">
        <f>INDEX('Policy Characteristics'!K:K,MATCH(PolicyLevers!$C718,'Policy Characteristics'!$C:$C,0))</f>
        <v>io-model.html</v>
      </c>
      <c r="R718">
        <f>INDEX('Policy Characteristics'!L:L,MATCH(PolicyLevers!$C718,'Policy Characteristics'!$C:$C,0))</f>
        <v>0</v>
      </c>
      <c r="S718" s="163">
        <f>INDEX('Policy Characteristics'!M:M,MATCH(PolicyLevers!$C718,'Policy Characteristics'!$C:$C,0))</f>
        <v>0</v>
      </c>
      <c r="T718">
        <f>INDEX('Policy Characteristics'!N:N,MATCH(PolicyLevers!$C718,'Policy Characteristics'!$C:$C,0))</f>
        <v>0</v>
      </c>
    </row>
    <row r="719" spans="1:20">
      <c r="A719" s="142" t="str">
        <f>INDEX('Policy Characteristics'!A:A,MATCH($C719,'Policy Characteristics'!$C:$C,0))</f>
        <v>Government Revenue Accounting</v>
      </c>
      <c r="B719" t="str">
        <f>INDEX('Policy Characteristics'!B:B,MATCH($C719,'Policy Characteristics'!$C:$C,0))</f>
        <v>EV Subsidy</v>
      </c>
      <c r="C719" t="s">
        <v>1354</v>
      </c>
      <c r="D719" t="s">
        <v>1361</v>
      </c>
      <c r="F719" t="s">
        <v>1366</v>
      </c>
      <c r="H719" s="16">
        <v>555</v>
      </c>
      <c r="I719" t="s">
        <v>46</v>
      </c>
      <c r="J719" s="66"/>
      <c r="K719" s="142" t="str">
        <f>INDEX('Policy Characteristics'!E:E,MATCH(PolicyLevers!$C719,'Policy Characteristics'!$C:$C,0))</f>
        <v>GRA EV subsidy</v>
      </c>
      <c r="L719">
        <f>INDEX('Policy Characteristics'!F:F,MATCH(PolicyLevers!$C719,'Policy Characteristics'!$C:$C,0))</f>
        <v>0</v>
      </c>
      <c r="M719">
        <f>INDEX('Policy Characteristics'!G:G,MATCH(PolicyLevers!$C719,'Policy Characteristics'!$C:$C,0))</f>
        <v>10</v>
      </c>
      <c r="N719">
        <f>INDEX('Policy Characteristics'!H:H,MATCH(PolicyLevers!$C719,'Policy Characteristics'!$C:$C,0))</f>
        <v>1</v>
      </c>
      <c r="O719" t="str">
        <f>INDEX('Policy Characteristics'!I:I,MATCH(PolicyLevers!$C719,'Policy Characteristics'!$C:$C,0))</f>
        <v>weight</v>
      </c>
      <c r="P719" s="14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t="str">
        <f>INDEX('Policy Characteristics'!K:K,MATCH(PolicyLevers!$C719,'Policy Characteristics'!$C:$C,0))</f>
        <v>io-model.html</v>
      </c>
      <c r="R719">
        <f>INDEX('Policy Characteristics'!L:L,MATCH(PolicyLevers!$C719,'Policy Characteristics'!$C:$C,0))</f>
        <v>0</v>
      </c>
      <c r="S719" s="163">
        <f>INDEX('Policy Characteristics'!M:M,MATCH(PolicyLevers!$C719,'Policy Characteristics'!$C:$C,0))</f>
        <v>0</v>
      </c>
      <c r="T719">
        <f>INDEX('Policy Characteristics'!N:N,MATCH(PolicyLevers!$C719,'Policy Characteristics'!$C:$C,0))</f>
        <v>0</v>
      </c>
    </row>
    <row r="720" spans="1:20">
      <c r="A720" s="142" t="str">
        <f>INDEX('Policy Characteristics'!A:A,MATCH($C720,'Policy Characteristics'!$C:$C,0))</f>
        <v>Government Revenue Accounting</v>
      </c>
      <c r="B720" s="147" t="str">
        <f>INDEX('Policy Characteristics'!B:B,MATCH($C720,'Policy Characteristics'!$C:$C,0))</f>
        <v>EV Subsidy</v>
      </c>
      <c r="C720" s="147" t="str">
        <f t="shared" ref="C720:C723" si="64">C$719</f>
        <v>GRA for EV Subsidy</v>
      </c>
      <c r="D720" t="s">
        <v>1362</v>
      </c>
      <c r="F720" t="s">
        <v>1389</v>
      </c>
      <c r="H720" s="16">
        <v>556</v>
      </c>
      <c r="I720" s="147" t="str">
        <f t="shared" ref="I720:I723" si="65">I$719</f>
        <v>Yes</v>
      </c>
      <c r="J720" s="66"/>
      <c r="K720" s="142" t="str">
        <f>INDEX('Policy Characteristics'!E:E,MATCH(PolicyLevers!$C720,'Policy Characteristics'!$C:$C,0))</f>
        <v>GRA EV subsidy</v>
      </c>
      <c r="L720" s="147">
        <f>INDEX('Policy Characteristics'!F:F,MATCH(PolicyLevers!$C720,'Policy Characteristics'!$C:$C,0))</f>
        <v>0</v>
      </c>
      <c r="M720" s="147">
        <f>INDEX('Policy Characteristics'!G:G,MATCH(PolicyLevers!$C720,'Policy Characteristics'!$C:$C,0))</f>
        <v>10</v>
      </c>
      <c r="N720" s="147">
        <f>INDEX('Policy Characteristics'!H:H,MATCH(PolicyLevers!$C720,'Policy Characteristics'!$C:$C,0))</f>
        <v>1</v>
      </c>
      <c r="O720" s="147" t="str">
        <f>INDEX('Policy Characteristics'!I:I,MATCH(PolicyLevers!$C720,'Policy Characteristics'!$C:$C,0))</f>
        <v>weight</v>
      </c>
      <c r="P720" s="14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47" t="str">
        <f>INDEX('Policy Characteristics'!K:K,MATCH(PolicyLevers!$C720,'Policy Characteristics'!$C:$C,0))</f>
        <v>io-model.html</v>
      </c>
      <c r="R720">
        <f>INDEX('Policy Characteristics'!L:L,MATCH(PolicyLevers!$C720,'Policy Characteristics'!$C:$C,0))</f>
        <v>0</v>
      </c>
      <c r="S720" s="163">
        <f>INDEX('Policy Characteristics'!M:M,MATCH(PolicyLevers!$C720,'Policy Characteristics'!$C:$C,0))</f>
        <v>0</v>
      </c>
      <c r="T720">
        <f>INDEX('Policy Characteristics'!N:N,MATCH(PolicyLevers!$C720,'Policy Characteristics'!$C:$C,0))</f>
        <v>0</v>
      </c>
    </row>
    <row r="721" spans="1:20">
      <c r="A721" s="142" t="str">
        <f>INDEX('Policy Characteristics'!A:A,MATCH($C721,'Policy Characteristics'!$C:$C,0))</f>
        <v>Government Revenue Accounting</v>
      </c>
      <c r="B721" s="147" t="str">
        <f>INDEX('Policy Characteristics'!B:B,MATCH($C721,'Policy Characteristics'!$C:$C,0))</f>
        <v>EV Subsidy</v>
      </c>
      <c r="C721" s="147" t="str">
        <f t="shared" si="64"/>
        <v>GRA for EV Subsidy</v>
      </c>
      <c r="D721" t="s">
        <v>1363</v>
      </c>
      <c r="F721" t="s">
        <v>1367</v>
      </c>
      <c r="H721" s="16">
        <v>557</v>
      </c>
      <c r="I721" s="147" t="str">
        <f t="shared" si="65"/>
        <v>Yes</v>
      </c>
      <c r="J721" s="66"/>
      <c r="K721" s="142" t="str">
        <f>INDEX('Policy Characteristics'!E:E,MATCH(PolicyLevers!$C721,'Policy Characteristics'!$C:$C,0))</f>
        <v>GRA EV subsidy</v>
      </c>
      <c r="L721" s="147">
        <f>INDEX('Policy Characteristics'!F:F,MATCH(PolicyLevers!$C721,'Policy Characteristics'!$C:$C,0))</f>
        <v>0</v>
      </c>
      <c r="M721" s="147">
        <f>INDEX('Policy Characteristics'!G:G,MATCH(PolicyLevers!$C721,'Policy Characteristics'!$C:$C,0))</f>
        <v>10</v>
      </c>
      <c r="N721" s="147">
        <f>INDEX('Policy Characteristics'!H:H,MATCH(PolicyLevers!$C721,'Policy Characteristics'!$C:$C,0))</f>
        <v>1</v>
      </c>
      <c r="O721" s="147" t="str">
        <f>INDEX('Policy Characteristics'!I:I,MATCH(PolicyLevers!$C721,'Policy Characteristics'!$C:$C,0))</f>
        <v>weight</v>
      </c>
      <c r="P721" s="14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47" t="str">
        <f>INDEX('Policy Characteristics'!K:K,MATCH(PolicyLevers!$C721,'Policy Characteristics'!$C:$C,0))</f>
        <v>io-model.html</v>
      </c>
      <c r="R721">
        <f>INDEX('Policy Characteristics'!L:L,MATCH(PolicyLevers!$C721,'Policy Characteristics'!$C:$C,0))</f>
        <v>0</v>
      </c>
      <c r="S721" s="163">
        <f>INDEX('Policy Characteristics'!M:M,MATCH(PolicyLevers!$C721,'Policy Characteristics'!$C:$C,0))</f>
        <v>0</v>
      </c>
      <c r="T721">
        <f>INDEX('Policy Characteristics'!N:N,MATCH(PolicyLevers!$C721,'Policy Characteristics'!$C:$C,0))</f>
        <v>0</v>
      </c>
    </row>
    <row r="722" spans="1:20">
      <c r="A722" s="142" t="str">
        <f>INDEX('Policy Characteristics'!A:A,MATCH($C722,'Policy Characteristics'!$C:$C,0))</f>
        <v>Government Revenue Accounting</v>
      </c>
      <c r="B722" s="147" t="str">
        <f>INDEX('Policy Characteristics'!B:B,MATCH($C722,'Policy Characteristics'!$C:$C,0))</f>
        <v>EV Subsidy</v>
      </c>
      <c r="C722" s="147" t="str">
        <f t="shared" si="64"/>
        <v>GRA for EV Subsidy</v>
      </c>
      <c r="D722" t="s">
        <v>1364</v>
      </c>
      <c r="F722" t="s">
        <v>1368</v>
      </c>
      <c r="H722" s="16">
        <v>558</v>
      </c>
      <c r="I722" s="147" t="str">
        <f t="shared" si="65"/>
        <v>Yes</v>
      </c>
      <c r="J722" s="66"/>
      <c r="K722" s="142" t="str">
        <f>INDEX('Policy Characteristics'!E:E,MATCH(PolicyLevers!$C722,'Policy Characteristics'!$C:$C,0))</f>
        <v>GRA EV subsidy</v>
      </c>
      <c r="L722" s="147">
        <f>INDEX('Policy Characteristics'!F:F,MATCH(PolicyLevers!$C722,'Policy Characteristics'!$C:$C,0))</f>
        <v>0</v>
      </c>
      <c r="M722" s="147">
        <f>INDEX('Policy Characteristics'!G:G,MATCH(PolicyLevers!$C722,'Policy Characteristics'!$C:$C,0))</f>
        <v>10</v>
      </c>
      <c r="N722" s="147">
        <f>INDEX('Policy Characteristics'!H:H,MATCH(PolicyLevers!$C722,'Policy Characteristics'!$C:$C,0))</f>
        <v>1</v>
      </c>
      <c r="O722" s="147" t="str">
        <f>INDEX('Policy Characteristics'!I:I,MATCH(PolicyLevers!$C722,'Policy Characteristics'!$C:$C,0))</f>
        <v>weight</v>
      </c>
      <c r="P722" s="14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47" t="str">
        <f>INDEX('Policy Characteristics'!K:K,MATCH(PolicyLevers!$C722,'Policy Characteristics'!$C:$C,0))</f>
        <v>io-model.html</v>
      </c>
      <c r="R722">
        <f>INDEX('Policy Characteristics'!L:L,MATCH(PolicyLevers!$C722,'Policy Characteristics'!$C:$C,0))</f>
        <v>0</v>
      </c>
      <c r="S722" s="163">
        <f>INDEX('Policy Characteristics'!M:M,MATCH(PolicyLevers!$C722,'Policy Characteristics'!$C:$C,0))</f>
        <v>0</v>
      </c>
      <c r="T722">
        <f>INDEX('Policy Characteristics'!N:N,MATCH(PolicyLevers!$C722,'Policy Characteristics'!$C:$C,0))</f>
        <v>0</v>
      </c>
    </row>
    <row r="723" spans="1:20">
      <c r="A723" s="142" t="str">
        <f>INDEX('Policy Characteristics'!A:A,MATCH($C723,'Policy Characteristics'!$C:$C,0))</f>
        <v>Government Revenue Accounting</v>
      </c>
      <c r="B723" s="147" t="str">
        <f>INDEX('Policy Characteristics'!B:B,MATCH($C723,'Policy Characteristics'!$C:$C,0))</f>
        <v>EV Subsidy</v>
      </c>
      <c r="C723" s="147" t="str">
        <f t="shared" si="64"/>
        <v>GRA for EV Subsidy</v>
      </c>
      <c r="D723" t="s">
        <v>1365</v>
      </c>
      <c r="F723" t="s">
        <v>1369</v>
      </c>
      <c r="H723" s="16">
        <v>559</v>
      </c>
      <c r="I723" s="147" t="str">
        <f t="shared" si="65"/>
        <v>Yes</v>
      </c>
      <c r="J723" s="66"/>
      <c r="K723" s="142" t="str">
        <f>INDEX('Policy Characteristics'!E:E,MATCH(PolicyLevers!$C723,'Policy Characteristics'!$C:$C,0))</f>
        <v>GRA EV subsidy</v>
      </c>
      <c r="L723" s="147">
        <f>INDEX('Policy Characteristics'!F:F,MATCH(PolicyLevers!$C723,'Policy Characteristics'!$C:$C,0))</f>
        <v>0</v>
      </c>
      <c r="M723" s="147">
        <f>INDEX('Policy Characteristics'!G:G,MATCH(PolicyLevers!$C723,'Policy Characteristics'!$C:$C,0))</f>
        <v>10</v>
      </c>
      <c r="N723" s="147">
        <f>INDEX('Policy Characteristics'!H:H,MATCH(PolicyLevers!$C723,'Policy Characteristics'!$C:$C,0))</f>
        <v>1</v>
      </c>
      <c r="O723" s="147" t="str">
        <f>INDEX('Policy Characteristics'!I:I,MATCH(PolicyLevers!$C723,'Policy Characteristics'!$C:$C,0))</f>
        <v>weight</v>
      </c>
      <c r="P723" s="14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47" t="str">
        <f>INDEX('Policy Characteristics'!K:K,MATCH(PolicyLevers!$C723,'Policy Characteristics'!$C:$C,0))</f>
        <v>io-model.html</v>
      </c>
      <c r="R723">
        <f>INDEX('Policy Characteristics'!L:L,MATCH(PolicyLevers!$C723,'Policy Characteristics'!$C:$C,0))</f>
        <v>0</v>
      </c>
      <c r="S723" s="163">
        <f>INDEX('Policy Characteristics'!M:M,MATCH(PolicyLevers!$C723,'Policy Characteristics'!$C:$C,0))</f>
        <v>0</v>
      </c>
      <c r="T723">
        <f>INDEX('Policy Characteristics'!N:N,MATCH(PolicyLevers!$C723,'Policy Characteristics'!$C:$C,0))</f>
        <v>0</v>
      </c>
    </row>
    <row r="724" spans="1:20">
      <c r="A724" s="142" t="str">
        <f>INDEX('Policy Characteristics'!A:A,MATCH($C724,'Policy Characteristics'!$C:$C,0))</f>
        <v>Government Revenue Accounting</v>
      </c>
      <c r="B724" t="str">
        <f>INDEX('Policy Characteristics'!B:B,MATCH($C724,'Policy Characteristics'!$C:$C,0))</f>
        <v>Electricity Generation Subsidy</v>
      </c>
      <c r="C724" t="s">
        <v>1355</v>
      </c>
      <c r="D724" t="s">
        <v>1361</v>
      </c>
      <c r="F724" t="s">
        <v>1366</v>
      </c>
      <c r="H724" s="16">
        <v>560</v>
      </c>
      <c r="I724" t="s">
        <v>46</v>
      </c>
      <c r="J724" s="66"/>
      <c r="K724" s="142" t="str">
        <f>INDEX('Policy Characteristics'!E:E,MATCH(PolicyLevers!$C724,'Policy Characteristics'!$C:$C,0))</f>
        <v>GRA elec gen subsidy</v>
      </c>
      <c r="L724">
        <f>INDEX('Policy Characteristics'!F:F,MATCH(PolicyLevers!$C724,'Policy Characteristics'!$C:$C,0))</f>
        <v>0</v>
      </c>
      <c r="M724">
        <f>INDEX('Policy Characteristics'!G:G,MATCH(PolicyLevers!$C724,'Policy Characteristics'!$C:$C,0))</f>
        <v>10</v>
      </c>
      <c r="N724">
        <f>INDEX('Policy Characteristics'!H:H,MATCH(PolicyLevers!$C724,'Policy Characteristics'!$C:$C,0))</f>
        <v>1</v>
      </c>
      <c r="O724" t="str">
        <f>INDEX('Policy Characteristics'!I:I,MATCH(PolicyLevers!$C724,'Policy Characteristics'!$C:$C,0))</f>
        <v>weight</v>
      </c>
      <c r="P724" s="14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t="str">
        <f>INDEX('Policy Characteristics'!K:K,MATCH(PolicyLevers!$C724,'Policy Characteristics'!$C:$C,0))</f>
        <v>io-model.html</v>
      </c>
      <c r="R724">
        <f>INDEX('Policy Characteristics'!L:L,MATCH(PolicyLevers!$C724,'Policy Characteristics'!$C:$C,0))</f>
        <v>0</v>
      </c>
      <c r="S724" s="163">
        <f>INDEX('Policy Characteristics'!M:M,MATCH(PolicyLevers!$C724,'Policy Characteristics'!$C:$C,0))</f>
        <v>0</v>
      </c>
      <c r="T724">
        <f>INDEX('Policy Characteristics'!N:N,MATCH(PolicyLevers!$C724,'Policy Characteristics'!$C:$C,0))</f>
        <v>0</v>
      </c>
    </row>
    <row r="725" spans="1:20">
      <c r="A725" s="142" t="str">
        <f>INDEX('Policy Characteristics'!A:A,MATCH($C725,'Policy Characteristics'!$C:$C,0))</f>
        <v>Government Revenue Accounting</v>
      </c>
      <c r="B725" s="147" t="str">
        <f>INDEX('Policy Characteristics'!B:B,MATCH($C725,'Policy Characteristics'!$C:$C,0))</f>
        <v>Electricity Generation Subsidy</v>
      </c>
      <c r="C725" s="147" t="str">
        <f t="shared" ref="C725:C728" si="66">C$724</f>
        <v>GRA for Electricity Generation Subsidies</v>
      </c>
      <c r="D725" t="s">
        <v>1362</v>
      </c>
      <c r="F725" t="s">
        <v>1389</v>
      </c>
      <c r="H725" s="16">
        <v>561</v>
      </c>
      <c r="I725" s="147" t="str">
        <f t="shared" ref="I725:I728" si="67">I$724</f>
        <v>Yes</v>
      </c>
      <c r="J725" s="66"/>
      <c r="K725" s="142" t="str">
        <f>INDEX('Policy Characteristics'!E:E,MATCH(PolicyLevers!$C725,'Policy Characteristics'!$C:$C,0))</f>
        <v>GRA elec gen subsidy</v>
      </c>
      <c r="L725" s="147">
        <f>INDEX('Policy Characteristics'!F:F,MATCH(PolicyLevers!$C725,'Policy Characteristics'!$C:$C,0))</f>
        <v>0</v>
      </c>
      <c r="M725" s="147">
        <f>INDEX('Policy Characteristics'!G:G,MATCH(PolicyLevers!$C725,'Policy Characteristics'!$C:$C,0))</f>
        <v>10</v>
      </c>
      <c r="N725" s="147">
        <f>INDEX('Policy Characteristics'!H:H,MATCH(PolicyLevers!$C725,'Policy Characteristics'!$C:$C,0))</f>
        <v>1</v>
      </c>
      <c r="O725" s="147" t="str">
        <f>INDEX('Policy Characteristics'!I:I,MATCH(PolicyLevers!$C725,'Policy Characteristics'!$C:$C,0))</f>
        <v>weight</v>
      </c>
      <c r="P725" s="14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47" t="str">
        <f>INDEX('Policy Characteristics'!K:K,MATCH(PolicyLevers!$C725,'Policy Characteristics'!$C:$C,0))</f>
        <v>io-model.html</v>
      </c>
      <c r="R725">
        <f>INDEX('Policy Characteristics'!L:L,MATCH(PolicyLevers!$C725,'Policy Characteristics'!$C:$C,0))</f>
        <v>0</v>
      </c>
      <c r="S725" s="163">
        <f>INDEX('Policy Characteristics'!M:M,MATCH(PolicyLevers!$C725,'Policy Characteristics'!$C:$C,0))</f>
        <v>0</v>
      </c>
      <c r="T725">
        <f>INDEX('Policy Characteristics'!N:N,MATCH(PolicyLevers!$C725,'Policy Characteristics'!$C:$C,0))</f>
        <v>0</v>
      </c>
    </row>
    <row r="726" spans="1:20">
      <c r="A726" s="142" t="str">
        <f>INDEX('Policy Characteristics'!A:A,MATCH($C726,'Policy Characteristics'!$C:$C,0))</f>
        <v>Government Revenue Accounting</v>
      </c>
      <c r="B726" s="147" t="str">
        <f>INDEX('Policy Characteristics'!B:B,MATCH($C726,'Policy Characteristics'!$C:$C,0))</f>
        <v>Electricity Generation Subsidy</v>
      </c>
      <c r="C726" s="147" t="str">
        <f t="shared" si="66"/>
        <v>GRA for Electricity Generation Subsidies</v>
      </c>
      <c r="D726" t="s">
        <v>1363</v>
      </c>
      <c r="F726" t="s">
        <v>1367</v>
      </c>
      <c r="H726" s="16">
        <v>562</v>
      </c>
      <c r="I726" s="147" t="str">
        <f t="shared" si="67"/>
        <v>Yes</v>
      </c>
      <c r="J726" s="66"/>
      <c r="K726" s="142" t="str">
        <f>INDEX('Policy Characteristics'!E:E,MATCH(PolicyLevers!$C726,'Policy Characteristics'!$C:$C,0))</f>
        <v>GRA elec gen subsidy</v>
      </c>
      <c r="L726" s="147">
        <f>INDEX('Policy Characteristics'!F:F,MATCH(PolicyLevers!$C726,'Policy Characteristics'!$C:$C,0))</f>
        <v>0</v>
      </c>
      <c r="M726" s="147">
        <f>INDEX('Policy Characteristics'!G:G,MATCH(PolicyLevers!$C726,'Policy Characteristics'!$C:$C,0))</f>
        <v>10</v>
      </c>
      <c r="N726" s="147">
        <f>INDEX('Policy Characteristics'!H:H,MATCH(PolicyLevers!$C726,'Policy Characteristics'!$C:$C,0))</f>
        <v>1</v>
      </c>
      <c r="O726" s="147" t="str">
        <f>INDEX('Policy Characteristics'!I:I,MATCH(PolicyLevers!$C726,'Policy Characteristics'!$C:$C,0))</f>
        <v>weight</v>
      </c>
      <c r="P726" s="14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47" t="str">
        <f>INDEX('Policy Characteristics'!K:K,MATCH(PolicyLevers!$C726,'Policy Characteristics'!$C:$C,0))</f>
        <v>io-model.html</v>
      </c>
      <c r="R726">
        <f>INDEX('Policy Characteristics'!L:L,MATCH(PolicyLevers!$C726,'Policy Characteristics'!$C:$C,0))</f>
        <v>0</v>
      </c>
      <c r="S726" s="163">
        <f>INDEX('Policy Characteristics'!M:M,MATCH(PolicyLevers!$C726,'Policy Characteristics'!$C:$C,0))</f>
        <v>0</v>
      </c>
      <c r="T726">
        <f>INDEX('Policy Characteristics'!N:N,MATCH(PolicyLevers!$C726,'Policy Characteristics'!$C:$C,0))</f>
        <v>0</v>
      </c>
    </row>
    <row r="727" spans="1:20">
      <c r="A727" s="142" t="str">
        <f>INDEX('Policy Characteristics'!A:A,MATCH($C727,'Policy Characteristics'!$C:$C,0))</f>
        <v>Government Revenue Accounting</v>
      </c>
      <c r="B727" s="147" t="str">
        <f>INDEX('Policy Characteristics'!B:B,MATCH($C727,'Policy Characteristics'!$C:$C,0))</f>
        <v>Electricity Generation Subsidy</v>
      </c>
      <c r="C727" s="147" t="str">
        <f t="shared" si="66"/>
        <v>GRA for Electricity Generation Subsidies</v>
      </c>
      <c r="D727" t="s">
        <v>1364</v>
      </c>
      <c r="F727" t="s">
        <v>1368</v>
      </c>
      <c r="H727" s="16">
        <v>563</v>
      </c>
      <c r="I727" s="147" t="str">
        <f t="shared" si="67"/>
        <v>Yes</v>
      </c>
      <c r="J727" s="66"/>
      <c r="K727" s="142" t="str">
        <f>INDEX('Policy Characteristics'!E:E,MATCH(PolicyLevers!$C727,'Policy Characteristics'!$C:$C,0))</f>
        <v>GRA elec gen subsidy</v>
      </c>
      <c r="L727" s="147">
        <f>INDEX('Policy Characteristics'!F:F,MATCH(PolicyLevers!$C727,'Policy Characteristics'!$C:$C,0))</f>
        <v>0</v>
      </c>
      <c r="M727" s="147">
        <f>INDEX('Policy Characteristics'!G:G,MATCH(PolicyLevers!$C727,'Policy Characteristics'!$C:$C,0))</f>
        <v>10</v>
      </c>
      <c r="N727" s="147">
        <f>INDEX('Policy Characteristics'!H:H,MATCH(PolicyLevers!$C727,'Policy Characteristics'!$C:$C,0))</f>
        <v>1</v>
      </c>
      <c r="O727" s="147" t="str">
        <f>INDEX('Policy Characteristics'!I:I,MATCH(PolicyLevers!$C727,'Policy Characteristics'!$C:$C,0))</f>
        <v>weight</v>
      </c>
      <c r="P727" s="14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47" t="str">
        <f>INDEX('Policy Characteristics'!K:K,MATCH(PolicyLevers!$C727,'Policy Characteristics'!$C:$C,0))</f>
        <v>io-model.html</v>
      </c>
      <c r="R727">
        <f>INDEX('Policy Characteristics'!L:L,MATCH(PolicyLevers!$C727,'Policy Characteristics'!$C:$C,0))</f>
        <v>0</v>
      </c>
      <c r="S727" s="163">
        <f>INDEX('Policy Characteristics'!M:M,MATCH(PolicyLevers!$C727,'Policy Characteristics'!$C:$C,0))</f>
        <v>0</v>
      </c>
      <c r="T727">
        <f>INDEX('Policy Characteristics'!N:N,MATCH(PolicyLevers!$C727,'Policy Characteristics'!$C:$C,0))</f>
        <v>0</v>
      </c>
    </row>
    <row r="728" spans="1:20">
      <c r="A728" s="142" t="str">
        <f>INDEX('Policy Characteristics'!A:A,MATCH($C728,'Policy Characteristics'!$C:$C,0))</f>
        <v>Government Revenue Accounting</v>
      </c>
      <c r="B728" s="147" t="str">
        <f>INDEX('Policy Characteristics'!B:B,MATCH($C728,'Policy Characteristics'!$C:$C,0))</f>
        <v>Electricity Generation Subsidy</v>
      </c>
      <c r="C728" s="147" t="str">
        <f t="shared" si="66"/>
        <v>GRA for Electricity Generation Subsidies</v>
      </c>
      <c r="D728" t="s">
        <v>1365</v>
      </c>
      <c r="F728" t="s">
        <v>1369</v>
      </c>
      <c r="H728" s="16">
        <v>564</v>
      </c>
      <c r="I728" s="147" t="str">
        <f t="shared" si="67"/>
        <v>Yes</v>
      </c>
      <c r="J728" s="66"/>
      <c r="K728" s="142" t="str">
        <f>INDEX('Policy Characteristics'!E:E,MATCH(PolicyLevers!$C728,'Policy Characteristics'!$C:$C,0))</f>
        <v>GRA elec gen subsidy</v>
      </c>
      <c r="L728" s="147">
        <f>INDEX('Policy Characteristics'!F:F,MATCH(PolicyLevers!$C728,'Policy Characteristics'!$C:$C,0))</f>
        <v>0</v>
      </c>
      <c r="M728" s="147">
        <f>INDEX('Policy Characteristics'!G:G,MATCH(PolicyLevers!$C728,'Policy Characteristics'!$C:$C,0))</f>
        <v>10</v>
      </c>
      <c r="N728" s="147">
        <f>INDEX('Policy Characteristics'!H:H,MATCH(PolicyLevers!$C728,'Policy Characteristics'!$C:$C,0))</f>
        <v>1</v>
      </c>
      <c r="O728" s="147" t="str">
        <f>INDEX('Policy Characteristics'!I:I,MATCH(PolicyLevers!$C728,'Policy Characteristics'!$C:$C,0))</f>
        <v>weight</v>
      </c>
      <c r="P728" s="14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47" t="str">
        <f>INDEX('Policy Characteristics'!K:K,MATCH(PolicyLevers!$C728,'Policy Characteristics'!$C:$C,0))</f>
        <v>io-model.html</v>
      </c>
      <c r="R728">
        <f>INDEX('Policy Characteristics'!L:L,MATCH(PolicyLevers!$C728,'Policy Characteristics'!$C:$C,0))</f>
        <v>0</v>
      </c>
      <c r="S728" s="163">
        <f>INDEX('Policy Characteristics'!M:M,MATCH(PolicyLevers!$C728,'Policy Characteristics'!$C:$C,0))</f>
        <v>0</v>
      </c>
      <c r="T728">
        <f>INDEX('Policy Characteristics'!N:N,MATCH(PolicyLevers!$C728,'Policy Characteristics'!$C:$C,0))</f>
        <v>0</v>
      </c>
    </row>
    <row r="729" spans="1:20">
      <c r="A729" s="142" t="str">
        <f>INDEX('Policy Characteristics'!A:A,MATCH($C729,'Policy Characteristics'!$C:$C,0))</f>
        <v>Government Revenue Accounting</v>
      </c>
      <c r="B729" t="str">
        <f>INDEX('Policy Characteristics'!B:B,MATCH($C729,'Policy Characteristics'!$C:$C,0))</f>
        <v>Electricity Capacity Construction Subsidy</v>
      </c>
      <c r="C729" t="s">
        <v>1356</v>
      </c>
      <c r="D729" t="s">
        <v>1361</v>
      </c>
      <c r="F729" t="s">
        <v>1366</v>
      </c>
      <c r="H729" s="16">
        <v>565</v>
      </c>
      <c r="I729" t="s">
        <v>46</v>
      </c>
      <c r="J729" s="66"/>
      <c r="K729" s="142" t="str">
        <f>INDEX('Policy Characteristics'!E:E,MATCH(PolicyLevers!$C729,'Policy Characteristics'!$C:$C,0))</f>
        <v>GRA elec cap const subsidy</v>
      </c>
      <c r="L729">
        <f>INDEX('Policy Characteristics'!F:F,MATCH(PolicyLevers!$C729,'Policy Characteristics'!$C:$C,0))</f>
        <v>0</v>
      </c>
      <c r="M729">
        <f>INDEX('Policy Characteristics'!G:G,MATCH(PolicyLevers!$C729,'Policy Characteristics'!$C:$C,0))</f>
        <v>10</v>
      </c>
      <c r="N729">
        <f>INDEX('Policy Characteristics'!H:H,MATCH(PolicyLevers!$C729,'Policy Characteristics'!$C:$C,0))</f>
        <v>1</v>
      </c>
      <c r="O729" t="str">
        <f>INDEX('Policy Characteristics'!I:I,MATCH(PolicyLevers!$C729,'Policy Characteristics'!$C:$C,0))</f>
        <v>weight</v>
      </c>
      <c r="P729" s="14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t="str">
        <f>INDEX('Policy Characteristics'!K:K,MATCH(PolicyLevers!$C729,'Policy Characteristics'!$C:$C,0))</f>
        <v>io-model.html</v>
      </c>
      <c r="R729">
        <f>INDEX('Policy Characteristics'!L:L,MATCH(PolicyLevers!$C729,'Policy Characteristics'!$C:$C,0))</f>
        <v>0</v>
      </c>
      <c r="S729" s="163">
        <f>INDEX('Policy Characteristics'!M:M,MATCH(PolicyLevers!$C729,'Policy Characteristics'!$C:$C,0))</f>
        <v>0</v>
      </c>
      <c r="T729">
        <f>INDEX('Policy Characteristics'!N:N,MATCH(PolicyLevers!$C729,'Policy Characteristics'!$C:$C,0))</f>
        <v>0</v>
      </c>
    </row>
    <row r="730" spans="1:20">
      <c r="A730" s="142" t="str">
        <f>INDEX('Policy Characteristics'!A:A,MATCH($C730,'Policy Characteristics'!$C:$C,0))</f>
        <v>Government Revenue Accounting</v>
      </c>
      <c r="B730" s="147" t="str">
        <f>INDEX('Policy Characteristics'!B:B,MATCH($C730,'Policy Characteristics'!$C:$C,0))</f>
        <v>Electricity Capacity Construction Subsidy</v>
      </c>
      <c r="C730" s="147" t="str">
        <f t="shared" ref="C730:C733" si="68">C$729</f>
        <v>GRA for Electricity Capacity Construction Subsidies</v>
      </c>
      <c r="D730" t="s">
        <v>1362</v>
      </c>
      <c r="F730" t="s">
        <v>1389</v>
      </c>
      <c r="H730" s="16">
        <v>566</v>
      </c>
      <c r="I730" s="147" t="str">
        <f t="shared" ref="I730:I733" si="69">I$729</f>
        <v>Yes</v>
      </c>
      <c r="J730" s="66"/>
      <c r="K730" s="142" t="str">
        <f>INDEX('Policy Characteristics'!E:E,MATCH(PolicyLevers!$C730,'Policy Characteristics'!$C:$C,0))</f>
        <v>GRA elec cap const subsidy</v>
      </c>
      <c r="L730" s="147">
        <f>INDEX('Policy Characteristics'!F:F,MATCH(PolicyLevers!$C730,'Policy Characteristics'!$C:$C,0))</f>
        <v>0</v>
      </c>
      <c r="M730" s="147">
        <f>INDEX('Policy Characteristics'!G:G,MATCH(PolicyLevers!$C730,'Policy Characteristics'!$C:$C,0))</f>
        <v>10</v>
      </c>
      <c r="N730" s="147">
        <f>INDEX('Policy Characteristics'!H:H,MATCH(PolicyLevers!$C730,'Policy Characteristics'!$C:$C,0))</f>
        <v>1</v>
      </c>
      <c r="O730" s="147" t="str">
        <f>INDEX('Policy Characteristics'!I:I,MATCH(PolicyLevers!$C730,'Policy Characteristics'!$C:$C,0))</f>
        <v>weight</v>
      </c>
      <c r="P730" s="14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47" t="str">
        <f>INDEX('Policy Characteristics'!K:K,MATCH(PolicyLevers!$C730,'Policy Characteristics'!$C:$C,0))</f>
        <v>io-model.html</v>
      </c>
      <c r="R730">
        <f>INDEX('Policy Characteristics'!L:L,MATCH(PolicyLevers!$C730,'Policy Characteristics'!$C:$C,0))</f>
        <v>0</v>
      </c>
      <c r="S730" s="163">
        <f>INDEX('Policy Characteristics'!M:M,MATCH(PolicyLevers!$C730,'Policy Characteristics'!$C:$C,0))</f>
        <v>0</v>
      </c>
      <c r="T730">
        <f>INDEX('Policy Characteristics'!N:N,MATCH(PolicyLevers!$C730,'Policy Characteristics'!$C:$C,0))</f>
        <v>0</v>
      </c>
    </row>
    <row r="731" spans="1:20">
      <c r="A731" s="142" t="str">
        <f>INDEX('Policy Characteristics'!A:A,MATCH($C731,'Policy Characteristics'!$C:$C,0))</f>
        <v>Government Revenue Accounting</v>
      </c>
      <c r="B731" s="147" t="str">
        <f>INDEX('Policy Characteristics'!B:B,MATCH($C731,'Policy Characteristics'!$C:$C,0))</f>
        <v>Electricity Capacity Construction Subsidy</v>
      </c>
      <c r="C731" s="147" t="str">
        <f t="shared" si="68"/>
        <v>GRA for Electricity Capacity Construction Subsidies</v>
      </c>
      <c r="D731" t="s">
        <v>1363</v>
      </c>
      <c r="F731" t="s">
        <v>1367</v>
      </c>
      <c r="H731" s="16">
        <v>567</v>
      </c>
      <c r="I731" s="147" t="str">
        <f t="shared" si="69"/>
        <v>Yes</v>
      </c>
      <c r="J731" s="66"/>
      <c r="K731" s="142" t="str">
        <f>INDEX('Policy Characteristics'!E:E,MATCH(PolicyLevers!$C731,'Policy Characteristics'!$C:$C,0))</f>
        <v>GRA elec cap const subsidy</v>
      </c>
      <c r="L731" s="147">
        <f>INDEX('Policy Characteristics'!F:F,MATCH(PolicyLevers!$C731,'Policy Characteristics'!$C:$C,0))</f>
        <v>0</v>
      </c>
      <c r="M731" s="147">
        <f>INDEX('Policy Characteristics'!G:G,MATCH(PolicyLevers!$C731,'Policy Characteristics'!$C:$C,0))</f>
        <v>10</v>
      </c>
      <c r="N731" s="147">
        <f>INDEX('Policy Characteristics'!H:H,MATCH(PolicyLevers!$C731,'Policy Characteristics'!$C:$C,0))</f>
        <v>1</v>
      </c>
      <c r="O731" s="147" t="str">
        <f>INDEX('Policy Characteristics'!I:I,MATCH(PolicyLevers!$C731,'Policy Characteristics'!$C:$C,0))</f>
        <v>weight</v>
      </c>
      <c r="P731" s="14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47" t="str">
        <f>INDEX('Policy Characteristics'!K:K,MATCH(PolicyLevers!$C731,'Policy Characteristics'!$C:$C,0))</f>
        <v>io-model.html</v>
      </c>
      <c r="R731">
        <f>INDEX('Policy Characteristics'!L:L,MATCH(PolicyLevers!$C731,'Policy Characteristics'!$C:$C,0))</f>
        <v>0</v>
      </c>
      <c r="S731" s="163">
        <f>INDEX('Policy Characteristics'!M:M,MATCH(PolicyLevers!$C731,'Policy Characteristics'!$C:$C,0))</f>
        <v>0</v>
      </c>
      <c r="T731">
        <f>INDEX('Policy Characteristics'!N:N,MATCH(PolicyLevers!$C731,'Policy Characteristics'!$C:$C,0))</f>
        <v>0</v>
      </c>
    </row>
    <row r="732" spans="1:20">
      <c r="A732" s="142" t="str">
        <f>INDEX('Policy Characteristics'!A:A,MATCH($C732,'Policy Characteristics'!$C:$C,0))</f>
        <v>Government Revenue Accounting</v>
      </c>
      <c r="B732" s="147" t="str">
        <f>INDEX('Policy Characteristics'!B:B,MATCH($C732,'Policy Characteristics'!$C:$C,0))</f>
        <v>Electricity Capacity Construction Subsidy</v>
      </c>
      <c r="C732" s="147" t="str">
        <f t="shared" si="68"/>
        <v>GRA for Electricity Capacity Construction Subsidies</v>
      </c>
      <c r="D732" t="s">
        <v>1364</v>
      </c>
      <c r="F732" t="s">
        <v>1368</v>
      </c>
      <c r="H732" s="16">
        <v>568</v>
      </c>
      <c r="I732" s="147" t="str">
        <f t="shared" si="69"/>
        <v>Yes</v>
      </c>
      <c r="J732" s="66"/>
      <c r="K732" s="142" t="str">
        <f>INDEX('Policy Characteristics'!E:E,MATCH(PolicyLevers!$C732,'Policy Characteristics'!$C:$C,0))</f>
        <v>GRA elec cap const subsidy</v>
      </c>
      <c r="L732" s="147">
        <f>INDEX('Policy Characteristics'!F:F,MATCH(PolicyLevers!$C732,'Policy Characteristics'!$C:$C,0))</f>
        <v>0</v>
      </c>
      <c r="M732" s="147">
        <f>INDEX('Policy Characteristics'!G:G,MATCH(PolicyLevers!$C732,'Policy Characteristics'!$C:$C,0))</f>
        <v>10</v>
      </c>
      <c r="N732" s="147">
        <f>INDEX('Policy Characteristics'!H:H,MATCH(PolicyLevers!$C732,'Policy Characteristics'!$C:$C,0))</f>
        <v>1</v>
      </c>
      <c r="O732" s="147" t="str">
        <f>INDEX('Policy Characteristics'!I:I,MATCH(PolicyLevers!$C732,'Policy Characteristics'!$C:$C,0))</f>
        <v>weight</v>
      </c>
      <c r="P732" s="14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47" t="str">
        <f>INDEX('Policy Characteristics'!K:K,MATCH(PolicyLevers!$C732,'Policy Characteristics'!$C:$C,0))</f>
        <v>io-model.html</v>
      </c>
      <c r="R732">
        <f>INDEX('Policy Characteristics'!L:L,MATCH(PolicyLevers!$C732,'Policy Characteristics'!$C:$C,0))</f>
        <v>0</v>
      </c>
      <c r="S732" s="163">
        <f>INDEX('Policy Characteristics'!M:M,MATCH(PolicyLevers!$C732,'Policy Characteristics'!$C:$C,0))</f>
        <v>0</v>
      </c>
      <c r="T732">
        <f>INDEX('Policy Characteristics'!N:N,MATCH(PolicyLevers!$C732,'Policy Characteristics'!$C:$C,0))</f>
        <v>0</v>
      </c>
    </row>
    <row r="733" spans="1:20">
      <c r="A733" s="142" t="str">
        <f>INDEX('Policy Characteristics'!A:A,MATCH($C733,'Policy Characteristics'!$C:$C,0))</f>
        <v>Government Revenue Accounting</v>
      </c>
      <c r="B733" s="147" t="str">
        <f>INDEX('Policy Characteristics'!B:B,MATCH($C733,'Policy Characteristics'!$C:$C,0))</f>
        <v>Electricity Capacity Construction Subsidy</v>
      </c>
      <c r="C733" s="147" t="str">
        <f t="shared" si="68"/>
        <v>GRA for Electricity Capacity Construction Subsidies</v>
      </c>
      <c r="D733" t="s">
        <v>1365</v>
      </c>
      <c r="F733" t="s">
        <v>1369</v>
      </c>
      <c r="H733" s="16">
        <v>569</v>
      </c>
      <c r="I733" s="147" t="str">
        <f t="shared" si="69"/>
        <v>Yes</v>
      </c>
      <c r="J733" s="66"/>
      <c r="K733" s="142" t="str">
        <f>INDEX('Policy Characteristics'!E:E,MATCH(PolicyLevers!$C733,'Policy Characteristics'!$C:$C,0))</f>
        <v>GRA elec cap const subsidy</v>
      </c>
      <c r="L733" s="147">
        <f>INDEX('Policy Characteristics'!F:F,MATCH(PolicyLevers!$C733,'Policy Characteristics'!$C:$C,0))</f>
        <v>0</v>
      </c>
      <c r="M733" s="147">
        <f>INDEX('Policy Characteristics'!G:G,MATCH(PolicyLevers!$C733,'Policy Characteristics'!$C:$C,0))</f>
        <v>10</v>
      </c>
      <c r="N733" s="147">
        <f>INDEX('Policy Characteristics'!H:H,MATCH(PolicyLevers!$C733,'Policy Characteristics'!$C:$C,0))</f>
        <v>1</v>
      </c>
      <c r="O733" s="147" t="str">
        <f>INDEX('Policy Characteristics'!I:I,MATCH(PolicyLevers!$C733,'Policy Characteristics'!$C:$C,0))</f>
        <v>weight</v>
      </c>
      <c r="P733" s="14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47" t="str">
        <f>INDEX('Policy Characteristics'!K:K,MATCH(PolicyLevers!$C733,'Policy Characteristics'!$C:$C,0))</f>
        <v>io-model.html</v>
      </c>
      <c r="R733">
        <f>INDEX('Policy Characteristics'!L:L,MATCH(PolicyLevers!$C733,'Policy Characteristics'!$C:$C,0))</f>
        <v>0</v>
      </c>
      <c r="S733" s="163">
        <f>INDEX('Policy Characteristics'!M:M,MATCH(PolicyLevers!$C733,'Policy Characteristics'!$C:$C,0))</f>
        <v>0</v>
      </c>
      <c r="T733">
        <f>INDEX('Policy Characteristics'!N:N,MATCH(PolicyLevers!$C733,'Policy Characteristics'!$C:$C,0))</f>
        <v>0</v>
      </c>
    </row>
    <row r="734" spans="1:20">
      <c r="A734" s="142" t="str">
        <f>INDEX('Policy Characteristics'!A:A,MATCH($C734,'Policy Characteristics'!$C:$C,0))</f>
        <v>Government Revenue Accounting</v>
      </c>
      <c r="B734" t="str">
        <f>INDEX('Policy Characteristics'!B:B,MATCH($C734,'Policy Characteristics'!$C:$C,0))</f>
        <v>Distributed Solar Subsidy</v>
      </c>
      <c r="C734" t="s">
        <v>1357</v>
      </c>
      <c r="D734" t="s">
        <v>1361</v>
      </c>
      <c r="F734" t="s">
        <v>1366</v>
      </c>
      <c r="H734" s="16">
        <v>570</v>
      </c>
      <c r="I734" t="s">
        <v>46</v>
      </c>
      <c r="J734" s="66"/>
      <c r="K734" s="142" t="str">
        <f>INDEX('Policy Characteristics'!E:E,MATCH(PolicyLevers!$C734,'Policy Characteristics'!$C:$C,0))</f>
        <v>GRA dist solar subsidy</v>
      </c>
      <c r="L734">
        <f>INDEX('Policy Characteristics'!F:F,MATCH(PolicyLevers!$C734,'Policy Characteristics'!$C:$C,0))</f>
        <v>0</v>
      </c>
      <c r="M734">
        <f>INDEX('Policy Characteristics'!G:G,MATCH(PolicyLevers!$C734,'Policy Characteristics'!$C:$C,0))</f>
        <v>10</v>
      </c>
      <c r="N734">
        <f>INDEX('Policy Characteristics'!H:H,MATCH(PolicyLevers!$C734,'Policy Characteristics'!$C:$C,0))</f>
        <v>1</v>
      </c>
      <c r="O734" t="str">
        <f>INDEX('Policy Characteristics'!I:I,MATCH(PolicyLevers!$C734,'Policy Characteristics'!$C:$C,0))</f>
        <v>weight</v>
      </c>
      <c r="P734" s="14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t="str">
        <f>INDEX('Policy Characteristics'!K:K,MATCH(PolicyLevers!$C734,'Policy Characteristics'!$C:$C,0))</f>
        <v>io-model.html</v>
      </c>
      <c r="R734">
        <f>INDEX('Policy Characteristics'!L:L,MATCH(PolicyLevers!$C734,'Policy Characteristics'!$C:$C,0))</f>
        <v>0</v>
      </c>
      <c r="S734" s="163">
        <f>INDEX('Policy Characteristics'!M:M,MATCH(PolicyLevers!$C734,'Policy Characteristics'!$C:$C,0))</f>
        <v>0</v>
      </c>
      <c r="T734">
        <f>INDEX('Policy Characteristics'!N:N,MATCH(PolicyLevers!$C734,'Policy Characteristics'!$C:$C,0))</f>
        <v>0</v>
      </c>
    </row>
    <row r="735" spans="1:20">
      <c r="A735" s="142" t="str">
        <f>INDEX('Policy Characteristics'!A:A,MATCH($C735,'Policy Characteristics'!$C:$C,0))</f>
        <v>Government Revenue Accounting</v>
      </c>
      <c r="B735" s="147" t="str">
        <f>INDEX('Policy Characteristics'!B:B,MATCH($C735,'Policy Characteristics'!$C:$C,0))</f>
        <v>Distributed Solar Subsidy</v>
      </c>
      <c r="C735" s="147" t="str">
        <f t="shared" ref="C735:C738" si="70">C$734</f>
        <v>GRA for Distributed Solar Subsidy</v>
      </c>
      <c r="D735" t="s">
        <v>1362</v>
      </c>
      <c r="F735" t="s">
        <v>1389</v>
      </c>
      <c r="H735" s="16">
        <v>571</v>
      </c>
      <c r="I735" s="147" t="str">
        <f t="shared" ref="I735:I738" si="71">I$734</f>
        <v>Yes</v>
      </c>
      <c r="J735" s="66"/>
      <c r="K735" s="142" t="str">
        <f>INDEX('Policy Characteristics'!E:E,MATCH(PolicyLevers!$C735,'Policy Characteristics'!$C:$C,0))</f>
        <v>GRA dist solar subsidy</v>
      </c>
      <c r="L735" s="147">
        <f>INDEX('Policy Characteristics'!F:F,MATCH(PolicyLevers!$C735,'Policy Characteristics'!$C:$C,0))</f>
        <v>0</v>
      </c>
      <c r="M735" s="147">
        <f>INDEX('Policy Characteristics'!G:G,MATCH(PolicyLevers!$C735,'Policy Characteristics'!$C:$C,0))</f>
        <v>10</v>
      </c>
      <c r="N735" s="147">
        <f>INDEX('Policy Characteristics'!H:H,MATCH(PolicyLevers!$C735,'Policy Characteristics'!$C:$C,0))</f>
        <v>1</v>
      </c>
      <c r="O735" s="147" t="str">
        <f>INDEX('Policy Characteristics'!I:I,MATCH(PolicyLevers!$C735,'Policy Characteristics'!$C:$C,0))</f>
        <v>weight</v>
      </c>
      <c r="P735" s="14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47" t="str">
        <f>INDEX('Policy Characteristics'!K:K,MATCH(PolicyLevers!$C735,'Policy Characteristics'!$C:$C,0))</f>
        <v>io-model.html</v>
      </c>
      <c r="R735">
        <f>INDEX('Policy Characteristics'!L:L,MATCH(PolicyLevers!$C735,'Policy Characteristics'!$C:$C,0))</f>
        <v>0</v>
      </c>
      <c r="S735" s="163">
        <f>INDEX('Policy Characteristics'!M:M,MATCH(PolicyLevers!$C735,'Policy Characteristics'!$C:$C,0))</f>
        <v>0</v>
      </c>
      <c r="T735">
        <f>INDEX('Policy Characteristics'!N:N,MATCH(PolicyLevers!$C735,'Policy Characteristics'!$C:$C,0))</f>
        <v>0</v>
      </c>
    </row>
    <row r="736" spans="1:20">
      <c r="A736" s="142" t="str">
        <f>INDEX('Policy Characteristics'!A:A,MATCH($C736,'Policy Characteristics'!$C:$C,0))</f>
        <v>Government Revenue Accounting</v>
      </c>
      <c r="B736" s="147" t="str">
        <f>INDEX('Policy Characteristics'!B:B,MATCH($C736,'Policy Characteristics'!$C:$C,0))</f>
        <v>Distributed Solar Subsidy</v>
      </c>
      <c r="C736" s="147" t="str">
        <f t="shared" si="70"/>
        <v>GRA for Distributed Solar Subsidy</v>
      </c>
      <c r="D736" t="s">
        <v>1363</v>
      </c>
      <c r="F736" t="s">
        <v>1367</v>
      </c>
      <c r="H736" s="16">
        <v>572</v>
      </c>
      <c r="I736" s="147" t="str">
        <f t="shared" si="71"/>
        <v>Yes</v>
      </c>
      <c r="J736" s="66"/>
      <c r="K736" s="142" t="str">
        <f>INDEX('Policy Characteristics'!E:E,MATCH(PolicyLevers!$C736,'Policy Characteristics'!$C:$C,0))</f>
        <v>GRA dist solar subsidy</v>
      </c>
      <c r="L736" s="147">
        <f>INDEX('Policy Characteristics'!F:F,MATCH(PolicyLevers!$C736,'Policy Characteristics'!$C:$C,0))</f>
        <v>0</v>
      </c>
      <c r="M736" s="147">
        <f>INDEX('Policy Characteristics'!G:G,MATCH(PolicyLevers!$C736,'Policy Characteristics'!$C:$C,0))</f>
        <v>10</v>
      </c>
      <c r="N736" s="147">
        <f>INDEX('Policy Characteristics'!H:H,MATCH(PolicyLevers!$C736,'Policy Characteristics'!$C:$C,0))</f>
        <v>1</v>
      </c>
      <c r="O736" s="147" t="str">
        <f>INDEX('Policy Characteristics'!I:I,MATCH(PolicyLevers!$C736,'Policy Characteristics'!$C:$C,0))</f>
        <v>weight</v>
      </c>
      <c r="P736" s="14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47" t="str">
        <f>INDEX('Policy Characteristics'!K:K,MATCH(PolicyLevers!$C736,'Policy Characteristics'!$C:$C,0))</f>
        <v>io-model.html</v>
      </c>
      <c r="R736">
        <f>INDEX('Policy Characteristics'!L:L,MATCH(PolicyLevers!$C736,'Policy Characteristics'!$C:$C,0))</f>
        <v>0</v>
      </c>
      <c r="S736" s="163">
        <f>INDEX('Policy Characteristics'!M:M,MATCH(PolicyLevers!$C736,'Policy Characteristics'!$C:$C,0))</f>
        <v>0</v>
      </c>
      <c r="T736">
        <f>INDEX('Policy Characteristics'!N:N,MATCH(PolicyLevers!$C736,'Policy Characteristics'!$C:$C,0))</f>
        <v>0</v>
      </c>
    </row>
    <row r="737" spans="1:20">
      <c r="A737" s="142" t="str">
        <f>INDEX('Policy Characteristics'!A:A,MATCH($C737,'Policy Characteristics'!$C:$C,0))</f>
        <v>Government Revenue Accounting</v>
      </c>
      <c r="B737" s="147" t="str">
        <f>INDEX('Policy Characteristics'!B:B,MATCH($C737,'Policy Characteristics'!$C:$C,0))</f>
        <v>Distributed Solar Subsidy</v>
      </c>
      <c r="C737" s="147" t="str">
        <f t="shared" si="70"/>
        <v>GRA for Distributed Solar Subsidy</v>
      </c>
      <c r="D737" t="s">
        <v>1364</v>
      </c>
      <c r="F737" t="s">
        <v>1368</v>
      </c>
      <c r="H737" s="16">
        <v>573</v>
      </c>
      <c r="I737" s="147" t="str">
        <f t="shared" si="71"/>
        <v>Yes</v>
      </c>
      <c r="J737" s="66"/>
      <c r="K737" s="142" t="str">
        <f>INDEX('Policy Characteristics'!E:E,MATCH(PolicyLevers!$C737,'Policy Characteristics'!$C:$C,0))</f>
        <v>GRA dist solar subsidy</v>
      </c>
      <c r="L737" s="147">
        <f>INDEX('Policy Characteristics'!F:F,MATCH(PolicyLevers!$C737,'Policy Characteristics'!$C:$C,0))</f>
        <v>0</v>
      </c>
      <c r="M737" s="147">
        <f>INDEX('Policy Characteristics'!G:G,MATCH(PolicyLevers!$C737,'Policy Characteristics'!$C:$C,0))</f>
        <v>10</v>
      </c>
      <c r="N737" s="147">
        <f>INDEX('Policy Characteristics'!H:H,MATCH(PolicyLevers!$C737,'Policy Characteristics'!$C:$C,0))</f>
        <v>1</v>
      </c>
      <c r="O737" s="147" t="str">
        <f>INDEX('Policy Characteristics'!I:I,MATCH(PolicyLevers!$C737,'Policy Characteristics'!$C:$C,0))</f>
        <v>weight</v>
      </c>
      <c r="P737" s="14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47" t="str">
        <f>INDEX('Policy Characteristics'!K:K,MATCH(PolicyLevers!$C737,'Policy Characteristics'!$C:$C,0))</f>
        <v>io-model.html</v>
      </c>
      <c r="R737">
        <f>INDEX('Policy Characteristics'!L:L,MATCH(PolicyLevers!$C737,'Policy Characteristics'!$C:$C,0))</f>
        <v>0</v>
      </c>
      <c r="S737" s="163">
        <f>INDEX('Policy Characteristics'!M:M,MATCH(PolicyLevers!$C737,'Policy Characteristics'!$C:$C,0))</f>
        <v>0</v>
      </c>
      <c r="T737">
        <f>INDEX('Policy Characteristics'!N:N,MATCH(PolicyLevers!$C737,'Policy Characteristics'!$C:$C,0))</f>
        <v>0</v>
      </c>
    </row>
    <row r="738" spans="1:20">
      <c r="A738" s="142" t="str">
        <f>INDEX('Policy Characteristics'!A:A,MATCH($C738,'Policy Characteristics'!$C:$C,0))</f>
        <v>Government Revenue Accounting</v>
      </c>
      <c r="B738" s="147" t="str">
        <f>INDEX('Policy Characteristics'!B:B,MATCH($C738,'Policy Characteristics'!$C:$C,0))</f>
        <v>Distributed Solar Subsidy</v>
      </c>
      <c r="C738" s="147" t="str">
        <f t="shared" si="70"/>
        <v>GRA for Distributed Solar Subsidy</v>
      </c>
      <c r="D738" t="s">
        <v>1365</v>
      </c>
      <c r="F738" t="s">
        <v>1369</v>
      </c>
      <c r="H738" s="16">
        <v>574</v>
      </c>
      <c r="I738" s="147" t="str">
        <f t="shared" si="71"/>
        <v>Yes</v>
      </c>
      <c r="J738" s="66"/>
      <c r="K738" s="142" t="str">
        <f>INDEX('Policy Characteristics'!E:E,MATCH(PolicyLevers!$C738,'Policy Characteristics'!$C:$C,0))</f>
        <v>GRA dist solar subsidy</v>
      </c>
      <c r="L738" s="147">
        <f>INDEX('Policy Characteristics'!F:F,MATCH(PolicyLevers!$C738,'Policy Characteristics'!$C:$C,0))</f>
        <v>0</v>
      </c>
      <c r="M738" s="147">
        <f>INDEX('Policy Characteristics'!G:G,MATCH(PolicyLevers!$C738,'Policy Characteristics'!$C:$C,0))</f>
        <v>10</v>
      </c>
      <c r="N738" s="147">
        <f>INDEX('Policy Characteristics'!H:H,MATCH(PolicyLevers!$C738,'Policy Characteristics'!$C:$C,0))</f>
        <v>1</v>
      </c>
      <c r="O738" s="147" t="str">
        <f>INDEX('Policy Characteristics'!I:I,MATCH(PolicyLevers!$C738,'Policy Characteristics'!$C:$C,0))</f>
        <v>weight</v>
      </c>
      <c r="P738" s="14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47" t="str">
        <f>INDEX('Policy Characteristics'!K:K,MATCH(PolicyLevers!$C738,'Policy Characteristics'!$C:$C,0))</f>
        <v>io-model.html</v>
      </c>
      <c r="R738">
        <f>INDEX('Policy Characteristics'!L:L,MATCH(PolicyLevers!$C738,'Policy Characteristics'!$C:$C,0))</f>
        <v>0</v>
      </c>
      <c r="S738" s="163">
        <f>INDEX('Policy Characteristics'!M:M,MATCH(PolicyLevers!$C738,'Policy Characteristics'!$C:$C,0))</f>
        <v>0</v>
      </c>
      <c r="T738">
        <f>INDEX('Policy Characteristics'!N:N,MATCH(PolicyLevers!$C738,'Policy Characteristics'!$C:$C,0))</f>
        <v>0</v>
      </c>
    </row>
    <row r="739" spans="1:20">
      <c r="A739" s="142" t="str">
        <f>INDEX('Policy Characteristics'!A:A,MATCH($C739,'Policy Characteristics'!$C:$C,0))</f>
        <v>Government Revenue Accounting</v>
      </c>
      <c r="B739" t="str">
        <f>INDEX('Policy Characteristics'!B:B,MATCH($C739,'Policy Characteristics'!$C:$C,0))</f>
        <v>Fuel Subsidy</v>
      </c>
      <c r="C739" t="s">
        <v>1358</v>
      </c>
      <c r="D739" t="s">
        <v>1361</v>
      </c>
      <c r="F739" t="s">
        <v>1366</v>
      </c>
      <c r="H739" s="16">
        <v>575</v>
      </c>
      <c r="I739" t="s">
        <v>46</v>
      </c>
      <c r="J739" s="66"/>
      <c r="K739" s="142" t="str">
        <f>INDEX('Policy Characteristics'!E:E,MATCH(PolicyLevers!$C739,'Policy Characteristics'!$C:$C,0))</f>
        <v>GRA fuel subsidy</v>
      </c>
      <c r="L739">
        <f>INDEX('Policy Characteristics'!F:F,MATCH(PolicyLevers!$C739,'Policy Characteristics'!$C:$C,0))</f>
        <v>0</v>
      </c>
      <c r="M739">
        <f>INDEX('Policy Characteristics'!G:G,MATCH(PolicyLevers!$C739,'Policy Characteristics'!$C:$C,0))</f>
        <v>10</v>
      </c>
      <c r="N739">
        <f>INDEX('Policy Characteristics'!H:H,MATCH(PolicyLevers!$C739,'Policy Characteristics'!$C:$C,0))</f>
        <v>1</v>
      </c>
      <c r="O739" t="str">
        <f>INDEX('Policy Characteristics'!I:I,MATCH(PolicyLevers!$C739,'Policy Characteristics'!$C:$C,0))</f>
        <v>weight</v>
      </c>
      <c r="P739" s="14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t="str">
        <f>INDEX('Policy Characteristics'!K:K,MATCH(PolicyLevers!$C739,'Policy Characteristics'!$C:$C,0))</f>
        <v>io-model.html</v>
      </c>
      <c r="R739">
        <f>INDEX('Policy Characteristics'!L:L,MATCH(PolicyLevers!$C739,'Policy Characteristics'!$C:$C,0))</f>
        <v>0</v>
      </c>
      <c r="S739" s="163">
        <f>INDEX('Policy Characteristics'!M:M,MATCH(PolicyLevers!$C739,'Policy Characteristics'!$C:$C,0))</f>
        <v>0</v>
      </c>
      <c r="T739">
        <f>INDEX('Policy Characteristics'!N:N,MATCH(PolicyLevers!$C739,'Policy Characteristics'!$C:$C,0))</f>
        <v>0</v>
      </c>
    </row>
    <row r="740" spans="1:20">
      <c r="A740" s="142" t="str">
        <f>INDEX('Policy Characteristics'!A:A,MATCH($C740,'Policy Characteristics'!$C:$C,0))</f>
        <v>Government Revenue Accounting</v>
      </c>
      <c r="B740" s="147" t="str">
        <f>INDEX('Policy Characteristics'!B:B,MATCH($C740,'Policy Characteristics'!$C:$C,0))</f>
        <v>Fuel Subsidy</v>
      </c>
      <c r="C740" s="147" t="str">
        <f t="shared" ref="C740:C743" si="72">C$739</f>
        <v>GRA for Fuel Subsidies</v>
      </c>
      <c r="D740" t="s">
        <v>1362</v>
      </c>
      <c r="F740" t="s">
        <v>1389</v>
      </c>
      <c r="H740" s="16">
        <v>576</v>
      </c>
      <c r="I740" s="147" t="str">
        <f t="shared" ref="I740:I743" si="73">I$739</f>
        <v>Yes</v>
      </c>
      <c r="J740" s="66"/>
      <c r="K740" s="142" t="str">
        <f>INDEX('Policy Characteristics'!E:E,MATCH(PolicyLevers!$C740,'Policy Characteristics'!$C:$C,0))</f>
        <v>GRA fuel subsidy</v>
      </c>
      <c r="L740" s="147">
        <f>INDEX('Policy Characteristics'!F:F,MATCH(PolicyLevers!$C740,'Policy Characteristics'!$C:$C,0))</f>
        <v>0</v>
      </c>
      <c r="M740" s="147">
        <f>INDEX('Policy Characteristics'!G:G,MATCH(PolicyLevers!$C740,'Policy Characteristics'!$C:$C,0))</f>
        <v>10</v>
      </c>
      <c r="N740" s="147">
        <f>INDEX('Policy Characteristics'!H:H,MATCH(PolicyLevers!$C740,'Policy Characteristics'!$C:$C,0))</f>
        <v>1</v>
      </c>
      <c r="O740" s="147" t="str">
        <f>INDEX('Policy Characteristics'!I:I,MATCH(PolicyLevers!$C740,'Policy Characteristics'!$C:$C,0))</f>
        <v>weight</v>
      </c>
      <c r="P740" s="14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47" t="str">
        <f>INDEX('Policy Characteristics'!K:K,MATCH(PolicyLevers!$C740,'Policy Characteristics'!$C:$C,0))</f>
        <v>io-model.html</v>
      </c>
      <c r="R740">
        <f>INDEX('Policy Characteristics'!L:L,MATCH(PolicyLevers!$C740,'Policy Characteristics'!$C:$C,0))</f>
        <v>0</v>
      </c>
      <c r="S740" s="163">
        <f>INDEX('Policy Characteristics'!M:M,MATCH(PolicyLevers!$C740,'Policy Characteristics'!$C:$C,0))</f>
        <v>0</v>
      </c>
      <c r="T740">
        <f>INDEX('Policy Characteristics'!N:N,MATCH(PolicyLevers!$C740,'Policy Characteristics'!$C:$C,0))</f>
        <v>0</v>
      </c>
    </row>
    <row r="741" spans="1:20">
      <c r="A741" s="142" t="str">
        <f>INDEX('Policy Characteristics'!A:A,MATCH($C741,'Policy Characteristics'!$C:$C,0))</f>
        <v>Government Revenue Accounting</v>
      </c>
      <c r="B741" s="147" t="str">
        <f>INDEX('Policy Characteristics'!B:B,MATCH($C741,'Policy Characteristics'!$C:$C,0))</f>
        <v>Fuel Subsidy</v>
      </c>
      <c r="C741" s="147" t="str">
        <f t="shared" si="72"/>
        <v>GRA for Fuel Subsidies</v>
      </c>
      <c r="D741" t="s">
        <v>1363</v>
      </c>
      <c r="F741" t="s">
        <v>1367</v>
      </c>
      <c r="H741" s="16">
        <v>577</v>
      </c>
      <c r="I741" s="147" t="str">
        <f t="shared" si="73"/>
        <v>Yes</v>
      </c>
      <c r="J741" s="66"/>
      <c r="K741" s="142" t="str">
        <f>INDEX('Policy Characteristics'!E:E,MATCH(PolicyLevers!$C741,'Policy Characteristics'!$C:$C,0))</f>
        <v>GRA fuel subsidy</v>
      </c>
      <c r="L741" s="147">
        <f>INDEX('Policy Characteristics'!F:F,MATCH(PolicyLevers!$C741,'Policy Characteristics'!$C:$C,0))</f>
        <v>0</v>
      </c>
      <c r="M741" s="147">
        <f>INDEX('Policy Characteristics'!G:G,MATCH(PolicyLevers!$C741,'Policy Characteristics'!$C:$C,0))</f>
        <v>10</v>
      </c>
      <c r="N741" s="147">
        <f>INDEX('Policy Characteristics'!H:H,MATCH(PolicyLevers!$C741,'Policy Characteristics'!$C:$C,0))</f>
        <v>1</v>
      </c>
      <c r="O741" s="147" t="str">
        <f>INDEX('Policy Characteristics'!I:I,MATCH(PolicyLevers!$C741,'Policy Characteristics'!$C:$C,0))</f>
        <v>weight</v>
      </c>
      <c r="P741" s="14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47" t="str">
        <f>INDEX('Policy Characteristics'!K:K,MATCH(PolicyLevers!$C741,'Policy Characteristics'!$C:$C,0))</f>
        <v>io-model.html</v>
      </c>
      <c r="R741">
        <f>INDEX('Policy Characteristics'!L:L,MATCH(PolicyLevers!$C741,'Policy Characteristics'!$C:$C,0))</f>
        <v>0</v>
      </c>
      <c r="S741" s="163">
        <f>INDEX('Policy Characteristics'!M:M,MATCH(PolicyLevers!$C741,'Policy Characteristics'!$C:$C,0))</f>
        <v>0</v>
      </c>
      <c r="T741">
        <f>INDEX('Policy Characteristics'!N:N,MATCH(PolicyLevers!$C741,'Policy Characteristics'!$C:$C,0))</f>
        <v>0</v>
      </c>
    </row>
    <row r="742" spans="1:20">
      <c r="A742" s="142" t="str">
        <f>INDEX('Policy Characteristics'!A:A,MATCH($C742,'Policy Characteristics'!$C:$C,0))</f>
        <v>Government Revenue Accounting</v>
      </c>
      <c r="B742" s="147" t="str">
        <f>INDEX('Policy Characteristics'!B:B,MATCH($C742,'Policy Characteristics'!$C:$C,0))</f>
        <v>Fuel Subsidy</v>
      </c>
      <c r="C742" s="147" t="str">
        <f t="shared" si="72"/>
        <v>GRA for Fuel Subsidies</v>
      </c>
      <c r="D742" t="s">
        <v>1364</v>
      </c>
      <c r="F742" t="s">
        <v>1368</v>
      </c>
      <c r="H742" s="16">
        <v>578</v>
      </c>
      <c r="I742" s="147" t="str">
        <f t="shared" si="73"/>
        <v>Yes</v>
      </c>
      <c r="J742" s="66"/>
      <c r="K742" s="142" t="str">
        <f>INDEX('Policy Characteristics'!E:E,MATCH(PolicyLevers!$C742,'Policy Characteristics'!$C:$C,0))</f>
        <v>GRA fuel subsidy</v>
      </c>
      <c r="L742" s="147">
        <f>INDEX('Policy Characteristics'!F:F,MATCH(PolicyLevers!$C742,'Policy Characteristics'!$C:$C,0))</f>
        <v>0</v>
      </c>
      <c r="M742" s="147">
        <f>INDEX('Policy Characteristics'!G:G,MATCH(PolicyLevers!$C742,'Policy Characteristics'!$C:$C,0))</f>
        <v>10</v>
      </c>
      <c r="N742" s="147">
        <f>INDEX('Policy Characteristics'!H:H,MATCH(PolicyLevers!$C742,'Policy Characteristics'!$C:$C,0))</f>
        <v>1</v>
      </c>
      <c r="O742" s="147" t="str">
        <f>INDEX('Policy Characteristics'!I:I,MATCH(PolicyLevers!$C742,'Policy Characteristics'!$C:$C,0))</f>
        <v>weight</v>
      </c>
      <c r="P742" s="14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47" t="str">
        <f>INDEX('Policy Characteristics'!K:K,MATCH(PolicyLevers!$C742,'Policy Characteristics'!$C:$C,0))</f>
        <v>io-model.html</v>
      </c>
      <c r="R742">
        <f>INDEX('Policy Characteristics'!L:L,MATCH(PolicyLevers!$C742,'Policy Characteristics'!$C:$C,0))</f>
        <v>0</v>
      </c>
      <c r="S742" s="163">
        <f>INDEX('Policy Characteristics'!M:M,MATCH(PolicyLevers!$C742,'Policy Characteristics'!$C:$C,0))</f>
        <v>0</v>
      </c>
      <c r="T742">
        <f>INDEX('Policy Characteristics'!N:N,MATCH(PolicyLevers!$C742,'Policy Characteristics'!$C:$C,0))</f>
        <v>0</v>
      </c>
    </row>
    <row r="743" spans="1:20">
      <c r="A743" s="142" t="str">
        <f>INDEX('Policy Characteristics'!A:A,MATCH($C743,'Policy Characteristics'!$C:$C,0))</f>
        <v>Government Revenue Accounting</v>
      </c>
      <c r="B743" s="147" t="str">
        <f>INDEX('Policy Characteristics'!B:B,MATCH($C743,'Policy Characteristics'!$C:$C,0))</f>
        <v>Fuel Subsidy</v>
      </c>
      <c r="C743" s="147" t="str">
        <f t="shared" si="72"/>
        <v>GRA for Fuel Subsidies</v>
      </c>
      <c r="D743" t="s">
        <v>1365</v>
      </c>
      <c r="F743" t="s">
        <v>1369</v>
      </c>
      <c r="H743" s="16">
        <v>579</v>
      </c>
      <c r="I743" s="147" t="str">
        <f t="shared" si="73"/>
        <v>Yes</v>
      </c>
      <c r="J743" s="66"/>
      <c r="K743" s="142" t="str">
        <f>INDEX('Policy Characteristics'!E:E,MATCH(PolicyLevers!$C743,'Policy Characteristics'!$C:$C,0))</f>
        <v>GRA fuel subsidy</v>
      </c>
      <c r="L743" s="147">
        <f>INDEX('Policy Characteristics'!F:F,MATCH(PolicyLevers!$C743,'Policy Characteristics'!$C:$C,0))</f>
        <v>0</v>
      </c>
      <c r="M743" s="147">
        <f>INDEX('Policy Characteristics'!G:G,MATCH(PolicyLevers!$C743,'Policy Characteristics'!$C:$C,0))</f>
        <v>10</v>
      </c>
      <c r="N743" s="147">
        <f>INDEX('Policy Characteristics'!H:H,MATCH(PolicyLevers!$C743,'Policy Characteristics'!$C:$C,0))</f>
        <v>1</v>
      </c>
      <c r="O743" s="147" t="str">
        <f>INDEX('Policy Characteristics'!I:I,MATCH(PolicyLevers!$C743,'Policy Characteristics'!$C:$C,0))</f>
        <v>weight</v>
      </c>
      <c r="P743" s="14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47" t="str">
        <f>INDEX('Policy Characteristics'!K:K,MATCH(PolicyLevers!$C743,'Policy Characteristics'!$C:$C,0))</f>
        <v>io-model.html</v>
      </c>
      <c r="R743">
        <f>INDEX('Policy Characteristics'!L:L,MATCH(PolicyLevers!$C743,'Policy Characteristics'!$C:$C,0))</f>
        <v>0</v>
      </c>
      <c r="S743" s="163">
        <f>INDEX('Policy Characteristics'!M:M,MATCH(PolicyLevers!$C743,'Policy Characteristics'!$C:$C,0))</f>
        <v>0</v>
      </c>
      <c r="T743">
        <f>INDEX('Policy Characteristics'!N:N,MATCH(PolicyLevers!$C743,'Policy Characteristics'!$C:$C,0))</f>
        <v>0</v>
      </c>
    </row>
    <row r="744" spans="1:20">
      <c r="A744" s="142" t="str">
        <f>INDEX('Policy Characteristics'!A:A,MATCH($C744,'Policy Characteristics'!$C:$C,0))</f>
        <v>Government Revenue Accounting</v>
      </c>
      <c r="B744" t="str">
        <f>INDEX('Policy Characteristics'!B:B,MATCH($C744,'Policy Characteristics'!$C:$C,0))</f>
        <v>National Debt Interest</v>
      </c>
      <c r="C744" t="s">
        <v>1359</v>
      </c>
      <c r="D744" t="s">
        <v>1361</v>
      </c>
      <c r="F744" t="s">
        <v>1366</v>
      </c>
      <c r="H744" s="16">
        <v>580</v>
      </c>
      <c r="I744" t="s">
        <v>46</v>
      </c>
      <c r="J744" s="66"/>
      <c r="K744" s="142" t="str">
        <f>INDEX('Policy Characteristics'!E:E,MATCH(PolicyLevers!$C744,'Policy Characteristics'!$C:$C,0))</f>
        <v>GRA national debt interest</v>
      </c>
      <c r="L744">
        <f>INDEX('Policy Characteristics'!F:F,MATCH(PolicyLevers!$C744,'Policy Characteristics'!$C:$C,0))</f>
        <v>0</v>
      </c>
      <c r="M744">
        <f>INDEX('Policy Characteristics'!G:G,MATCH(PolicyLevers!$C744,'Policy Characteristics'!$C:$C,0))</f>
        <v>10</v>
      </c>
      <c r="N744">
        <f>INDEX('Policy Characteristics'!H:H,MATCH(PolicyLevers!$C744,'Policy Characteristics'!$C:$C,0))</f>
        <v>1</v>
      </c>
      <c r="O744" t="str">
        <f>INDEX('Policy Characteristics'!I:I,MATCH(PolicyLevers!$C744,'Policy Characteristics'!$C:$C,0))</f>
        <v>weight</v>
      </c>
      <c r="P744" s="14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t="str">
        <f>INDEX('Policy Characteristics'!K:K,MATCH(PolicyLevers!$C744,'Policy Characteristics'!$C:$C,0))</f>
        <v>io-model.html</v>
      </c>
      <c r="R744">
        <f>INDEX('Policy Characteristics'!L:L,MATCH(PolicyLevers!$C744,'Policy Characteristics'!$C:$C,0))</f>
        <v>0</v>
      </c>
      <c r="S744" s="163">
        <f>INDEX('Policy Characteristics'!M:M,MATCH(PolicyLevers!$C744,'Policy Characteristics'!$C:$C,0))</f>
        <v>0</v>
      </c>
      <c r="T744">
        <f>INDEX('Policy Characteristics'!N:N,MATCH(PolicyLevers!$C744,'Policy Characteristics'!$C:$C,0))</f>
        <v>0</v>
      </c>
    </row>
    <row r="745" spans="1:20">
      <c r="A745" s="142" t="str">
        <f>INDEX('Policy Characteristics'!A:A,MATCH($C745,'Policy Characteristics'!$C:$C,0))</f>
        <v>Government Revenue Accounting</v>
      </c>
      <c r="B745" s="147" t="str">
        <f>INDEX('Policy Characteristics'!B:B,MATCH($C745,'Policy Characteristics'!$C:$C,0))</f>
        <v>National Debt Interest</v>
      </c>
      <c r="C745" s="147" t="str">
        <f t="shared" ref="C745:C748" si="74">C$744</f>
        <v>GRA for National Debt Interest</v>
      </c>
      <c r="D745" t="s">
        <v>1362</v>
      </c>
      <c r="F745" t="s">
        <v>1389</v>
      </c>
      <c r="H745" s="16">
        <v>581</v>
      </c>
      <c r="I745" s="147" t="str">
        <f t="shared" ref="I745:I748" si="75">I$744</f>
        <v>Yes</v>
      </c>
      <c r="J745" s="66"/>
      <c r="K745" s="142" t="str">
        <f>INDEX('Policy Characteristics'!E:E,MATCH(PolicyLevers!$C745,'Policy Characteristics'!$C:$C,0))</f>
        <v>GRA national debt interest</v>
      </c>
      <c r="L745" s="147">
        <f>INDEX('Policy Characteristics'!F:F,MATCH(PolicyLevers!$C745,'Policy Characteristics'!$C:$C,0))</f>
        <v>0</v>
      </c>
      <c r="M745" s="147">
        <f>INDEX('Policy Characteristics'!G:G,MATCH(PolicyLevers!$C745,'Policy Characteristics'!$C:$C,0))</f>
        <v>10</v>
      </c>
      <c r="N745" s="147">
        <f>INDEX('Policy Characteristics'!H:H,MATCH(PolicyLevers!$C745,'Policy Characteristics'!$C:$C,0))</f>
        <v>1</v>
      </c>
      <c r="O745" s="147" t="str">
        <f>INDEX('Policy Characteristics'!I:I,MATCH(PolicyLevers!$C745,'Policy Characteristics'!$C:$C,0))</f>
        <v>weight</v>
      </c>
      <c r="P745" s="14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47" t="str">
        <f>INDEX('Policy Characteristics'!K:K,MATCH(PolicyLevers!$C745,'Policy Characteristics'!$C:$C,0))</f>
        <v>io-model.html</v>
      </c>
      <c r="R745">
        <f>INDEX('Policy Characteristics'!L:L,MATCH(PolicyLevers!$C745,'Policy Characteristics'!$C:$C,0))</f>
        <v>0</v>
      </c>
      <c r="S745" s="163">
        <f>INDEX('Policy Characteristics'!M:M,MATCH(PolicyLevers!$C745,'Policy Characteristics'!$C:$C,0))</f>
        <v>0</v>
      </c>
      <c r="T745">
        <f>INDEX('Policy Characteristics'!N:N,MATCH(PolicyLevers!$C745,'Policy Characteristics'!$C:$C,0))</f>
        <v>0</v>
      </c>
    </row>
    <row r="746" spans="1:20">
      <c r="A746" s="142" t="str">
        <f>INDEX('Policy Characteristics'!A:A,MATCH($C746,'Policy Characteristics'!$C:$C,0))</f>
        <v>Government Revenue Accounting</v>
      </c>
      <c r="B746" s="147" t="str">
        <f>INDEX('Policy Characteristics'!B:B,MATCH($C746,'Policy Characteristics'!$C:$C,0))</f>
        <v>National Debt Interest</v>
      </c>
      <c r="C746" s="147" t="str">
        <f t="shared" si="74"/>
        <v>GRA for National Debt Interest</v>
      </c>
      <c r="D746" t="s">
        <v>1363</v>
      </c>
      <c r="F746" t="s">
        <v>1367</v>
      </c>
      <c r="H746" s="16">
        <v>582</v>
      </c>
      <c r="I746" s="147" t="str">
        <f t="shared" si="75"/>
        <v>Yes</v>
      </c>
      <c r="J746" s="66"/>
      <c r="K746" s="142" t="str">
        <f>INDEX('Policy Characteristics'!E:E,MATCH(PolicyLevers!$C746,'Policy Characteristics'!$C:$C,0))</f>
        <v>GRA national debt interest</v>
      </c>
      <c r="L746" s="147">
        <f>INDEX('Policy Characteristics'!F:F,MATCH(PolicyLevers!$C746,'Policy Characteristics'!$C:$C,0))</f>
        <v>0</v>
      </c>
      <c r="M746" s="147">
        <f>INDEX('Policy Characteristics'!G:G,MATCH(PolicyLevers!$C746,'Policy Characteristics'!$C:$C,0))</f>
        <v>10</v>
      </c>
      <c r="N746" s="147">
        <f>INDEX('Policy Characteristics'!H:H,MATCH(PolicyLevers!$C746,'Policy Characteristics'!$C:$C,0))</f>
        <v>1</v>
      </c>
      <c r="O746" s="147" t="str">
        <f>INDEX('Policy Characteristics'!I:I,MATCH(PolicyLevers!$C746,'Policy Characteristics'!$C:$C,0))</f>
        <v>weight</v>
      </c>
      <c r="P746" s="14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47" t="str">
        <f>INDEX('Policy Characteristics'!K:K,MATCH(PolicyLevers!$C746,'Policy Characteristics'!$C:$C,0))</f>
        <v>io-model.html</v>
      </c>
      <c r="R746">
        <f>INDEX('Policy Characteristics'!L:L,MATCH(PolicyLevers!$C746,'Policy Characteristics'!$C:$C,0))</f>
        <v>0</v>
      </c>
      <c r="S746" s="163">
        <f>INDEX('Policy Characteristics'!M:M,MATCH(PolicyLevers!$C746,'Policy Characteristics'!$C:$C,0))</f>
        <v>0</v>
      </c>
      <c r="T746">
        <f>INDEX('Policy Characteristics'!N:N,MATCH(PolicyLevers!$C746,'Policy Characteristics'!$C:$C,0))</f>
        <v>0</v>
      </c>
    </row>
    <row r="747" spans="1:20">
      <c r="A747" s="142" t="str">
        <f>INDEX('Policy Characteristics'!A:A,MATCH($C747,'Policy Characteristics'!$C:$C,0))</f>
        <v>Government Revenue Accounting</v>
      </c>
      <c r="B747" s="147" t="str">
        <f>INDEX('Policy Characteristics'!B:B,MATCH($C747,'Policy Characteristics'!$C:$C,0))</f>
        <v>National Debt Interest</v>
      </c>
      <c r="C747" s="147" t="str">
        <f t="shared" si="74"/>
        <v>GRA for National Debt Interest</v>
      </c>
      <c r="D747" t="s">
        <v>1364</v>
      </c>
      <c r="F747" t="s">
        <v>1368</v>
      </c>
      <c r="H747" s="16">
        <v>583</v>
      </c>
      <c r="I747" s="147" t="str">
        <f t="shared" si="75"/>
        <v>Yes</v>
      </c>
      <c r="J747" s="66"/>
      <c r="K747" s="142" t="str">
        <f>INDEX('Policy Characteristics'!E:E,MATCH(PolicyLevers!$C747,'Policy Characteristics'!$C:$C,0))</f>
        <v>GRA national debt interest</v>
      </c>
      <c r="L747" s="147">
        <f>INDEX('Policy Characteristics'!F:F,MATCH(PolicyLevers!$C747,'Policy Characteristics'!$C:$C,0))</f>
        <v>0</v>
      </c>
      <c r="M747" s="147">
        <f>INDEX('Policy Characteristics'!G:G,MATCH(PolicyLevers!$C747,'Policy Characteristics'!$C:$C,0))</f>
        <v>10</v>
      </c>
      <c r="N747" s="147">
        <f>INDEX('Policy Characteristics'!H:H,MATCH(PolicyLevers!$C747,'Policy Characteristics'!$C:$C,0))</f>
        <v>1</v>
      </c>
      <c r="O747" s="147" t="str">
        <f>INDEX('Policy Characteristics'!I:I,MATCH(PolicyLevers!$C747,'Policy Characteristics'!$C:$C,0))</f>
        <v>weight</v>
      </c>
      <c r="P747" s="14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47" t="str">
        <f>INDEX('Policy Characteristics'!K:K,MATCH(PolicyLevers!$C747,'Policy Characteristics'!$C:$C,0))</f>
        <v>io-model.html</v>
      </c>
      <c r="R747">
        <f>INDEX('Policy Characteristics'!L:L,MATCH(PolicyLevers!$C747,'Policy Characteristics'!$C:$C,0))</f>
        <v>0</v>
      </c>
      <c r="S747" s="163">
        <f>INDEX('Policy Characteristics'!M:M,MATCH(PolicyLevers!$C747,'Policy Characteristics'!$C:$C,0))</f>
        <v>0</v>
      </c>
      <c r="T747">
        <f>INDEX('Policy Characteristics'!N:N,MATCH(PolicyLevers!$C747,'Policy Characteristics'!$C:$C,0))</f>
        <v>0</v>
      </c>
    </row>
    <row r="748" spans="1:20">
      <c r="A748" s="142" t="str">
        <f>INDEX('Policy Characteristics'!A:A,MATCH($C748,'Policy Characteristics'!$C:$C,0))</f>
        <v>Government Revenue Accounting</v>
      </c>
      <c r="B748" s="147" t="str">
        <f>INDEX('Policy Characteristics'!B:B,MATCH($C748,'Policy Characteristics'!$C:$C,0))</f>
        <v>National Debt Interest</v>
      </c>
      <c r="C748" s="147" t="str">
        <f t="shared" si="74"/>
        <v>GRA for National Debt Interest</v>
      </c>
      <c r="D748" t="s">
        <v>1365</v>
      </c>
      <c r="F748" t="s">
        <v>1369</v>
      </c>
      <c r="H748" s="16">
        <v>584</v>
      </c>
      <c r="I748" s="147" t="str">
        <f t="shared" si="75"/>
        <v>Yes</v>
      </c>
      <c r="J748" s="66"/>
      <c r="K748" s="142" t="str">
        <f>INDEX('Policy Characteristics'!E:E,MATCH(PolicyLevers!$C748,'Policy Characteristics'!$C:$C,0))</f>
        <v>GRA national debt interest</v>
      </c>
      <c r="L748" s="147">
        <f>INDEX('Policy Characteristics'!F:F,MATCH(PolicyLevers!$C748,'Policy Characteristics'!$C:$C,0))</f>
        <v>0</v>
      </c>
      <c r="M748" s="147">
        <f>INDEX('Policy Characteristics'!G:G,MATCH(PolicyLevers!$C748,'Policy Characteristics'!$C:$C,0))</f>
        <v>10</v>
      </c>
      <c r="N748" s="147">
        <f>INDEX('Policy Characteristics'!H:H,MATCH(PolicyLevers!$C748,'Policy Characteristics'!$C:$C,0))</f>
        <v>1</v>
      </c>
      <c r="O748" s="147" t="str">
        <f>INDEX('Policy Characteristics'!I:I,MATCH(PolicyLevers!$C748,'Policy Characteristics'!$C:$C,0))</f>
        <v>weight</v>
      </c>
      <c r="P748" s="14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47" t="str">
        <f>INDEX('Policy Characteristics'!K:K,MATCH(PolicyLevers!$C748,'Policy Characteristics'!$C:$C,0))</f>
        <v>io-model.html</v>
      </c>
      <c r="R748">
        <f>INDEX('Policy Characteristics'!L:L,MATCH(PolicyLevers!$C748,'Policy Characteristics'!$C:$C,0))</f>
        <v>0</v>
      </c>
      <c r="S748" s="163">
        <f>INDEX('Policy Characteristics'!M:M,MATCH(PolicyLevers!$C748,'Policy Characteristics'!$C:$C,0))</f>
        <v>0</v>
      </c>
      <c r="T748">
        <f>INDEX('Policy Characteristics'!N:N,MATCH(PolicyLevers!$C748,'Policy Characteristics'!$C:$C,0))</f>
        <v>0</v>
      </c>
    </row>
    <row r="749" spans="1:20">
      <c r="A749" s="142" t="str">
        <f>INDEX('Policy Characteristics'!A:A,MATCH($C749,'Policy Characteristics'!$C:$C,0))</f>
        <v>Government Revenue Accounting</v>
      </c>
      <c r="B749" t="str">
        <f>INDEX('Policy Characteristics'!B:B,MATCH($C749,'Policy Characteristics'!$C:$C,0))</f>
        <v>Remaining Government Cash Flows</v>
      </c>
      <c r="C749" t="s">
        <v>1360</v>
      </c>
      <c r="D749" t="s">
        <v>1361</v>
      </c>
      <c r="F749" t="s">
        <v>1366</v>
      </c>
      <c r="H749" s="16">
        <v>585</v>
      </c>
      <c r="I749" t="s">
        <v>46</v>
      </c>
      <c r="J749" s="66"/>
      <c r="K749" s="142" t="str">
        <f>INDEX('Policy Characteristics'!E:E,MATCH(PolicyLevers!$C749,'Policy Characteristics'!$C:$C,0))</f>
        <v>GRA remaining cash flow changes</v>
      </c>
      <c r="L749">
        <f>INDEX('Policy Characteristics'!F:F,MATCH(PolicyLevers!$C749,'Policy Characteristics'!$C:$C,0))</f>
        <v>0</v>
      </c>
      <c r="M749">
        <f>INDEX('Policy Characteristics'!G:G,MATCH(PolicyLevers!$C749,'Policy Characteristics'!$C:$C,0))</f>
        <v>10</v>
      </c>
      <c r="N749">
        <f>INDEX('Policy Characteristics'!H:H,MATCH(PolicyLevers!$C749,'Policy Characteristics'!$C:$C,0))</f>
        <v>1</v>
      </c>
      <c r="O749" t="str">
        <f>INDEX('Policy Characteristics'!I:I,MATCH(PolicyLevers!$C749,'Policy Characteristics'!$C:$C,0))</f>
        <v>weight</v>
      </c>
      <c r="P749" s="14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t="str">
        <f>INDEX('Policy Characteristics'!K:K,MATCH(PolicyLevers!$C749,'Policy Characteristics'!$C:$C,0))</f>
        <v>io-model.html</v>
      </c>
      <c r="R749">
        <f>INDEX('Policy Characteristics'!L:L,MATCH(PolicyLevers!$C749,'Policy Characteristics'!$C:$C,0))</f>
        <v>0</v>
      </c>
      <c r="S749" s="163">
        <f>INDEX('Policy Characteristics'!M:M,MATCH(PolicyLevers!$C749,'Policy Characteristics'!$C:$C,0))</f>
        <v>0</v>
      </c>
      <c r="T749">
        <f>INDEX('Policy Characteristics'!N:N,MATCH(PolicyLevers!$C749,'Policy Characteristics'!$C:$C,0))</f>
        <v>0</v>
      </c>
    </row>
    <row r="750" spans="1:20">
      <c r="A750" s="142" t="str">
        <f>INDEX('Policy Characteristics'!A:A,MATCH($C750,'Policy Characteristics'!$C:$C,0))</f>
        <v>Government Revenue Accounting</v>
      </c>
      <c r="B750" s="147" t="str">
        <f>INDEX('Policy Characteristics'!B:B,MATCH($C750,'Policy Characteristics'!$C:$C,0))</f>
        <v>Remaining Government Cash Flows</v>
      </c>
      <c r="C750" s="147" t="str">
        <f t="shared" ref="C750" si="76">C$749</f>
        <v>GRA for Remaining Government Cash Flow Changes</v>
      </c>
      <c r="D750" t="s">
        <v>1362</v>
      </c>
      <c r="F750" t="s">
        <v>1389</v>
      </c>
      <c r="H750" s="16">
        <v>586</v>
      </c>
      <c r="I750" s="147" t="str">
        <f t="shared" ref="I750:I753" si="77">I$749</f>
        <v>Yes</v>
      </c>
      <c r="J750" s="66"/>
      <c r="K750" s="142" t="str">
        <f>INDEX('Policy Characteristics'!E:E,MATCH(PolicyLevers!$C750,'Policy Characteristics'!$C:$C,0))</f>
        <v>GRA remaining cash flow changes</v>
      </c>
      <c r="L750" s="147">
        <f>INDEX('Policy Characteristics'!F:F,MATCH(PolicyLevers!$C750,'Policy Characteristics'!$C:$C,0))</f>
        <v>0</v>
      </c>
      <c r="M750" s="147">
        <f>INDEX('Policy Characteristics'!G:G,MATCH(PolicyLevers!$C750,'Policy Characteristics'!$C:$C,0))</f>
        <v>10</v>
      </c>
      <c r="N750" s="147">
        <f>INDEX('Policy Characteristics'!H:H,MATCH(PolicyLevers!$C750,'Policy Characteristics'!$C:$C,0))</f>
        <v>1</v>
      </c>
      <c r="O750" s="147" t="str">
        <f>INDEX('Policy Characteristics'!I:I,MATCH(PolicyLevers!$C750,'Policy Characteristics'!$C:$C,0))</f>
        <v>weight</v>
      </c>
      <c r="P750" s="14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47" t="str">
        <f>INDEX('Policy Characteristics'!K:K,MATCH(PolicyLevers!$C750,'Policy Characteristics'!$C:$C,0))</f>
        <v>io-model.html</v>
      </c>
      <c r="R750">
        <f>INDEX('Policy Characteristics'!L:L,MATCH(PolicyLevers!$C750,'Policy Characteristics'!$C:$C,0))</f>
        <v>0</v>
      </c>
      <c r="S750" s="163">
        <f>INDEX('Policy Characteristics'!M:M,MATCH(PolicyLevers!$C750,'Policy Characteristics'!$C:$C,0))</f>
        <v>0</v>
      </c>
      <c r="T750">
        <f>INDEX('Policy Characteristics'!N:N,MATCH(PolicyLevers!$C750,'Policy Characteristics'!$C:$C,0))</f>
        <v>0</v>
      </c>
    </row>
    <row r="751" spans="1:20">
      <c r="A751" s="142" t="str">
        <f>INDEX('Policy Characteristics'!A:A,MATCH($C751,'Policy Characteristics'!$C:$C,0))</f>
        <v>Government Revenue Accounting</v>
      </c>
      <c r="B751" s="147" t="str">
        <f>INDEX('Policy Characteristics'!B:B,MATCH($C751,'Policy Characteristics'!$C:$C,0))</f>
        <v>Remaining Government Cash Flows</v>
      </c>
      <c r="C751" s="147" t="str">
        <f t="shared" ref="C751:C753" si="78">C$749</f>
        <v>GRA for Remaining Government Cash Flow Changes</v>
      </c>
      <c r="D751" t="s">
        <v>1363</v>
      </c>
      <c r="F751" t="s">
        <v>1367</v>
      </c>
      <c r="H751" s="16">
        <v>587</v>
      </c>
      <c r="I751" s="147" t="str">
        <f t="shared" si="77"/>
        <v>Yes</v>
      </c>
      <c r="J751" s="66"/>
      <c r="K751" s="142" t="str">
        <f>INDEX('Policy Characteristics'!E:E,MATCH(PolicyLevers!$C751,'Policy Characteristics'!$C:$C,0))</f>
        <v>GRA remaining cash flow changes</v>
      </c>
      <c r="L751" s="147">
        <f>INDEX('Policy Characteristics'!F:F,MATCH(PolicyLevers!$C751,'Policy Characteristics'!$C:$C,0))</f>
        <v>0</v>
      </c>
      <c r="M751" s="147">
        <f>INDEX('Policy Characteristics'!G:G,MATCH(PolicyLevers!$C751,'Policy Characteristics'!$C:$C,0))</f>
        <v>10</v>
      </c>
      <c r="N751" s="147">
        <f>INDEX('Policy Characteristics'!H:H,MATCH(PolicyLevers!$C751,'Policy Characteristics'!$C:$C,0))</f>
        <v>1</v>
      </c>
      <c r="O751" s="147" t="str">
        <f>INDEX('Policy Characteristics'!I:I,MATCH(PolicyLevers!$C751,'Policy Characteristics'!$C:$C,0))</f>
        <v>weight</v>
      </c>
      <c r="P751" s="14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47" t="str">
        <f>INDEX('Policy Characteristics'!K:K,MATCH(PolicyLevers!$C751,'Policy Characteristics'!$C:$C,0))</f>
        <v>io-model.html</v>
      </c>
      <c r="R751">
        <f>INDEX('Policy Characteristics'!L:L,MATCH(PolicyLevers!$C751,'Policy Characteristics'!$C:$C,0))</f>
        <v>0</v>
      </c>
      <c r="S751" s="163">
        <f>INDEX('Policy Characteristics'!M:M,MATCH(PolicyLevers!$C751,'Policy Characteristics'!$C:$C,0))</f>
        <v>0</v>
      </c>
      <c r="T751">
        <f>INDEX('Policy Characteristics'!N:N,MATCH(PolicyLevers!$C751,'Policy Characteristics'!$C:$C,0))</f>
        <v>0</v>
      </c>
    </row>
    <row r="752" spans="1:20">
      <c r="A752" s="142" t="str">
        <f>INDEX('Policy Characteristics'!A:A,MATCH($C752,'Policy Characteristics'!$C:$C,0))</f>
        <v>Government Revenue Accounting</v>
      </c>
      <c r="B752" s="147" t="str">
        <f>INDEX('Policy Characteristics'!B:B,MATCH($C752,'Policy Characteristics'!$C:$C,0))</f>
        <v>Remaining Government Cash Flows</v>
      </c>
      <c r="C752" s="147" t="str">
        <f t="shared" si="78"/>
        <v>GRA for Remaining Government Cash Flow Changes</v>
      </c>
      <c r="D752" t="s">
        <v>1364</v>
      </c>
      <c r="F752" t="s">
        <v>1368</v>
      </c>
      <c r="H752" s="16">
        <v>588</v>
      </c>
      <c r="I752" s="147" t="str">
        <f t="shared" si="77"/>
        <v>Yes</v>
      </c>
      <c r="J752" s="66"/>
      <c r="K752" s="142" t="str">
        <f>INDEX('Policy Characteristics'!E:E,MATCH(PolicyLevers!$C752,'Policy Characteristics'!$C:$C,0))</f>
        <v>GRA remaining cash flow changes</v>
      </c>
      <c r="L752" s="147">
        <f>INDEX('Policy Characteristics'!F:F,MATCH(PolicyLevers!$C752,'Policy Characteristics'!$C:$C,0))</f>
        <v>0</v>
      </c>
      <c r="M752" s="147">
        <f>INDEX('Policy Characteristics'!G:G,MATCH(PolicyLevers!$C752,'Policy Characteristics'!$C:$C,0))</f>
        <v>10</v>
      </c>
      <c r="N752" s="147">
        <f>INDEX('Policy Characteristics'!H:H,MATCH(PolicyLevers!$C752,'Policy Characteristics'!$C:$C,0))</f>
        <v>1</v>
      </c>
      <c r="O752" s="147" t="str">
        <f>INDEX('Policy Characteristics'!I:I,MATCH(PolicyLevers!$C752,'Policy Characteristics'!$C:$C,0))</f>
        <v>weight</v>
      </c>
      <c r="P752" s="14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47" t="str">
        <f>INDEX('Policy Characteristics'!K:K,MATCH(PolicyLevers!$C752,'Policy Characteristics'!$C:$C,0))</f>
        <v>io-model.html</v>
      </c>
      <c r="R752">
        <f>INDEX('Policy Characteristics'!L:L,MATCH(PolicyLevers!$C752,'Policy Characteristics'!$C:$C,0))</f>
        <v>0</v>
      </c>
      <c r="S752" s="163">
        <f>INDEX('Policy Characteristics'!M:M,MATCH(PolicyLevers!$C752,'Policy Characteristics'!$C:$C,0))</f>
        <v>0</v>
      </c>
      <c r="T752">
        <f>INDEX('Policy Characteristics'!N:N,MATCH(PolicyLevers!$C752,'Policy Characteristics'!$C:$C,0))</f>
        <v>0</v>
      </c>
    </row>
    <row r="753" spans="1:20">
      <c r="A753" s="142" t="str">
        <f>INDEX('Policy Characteristics'!A:A,MATCH($C753,'Policy Characteristics'!$C:$C,0))</f>
        <v>Government Revenue Accounting</v>
      </c>
      <c r="B753" s="147" t="str">
        <f>INDEX('Policy Characteristics'!B:B,MATCH($C753,'Policy Characteristics'!$C:$C,0))</f>
        <v>Remaining Government Cash Flows</v>
      </c>
      <c r="C753" s="147" t="str">
        <f t="shared" si="78"/>
        <v>GRA for Remaining Government Cash Flow Changes</v>
      </c>
      <c r="D753" t="s">
        <v>1365</v>
      </c>
      <c r="F753" t="s">
        <v>1369</v>
      </c>
      <c r="H753" s="16">
        <v>589</v>
      </c>
      <c r="I753" s="147" t="str">
        <f t="shared" si="77"/>
        <v>Yes</v>
      </c>
      <c r="J753" s="66"/>
      <c r="K753" s="142" t="str">
        <f>INDEX('Policy Characteristics'!E:E,MATCH(PolicyLevers!$C753,'Policy Characteristics'!$C:$C,0))</f>
        <v>GRA remaining cash flow changes</v>
      </c>
      <c r="L753" s="147">
        <f>INDEX('Policy Characteristics'!F:F,MATCH(PolicyLevers!$C753,'Policy Characteristics'!$C:$C,0))</f>
        <v>0</v>
      </c>
      <c r="M753" s="147">
        <f>INDEX('Policy Characteristics'!G:G,MATCH(PolicyLevers!$C753,'Policy Characteristics'!$C:$C,0))</f>
        <v>10</v>
      </c>
      <c r="N753" s="147">
        <f>INDEX('Policy Characteristics'!H:H,MATCH(PolicyLevers!$C753,'Policy Characteristics'!$C:$C,0))</f>
        <v>1</v>
      </c>
      <c r="O753" s="147" t="str">
        <f>INDEX('Policy Characteristics'!I:I,MATCH(PolicyLevers!$C753,'Policy Characteristics'!$C:$C,0))</f>
        <v>weight</v>
      </c>
      <c r="P753" s="14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47" t="str">
        <f>INDEX('Policy Characteristics'!K:K,MATCH(PolicyLevers!$C753,'Policy Characteristics'!$C:$C,0))</f>
        <v>io-model.html</v>
      </c>
      <c r="R753">
        <f>INDEX('Policy Characteristics'!L:L,MATCH(PolicyLevers!$C753,'Policy Characteristics'!$C:$C,0))</f>
        <v>0</v>
      </c>
      <c r="S753" s="163">
        <f>INDEX('Policy Characteristics'!M:M,MATCH(PolicyLevers!$C753,'Policy Characteristics'!$C:$C,0))</f>
        <v>0</v>
      </c>
      <c r="T753">
        <f>INDEX('Policy Characteristics'!N:N,MATCH(PolicyLevers!$C753,'Policy Characteristics'!$C:$C,0))</f>
        <v>0</v>
      </c>
    </row>
    <row r="754" spans="1:20">
      <c r="H754"/>
      <c r="J754"/>
      <c r="R754"/>
    </row>
    <row r="755" spans="1:20">
      <c r="H755"/>
      <c r="J755"/>
      <c r="R755"/>
    </row>
    <row r="756" spans="1:20">
      <c r="H756"/>
      <c r="J756"/>
      <c r="R756"/>
    </row>
    <row r="757" spans="1:20">
      <c r="H757"/>
      <c r="J757"/>
      <c r="R757"/>
    </row>
    <row r="758" spans="1:20">
      <c r="H758"/>
      <c r="J758"/>
      <c r="R758"/>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F17" zoomScale="80" zoomScaleNormal="80" workbookViewId="0">
      <selection activeCell="J25" sqref="J25"/>
    </sheetView>
  </sheetViews>
  <sheetFormatPr defaultColWidth="9.1796875" defaultRowHeight="14.5"/>
  <cols>
    <col min="1" max="1" width="20.1796875" customWidth="1"/>
    <col min="2" max="2" width="35.453125" customWidth="1"/>
    <col min="3" max="3" width="44.7265625" customWidth="1"/>
    <col min="4" max="4" width="37.453125" customWidth="1"/>
    <col min="5" max="5" width="20.1796875" customWidth="1"/>
    <col min="6" max="6" width="16.7265625" customWidth="1"/>
    <col min="7" max="7" width="17.54296875" customWidth="1"/>
    <col min="8" max="8" width="10.1796875" customWidth="1"/>
    <col min="9" max="9" width="20.1796875" customWidth="1"/>
    <col min="10" max="10" width="87" customWidth="1"/>
    <col min="11" max="12" width="20.1796875" customWidth="1"/>
    <col min="13" max="13" width="129.26953125" style="163" customWidth="1"/>
    <col min="14" max="14" width="67.54296875" customWidth="1"/>
  </cols>
  <sheetData>
    <row r="1" spans="1:14">
      <c r="A1" s="5" t="s">
        <v>1760</v>
      </c>
      <c r="M1"/>
    </row>
    <row r="2" spans="1:14">
      <c r="A2" s="12" t="s">
        <v>1761</v>
      </c>
      <c r="M2"/>
    </row>
    <row r="3" spans="1:14">
      <c r="A3" s="209" t="s">
        <v>3</v>
      </c>
      <c r="B3" s="209" t="s">
        <v>0</v>
      </c>
      <c r="C3" s="209" t="s">
        <v>1</v>
      </c>
      <c r="D3" s="210" t="s">
        <v>366</v>
      </c>
      <c r="E3" s="209" t="s">
        <v>561</v>
      </c>
      <c r="F3" s="254" t="s">
        <v>72</v>
      </c>
      <c r="G3" s="254" t="s">
        <v>73</v>
      </c>
      <c r="H3" s="254" t="s">
        <v>85</v>
      </c>
      <c r="I3" s="255" t="s">
        <v>31</v>
      </c>
      <c r="J3" s="209" t="s">
        <v>2</v>
      </c>
      <c r="K3" s="209" t="s">
        <v>464</v>
      </c>
      <c r="L3" s="209" t="s">
        <v>200</v>
      </c>
      <c r="M3" s="141" t="s">
        <v>160</v>
      </c>
      <c r="N3" s="211" t="s">
        <v>161</v>
      </c>
    </row>
    <row r="4" spans="1:14">
      <c r="A4" t="s">
        <v>4</v>
      </c>
      <c r="B4" t="s">
        <v>708</v>
      </c>
      <c r="C4" t="s">
        <v>703</v>
      </c>
      <c r="D4" t="s">
        <v>702</v>
      </c>
      <c r="E4" t="s">
        <v>704</v>
      </c>
      <c r="F4">
        <v>0</v>
      </c>
      <c r="G4">
        <v>1</v>
      </c>
      <c r="H4">
        <v>0.02</v>
      </c>
      <c r="I4" t="s">
        <v>705</v>
      </c>
      <c r="J4" s="218"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t="s">
        <v>707</v>
      </c>
      <c r="L4" t="s">
        <v>706</v>
      </c>
      <c r="M4" t="s">
        <v>1749</v>
      </c>
    </row>
    <row r="5" spans="1:14">
      <c r="A5" t="s">
        <v>4</v>
      </c>
      <c r="B5" t="s">
        <v>787</v>
      </c>
      <c r="C5" t="s">
        <v>788</v>
      </c>
      <c r="D5" t="s">
        <v>788</v>
      </c>
      <c r="E5" t="s">
        <v>789</v>
      </c>
      <c r="F5">
        <v>0</v>
      </c>
      <c r="G5">
        <v>250</v>
      </c>
      <c r="H5">
        <v>5</v>
      </c>
      <c r="I5" t="s">
        <v>790</v>
      </c>
      <c r="J5" s="218"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t="s">
        <v>1053</v>
      </c>
      <c r="M5" t="s">
        <v>1750</v>
      </c>
    </row>
    <row r="6" spans="1:14">
      <c r="A6" t="s">
        <v>4</v>
      </c>
      <c r="B6" t="s">
        <v>783</v>
      </c>
      <c r="C6" t="s">
        <v>784</v>
      </c>
      <c r="D6" t="s">
        <v>791</v>
      </c>
      <c r="E6" t="s">
        <v>785</v>
      </c>
      <c r="F6">
        <v>0</v>
      </c>
      <c r="G6">
        <v>1</v>
      </c>
      <c r="H6">
        <v>0.02</v>
      </c>
      <c r="I6" t="s">
        <v>786</v>
      </c>
      <c r="J6" s="218"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t="s">
        <v>1054</v>
      </c>
      <c r="M6" t="s">
        <v>1751</v>
      </c>
    </row>
    <row r="7" spans="1:14">
      <c r="A7" t="s">
        <v>4</v>
      </c>
      <c r="B7" t="s">
        <v>488</v>
      </c>
      <c r="C7" t="s">
        <v>489</v>
      </c>
      <c r="D7" t="s">
        <v>490</v>
      </c>
      <c r="E7" t="s">
        <v>612</v>
      </c>
      <c r="F7">
        <v>0</v>
      </c>
      <c r="G7">
        <v>1</v>
      </c>
      <c r="H7">
        <v>0.01</v>
      </c>
      <c r="I7" t="s">
        <v>491</v>
      </c>
      <c r="J7" s="218"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t="s">
        <v>492</v>
      </c>
      <c r="L7" t="s">
        <v>493</v>
      </c>
      <c r="M7" t="s">
        <v>1697</v>
      </c>
    </row>
    <row r="8" spans="1:14">
      <c r="A8" t="s">
        <v>4</v>
      </c>
      <c r="B8" t="s">
        <v>487</v>
      </c>
      <c r="C8" t="s">
        <v>483</v>
      </c>
      <c r="D8" t="s">
        <v>482</v>
      </c>
      <c r="E8" t="s">
        <v>611</v>
      </c>
      <c r="F8">
        <v>0</v>
      </c>
      <c r="G8">
        <v>0.5</v>
      </c>
      <c r="H8">
        <v>0.01</v>
      </c>
      <c r="I8" t="s">
        <v>484</v>
      </c>
      <c r="J8" s="218"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t="s">
        <v>485</v>
      </c>
      <c r="L8" t="s">
        <v>486</v>
      </c>
      <c r="M8" t="s">
        <v>1752</v>
      </c>
    </row>
    <row r="9" spans="1:14">
      <c r="A9" t="s">
        <v>4</v>
      </c>
      <c r="B9" t="s">
        <v>11</v>
      </c>
      <c r="C9" t="s">
        <v>117</v>
      </c>
      <c r="D9" t="s">
        <v>11</v>
      </c>
      <c r="E9" t="s">
        <v>610</v>
      </c>
      <c r="F9">
        <v>0</v>
      </c>
      <c r="G9">
        <v>1</v>
      </c>
      <c r="H9">
        <v>0.02</v>
      </c>
      <c r="I9" t="s">
        <v>465</v>
      </c>
      <c r="J9" s="218"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t="s">
        <v>201</v>
      </c>
      <c r="L9" t="s">
        <v>202</v>
      </c>
      <c r="M9" t="s">
        <v>162</v>
      </c>
      <c r="N9" t="s">
        <v>185</v>
      </c>
    </row>
    <row r="10" spans="1:14">
      <c r="A10" t="s">
        <v>4</v>
      </c>
      <c r="B10" t="s">
        <v>5</v>
      </c>
      <c r="C10" t="s">
        <v>315</v>
      </c>
      <c r="D10" t="s">
        <v>367</v>
      </c>
      <c r="E10" t="s">
        <v>609</v>
      </c>
      <c r="F10">
        <v>0</v>
      </c>
      <c r="G10">
        <v>1</v>
      </c>
      <c r="H10">
        <v>0.01</v>
      </c>
      <c r="I10" t="s">
        <v>1745</v>
      </c>
      <c r="J10" s="218"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t="s">
        <v>203</v>
      </c>
      <c r="L10" t="s">
        <v>204</v>
      </c>
      <c r="M10" t="s">
        <v>1731</v>
      </c>
      <c r="N10" t="s">
        <v>386</v>
      </c>
    </row>
    <row r="11" spans="1:14">
      <c r="A11" t="s">
        <v>4</v>
      </c>
      <c r="B11" t="s">
        <v>830</v>
      </c>
      <c r="C11" t="s">
        <v>831</v>
      </c>
      <c r="D11" t="s">
        <v>832</v>
      </c>
      <c r="E11" t="s">
        <v>833</v>
      </c>
      <c r="F11">
        <v>0</v>
      </c>
      <c r="G11">
        <v>1</v>
      </c>
      <c r="H11">
        <v>0.01</v>
      </c>
      <c r="I11" t="s">
        <v>491</v>
      </c>
      <c r="J11" s="218"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t="s">
        <v>1055</v>
      </c>
      <c r="M11" t="s">
        <v>1753</v>
      </c>
    </row>
    <row r="12" spans="1:14">
      <c r="A12" t="s">
        <v>4</v>
      </c>
      <c r="B12" t="s">
        <v>494</v>
      </c>
      <c r="C12" t="s">
        <v>495</v>
      </c>
      <c r="D12" t="s">
        <v>494</v>
      </c>
      <c r="E12" t="s">
        <v>608</v>
      </c>
      <c r="F12">
        <v>0</v>
      </c>
      <c r="G12" s="267">
        <v>1</v>
      </c>
      <c r="H12">
        <v>0.01</v>
      </c>
      <c r="I12" t="s">
        <v>496</v>
      </c>
      <c r="J12" s="218" t="str">
        <f>INDEX(Guidance!U:U,MATCH('Policy Characteristics'!C12,Guidance!E:E,0))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K12" t="s">
        <v>497</v>
      </c>
      <c r="L12" t="s">
        <v>498</v>
      </c>
      <c r="M12" t="s">
        <v>1754</v>
      </c>
    </row>
    <row r="13" spans="1:14">
      <c r="A13" t="s">
        <v>4</v>
      </c>
      <c r="B13" t="s">
        <v>1400</v>
      </c>
      <c r="C13" t="s">
        <v>1401</v>
      </c>
      <c r="D13" t="s">
        <v>1400</v>
      </c>
      <c r="E13" t="s">
        <v>1402</v>
      </c>
      <c r="F13">
        <v>0</v>
      </c>
      <c r="G13">
        <v>0.35</v>
      </c>
      <c r="H13">
        <v>0.01</v>
      </c>
      <c r="I13" t="s">
        <v>1734</v>
      </c>
      <c r="J13" s="218"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t="s">
        <v>205</v>
      </c>
      <c r="L13" t="s">
        <v>206</v>
      </c>
      <c r="M13" t="s">
        <v>1735</v>
      </c>
    </row>
    <row r="14" spans="1:14" ht="161.15" customHeight="1">
      <c r="A14" t="s">
        <v>74</v>
      </c>
      <c r="B14" t="s">
        <v>15</v>
      </c>
      <c r="C14" t="s">
        <v>822</v>
      </c>
      <c r="D14" t="s">
        <v>15</v>
      </c>
      <c r="E14" t="s">
        <v>821</v>
      </c>
      <c r="F14">
        <v>0</v>
      </c>
      <c r="G14">
        <v>1</v>
      </c>
      <c r="H14">
        <v>0.01</v>
      </c>
      <c r="I14" t="s">
        <v>119</v>
      </c>
      <c r="J14" s="256"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t="s">
        <v>207</v>
      </c>
      <c r="L14" t="s">
        <v>208</v>
      </c>
      <c r="M14"/>
    </row>
    <row r="15" spans="1:14">
      <c r="A15" t="s">
        <v>74</v>
      </c>
      <c r="B15" t="s">
        <v>106</v>
      </c>
      <c r="C15" t="s">
        <v>316</v>
      </c>
      <c r="D15" t="s">
        <v>106</v>
      </c>
      <c r="E15" t="s">
        <v>607</v>
      </c>
      <c r="F15">
        <v>0</v>
      </c>
      <c r="G15">
        <v>0.6</v>
      </c>
      <c r="H15">
        <v>0.01</v>
      </c>
      <c r="I15" t="s">
        <v>33</v>
      </c>
      <c r="J15" s="218"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t="s">
        <v>209</v>
      </c>
      <c r="L15" t="s">
        <v>210</v>
      </c>
      <c r="M15" t="s">
        <v>163</v>
      </c>
      <c r="N15" t="s">
        <v>451</v>
      </c>
    </row>
    <row r="16" spans="1:14">
      <c r="A16" t="s">
        <v>74</v>
      </c>
      <c r="B16" t="s">
        <v>14</v>
      </c>
      <c r="C16" t="s">
        <v>7</v>
      </c>
      <c r="D16" t="s">
        <v>14</v>
      </c>
      <c r="E16" t="s">
        <v>606</v>
      </c>
      <c r="F16">
        <v>0</v>
      </c>
      <c r="G16">
        <v>1</v>
      </c>
      <c r="H16">
        <v>1</v>
      </c>
      <c r="I16" t="s">
        <v>32</v>
      </c>
      <c r="J16" s="218"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t="s">
        <v>211</v>
      </c>
      <c r="L16" t="s">
        <v>212</v>
      </c>
      <c r="M16" t="s">
        <v>77</v>
      </c>
    </row>
    <row r="17" spans="1:13">
      <c r="A17" t="s">
        <v>74</v>
      </c>
      <c r="B17" t="s">
        <v>273</v>
      </c>
      <c r="C17" t="s">
        <v>317</v>
      </c>
      <c r="D17" t="s">
        <v>368</v>
      </c>
      <c r="E17" t="s">
        <v>605</v>
      </c>
      <c r="F17">
        <v>0</v>
      </c>
      <c r="G17">
        <v>0.2</v>
      </c>
      <c r="H17">
        <v>5.0000000000000001E-3</v>
      </c>
      <c r="I17" t="s">
        <v>274</v>
      </c>
      <c r="J17" s="218"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t="s">
        <v>275</v>
      </c>
      <c r="L17" t="s">
        <v>276</v>
      </c>
      <c r="M17" t="s">
        <v>1718</v>
      </c>
    </row>
    <row r="18" spans="1:13">
      <c r="A18" t="s">
        <v>74</v>
      </c>
      <c r="B18" t="s">
        <v>277</v>
      </c>
      <c r="C18" t="s">
        <v>280</v>
      </c>
      <c r="D18" t="s">
        <v>368</v>
      </c>
      <c r="E18" t="s">
        <v>604</v>
      </c>
      <c r="F18">
        <v>0</v>
      </c>
      <c r="G18">
        <v>0.5</v>
      </c>
      <c r="H18">
        <v>0.01</v>
      </c>
      <c r="I18" t="s">
        <v>281</v>
      </c>
      <c r="J18" s="218"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t="s">
        <v>278</v>
      </c>
      <c r="L18" t="s">
        <v>279</v>
      </c>
      <c r="M18" t="s">
        <v>1755</v>
      </c>
    </row>
    <row r="19" spans="1:13">
      <c r="A19" t="s">
        <v>74</v>
      </c>
      <c r="B19" t="s">
        <v>13</v>
      </c>
      <c r="C19" t="s">
        <v>132</v>
      </c>
      <c r="D19" t="s">
        <v>13</v>
      </c>
      <c r="E19" t="s">
        <v>603</v>
      </c>
      <c r="F19">
        <v>0</v>
      </c>
      <c r="G19">
        <v>1</v>
      </c>
      <c r="H19">
        <v>1</v>
      </c>
      <c r="I19" t="s">
        <v>32</v>
      </c>
      <c r="J19" s="218"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t="s">
        <v>213</v>
      </c>
      <c r="L19" t="s">
        <v>214</v>
      </c>
      <c r="M19" t="s">
        <v>1719</v>
      </c>
    </row>
    <row r="20" spans="1:13">
      <c r="A20" t="s">
        <v>74</v>
      </c>
      <c r="B20" t="s">
        <v>797</v>
      </c>
      <c r="C20" t="s">
        <v>796</v>
      </c>
      <c r="D20" t="s">
        <v>16</v>
      </c>
      <c r="E20" t="s">
        <v>602</v>
      </c>
      <c r="F20">
        <v>0</v>
      </c>
      <c r="G20">
        <v>0.5</v>
      </c>
      <c r="H20">
        <v>0.01</v>
      </c>
      <c r="I20" t="s">
        <v>798</v>
      </c>
      <c r="J20" s="218"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t="s">
        <v>215</v>
      </c>
      <c r="L20" t="s">
        <v>216</v>
      </c>
      <c r="M20" t="s">
        <v>165</v>
      </c>
    </row>
    <row r="21" spans="1:13">
      <c r="A21" t="s">
        <v>74</v>
      </c>
      <c r="B21" t="s">
        <v>12</v>
      </c>
      <c r="C21" t="s">
        <v>6</v>
      </c>
      <c r="D21" t="s">
        <v>12</v>
      </c>
      <c r="E21" t="s">
        <v>601</v>
      </c>
      <c r="F21">
        <v>0</v>
      </c>
      <c r="G21">
        <v>1</v>
      </c>
      <c r="H21">
        <v>1</v>
      </c>
      <c r="I21" t="s">
        <v>32</v>
      </c>
      <c r="J21" s="218"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t="s">
        <v>217</v>
      </c>
      <c r="L21" t="s">
        <v>218</v>
      </c>
      <c r="M21" t="s">
        <v>77</v>
      </c>
    </row>
    <row r="22" spans="1:13">
      <c r="A22" t="s">
        <v>8</v>
      </c>
      <c r="B22" t="s">
        <v>351</v>
      </c>
      <c r="C22" t="s">
        <v>352</v>
      </c>
      <c r="D22" t="s">
        <v>351</v>
      </c>
      <c r="E22" t="s">
        <v>600</v>
      </c>
      <c r="F22">
        <v>0</v>
      </c>
      <c r="G22">
        <v>1</v>
      </c>
      <c r="H22">
        <v>1</v>
      </c>
      <c r="I22" t="s">
        <v>32</v>
      </c>
      <c r="J22" s="218" t="str">
        <f>INDEX(Guidance!U:U,MATCH('Policy Characteristics'!C22,Guidance!E:E,0))</f>
        <v>**Description:** This policy prevents new capacity of the selected type(s) from being built or deployed.//</v>
      </c>
      <c r="K22" t="s">
        <v>353</v>
      </c>
      <c r="L22" t="s">
        <v>354</v>
      </c>
      <c r="M22"/>
    </row>
    <row r="23" spans="1:13">
      <c r="A23" t="s">
        <v>8</v>
      </c>
      <c r="B23" t="s">
        <v>29</v>
      </c>
      <c r="C23" t="s">
        <v>1709</v>
      </c>
      <c r="D23" t="s">
        <v>1710</v>
      </c>
      <c r="E23" t="s">
        <v>1711</v>
      </c>
      <c r="F23">
        <v>0</v>
      </c>
      <c r="G23">
        <v>1</v>
      </c>
      <c r="H23">
        <v>0.01</v>
      </c>
      <c r="I23" t="s">
        <v>1185</v>
      </c>
      <c r="J23" s="218"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t="s">
        <v>254</v>
      </c>
      <c r="L23" t="s">
        <v>255</v>
      </c>
      <c r="M23" t="s">
        <v>1720</v>
      </c>
    </row>
    <row r="24" spans="1:13">
      <c r="A24" t="s">
        <v>8</v>
      </c>
      <c r="B24" t="s">
        <v>1101</v>
      </c>
      <c r="C24" t="s">
        <v>1102</v>
      </c>
      <c r="D24" t="s">
        <v>1101</v>
      </c>
      <c r="E24" t="s">
        <v>589</v>
      </c>
      <c r="F24">
        <v>0</v>
      </c>
      <c r="G24">
        <v>1</v>
      </c>
      <c r="H24">
        <v>0.01</v>
      </c>
      <c r="I24" t="s">
        <v>37</v>
      </c>
      <c r="J24" s="218" t="str">
        <f>INDEX(Guidance!U:U,MATCH('Policy Characteristics'!C24,Guidance!E:E,0))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t="s">
        <v>780</v>
      </c>
      <c r="L24" t="s">
        <v>781</v>
      </c>
      <c r="M24" t="s">
        <v>1756</v>
      </c>
    </row>
    <row r="25" spans="1:13">
      <c r="A25" t="s">
        <v>8</v>
      </c>
      <c r="B25" t="s">
        <v>282</v>
      </c>
      <c r="C25" t="s">
        <v>285</v>
      </c>
      <c r="D25" t="s">
        <v>369</v>
      </c>
      <c r="E25" t="s">
        <v>599</v>
      </c>
      <c r="F25">
        <v>-0.5</v>
      </c>
      <c r="G25">
        <v>1</v>
      </c>
      <c r="H25">
        <v>0.02</v>
      </c>
      <c r="I25" t="s">
        <v>286</v>
      </c>
      <c r="J25" s="218" t="str">
        <f>INDEX(Guidance!U:U,MATCH('Policy Characteristics'!C25,Guidance!E:E,0))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t="s">
        <v>288</v>
      </c>
      <c r="L25" t="s">
        <v>290</v>
      </c>
      <c r="M25" t="s">
        <v>1757</v>
      </c>
    </row>
    <row r="26" spans="1:13">
      <c r="A26" t="s">
        <v>8</v>
      </c>
      <c r="B26" t="s">
        <v>283</v>
      </c>
      <c r="C26" t="s">
        <v>284</v>
      </c>
      <c r="D26" t="s">
        <v>369</v>
      </c>
      <c r="E26" t="s">
        <v>598</v>
      </c>
      <c r="F26">
        <v>-0.5</v>
      </c>
      <c r="G26">
        <v>1</v>
      </c>
      <c r="H26">
        <v>0.02</v>
      </c>
      <c r="I26" t="s">
        <v>287</v>
      </c>
      <c r="J26" s="218"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t="s">
        <v>289</v>
      </c>
      <c r="L26" t="s">
        <v>290</v>
      </c>
      <c r="M26" t="s">
        <v>1757</v>
      </c>
    </row>
    <row r="27" spans="1:13">
      <c r="A27" t="s">
        <v>8</v>
      </c>
      <c r="B27" t="s">
        <v>319</v>
      </c>
      <c r="C27" t="s">
        <v>318</v>
      </c>
      <c r="D27" t="s">
        <v>319</v>
      </c>
      <c r="E27" t="s">
        <v>597</v>
      </c>
      <c r="F27">
        <v>0</v>
      </c>
      <c r="G27">
        <v>0</v>
      </c>
      <c r="H27">
        <v>0</v>
      </c>
      <c r="I27">
        <v>0</v>
      </c>
      <c r="J27" s="218" t="str">
        <f>INDEX(Guidance!U:U,MATCH('Policy Characteristics'!C27,Guidance!E:E,0))</f>
        <v>**Description:**0</v>
      </c>
      <c r="M27"/>
    </row>
    <row r="28" spans="1:13">
      <c r="A28" t="s">
        <v>8</v>
      </c>
      <c r="B28" t="s">
        <v>17</v>
      </c>
      <c r="C28" t="s">
        <v>30</v>
      </c>
      <c r="D28" t="s">
        <v>17</v>
      </c>
      <c r="E28" t="s">
        <v>596</v>
      </c>
      <c r="F28">
        <v>0</v>
      </c>
      <c r="G28">
        <v>1</v>
      </c>
      <c r="H28">
        <v>0.01</v>
      </c>
      <c r="I28" t="s">
        <v>36</v>
      </c>
      <c r="J28" s="218"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t="s">
        <v>219</v>
      </c>
      <c r="L28" t="s">
        <v>220</v>
      </c>
      <c r="M28" t="s">
        <v>1721</v>
      </c>
    </row>
    <row r="29" spans="1:13">
      <c r="A29" t="s">
        <v>8</v>
      </c>
      <c r="B29" t="s">
        <v>134</v>
      </c>
      <c r="C29" t="s">
        <v>133</v>
      </c>
      <c r="D29" t="s">
        <v>134</v>
      </c>
      <c r="E29" t="s">
        <v>595</v>
      </c>
      <c r="F29">
        <v>0</v>
      </c>
      <c r="G29">
        <v>25000</v>
      </c>
      <c r="H29">
        <v>25</v>
      </c>
      <c r="I29" t="s">
        <v>199</v>
      </c>
      <c r="J29" s="218"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t="s">
        <v>221</v>
      </c>
      <c r="L29" t="s">
        <v>222</v>
      </c>
      <c r="M29" t="s">
        <v>1722</v>
      </c>
    </row>
    <row r="30" spans="1:13">
      <c r="A30" t="s">
        <v>8</v>
      </c>
      <c r="B30" t="s">
        <v>19</v>
      </c>
      <c r="C30" t="s">
        <v>1383</v>
      </c>
      <c r="D30" t="s">
        <v>19</v>
      </c>
      <c r="E30" t="s">
        <v>594</v>
      </c>
      <c r="F30">
        <v>0</v>
      </c>
      <c r="G30">
        <v>1</v>
      </c>
      <c r="H30">
        <v>0.01</v>
      </c>
      <c r="I30" t="s">
        <v>36</v>
      </c>
      <c r="J30" s="218"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t="s">
        <v>223</v>
      </c>
      <c r="L30" t="s">
        <v>224</v>
      </c>
      <c r="M30" t="s">
        <v>1723</v>
      </c>
    </row>
    <row r="31" spans="1:13">
      <c r="A31" t="s">
        <v>8</v>
      </c>
      <c r="B31" t="s">
        <v>138</v>
      </c>
      <c r="C31" t="s">
        <v>296</v>
      </c>
      <c r="D31" t="s">
        <v>138</v>
      </c>
      <c r="E31" t="s">
        <v>593</v>
      </c>
      <c r="F31">
        <v>0</v>
      </c>
      <c r="G31">
        <v>1</v>
      </c>
      <c r="H31">
        <v>0.01</v>
      </c>
      <c r="I31" t="s">
        <v>139</v>
      </c>
      <c r="J31" s="218"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t="s">
        <v>225</v>
      </c>
      <c r="L31" t="s">
        <v>226</v>
      </c>
      <c r="M31" t="s">
        <v>1724</v>
      </c>
    </row>
    <row r="32" spans="1:13" ht="29">
      <c r="A32" t="s">
        <v>8</v>
      </c>
      <c r="B32" t="s">
        <v>1707</v>
      </c>
      <c r="C32" t="s">
        <v>1708</v>
      </c>
      <c r="D32" t="s">
        <v>1707</v>
      </c>
      <c r="F32">
        <v>0</v>
      </c>
      <c r="G32">
        <v>0</v>
      </c>
      <c r="H32">
        <v>0</v>
      </c>
      <c r="I32">
        <v>0</v>
      </c>
      <c r="J32" s="256" t="str">
        <f>INDEX(Guidance!U:U,MATCH('Policy Characteristics'!C32,Guidance!E:E,0))</f>
        <v xml:space="preserve">**Description:** This policy uses an alternative retirement schedule for existing capacity of the selected type(s). // </v>
      </c>
      <c r="M32"/>
    </row>
    <row r="33" spans="1:14" ht="43.5">
      <c r="A33" t="s">
        <v>8</v>
      </c>
      <c r="B33" t="s">
        <v>62</v>
      </c>
      <c r="C33" t="s">
        <v>135</v>
      </c>
      <c r="D33" t="s">
        <v>62</v>
      </c>
      <c r="F33">
        <v>0</v>
      </c>
      <c r="G33">
        <v>0</v>
      </c>
      <c r="H33">
        <v>0</v>
      </c>
      <c r="I33">
        <v>0</v>
      </c>
      <c r="J33" s="256"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row>
    <row r="34" spans="1:14">
      <c r="A34" t="s">
        <v>8</v>
      </c>
      <c r="B34" t="s">
        <v>380</v>
      </c>
      <c r="C34" t="s">
        <v>381</v>
      </c>
      <c r="D34" t="s">
        <v>1101</v>
      </c>
      <c r="E34" t="s">
        <v>592</v>
      </c>
      <c r="F34">
        <v>0</v>
      </c>
      <c r="G34">
        <v>1</v>
      </c>
      <c r="H34">
        <v>1</v>
      </c>
      <c r="I34" t="s">
        <v>32</v>
      </c>
      <c r="J34" s="218"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row>
    <row r="35" spans="1:14">
      <c r="A35" t="s">
        <v>8</v>
      </c>
      <c r="B35" t="s">
        <v>558</v>
      </c>
      <c r="C35" t="s">
        <v>557</v>
      </c>
      <c r="D35" t="s">
        <v>559</v>
      </c>
      <c r="F35">
        <v>0</v>
      </c>
      <c r="G35">
        <v>20</v>
      </c>
      <c r="H35">
        <v>1</v>
      </c>
      <c r="I35" t="s">
        <v>136</v>
      </c>
      <c r="J35" s="218" t="str">
        <f>INDEX(Guidance!U:U,MATCH('Policy Characteristics'!C35,Guidance!E:E,0))</f>
        <v>**Description:** This policy extends the lifetime of all nuclear plants by the specified number of years.//</v>
      </c>
      <c r="K35" t="s">
        <v>227</v>
      </c>
      <c r="L35" t="s">
        <v>560</v>
      </c>
      <c r="M35" t="s">
        <v>164</v>
      </c>
      <c r="N35" t="s">
        <v>164</v>
      </c>
    </row>
    <row r="36" spans="1:14">
      <c r="A36" t="s">
        <v>8</v>
      </c>
      <c r="B36" t="s">
        <v>267</v>
      </c>
      <c r="C36" t="s">
        <v>268</v>
      </c>
      <c r="D36" t="s">
        <v>267</v>
      </c>
      <c r="E36" t="s">
        <v>591</v>
      </c>
      <c r="F36">
        <v>0</v>
      </c>
      <c r="G36">
        <v>0.6</v>
      </c>
      <c r="H36">
        <v>0.01</v>
      </c>
      <c r="I36">
        <v>0</v>
      </c>
      <c r="J36" s="218"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row>
    <row r="37" spans="1:14">
      <c r="A37" t="s">
        <v>8</v>
      </c>
      <c r="B37" t="s">
        <v>638</v>
      </c>
      <c r="C37" t="s">
        <v>639</v>
      </c>
      <c r="D37" t="s">
        <v>638</v>
      </c>
      <c r="E37" t="s">
        <v>640</v>
      </c>
      <c r="F37">
        <v>0</v>
      </c>
      <c r="G37">
        <v>0.9</v>
      </c>
      <c r="H37">
        <v>0.01</v>
      </c>
      <c r="I37" t="s">
        <v>641</v>
      </c>
      <c r="J37" s="218"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t="s">
        <v>699</v>
      </c>
      <c r="L37" t="s">
        <v>698</v>
      </c>
      <c r="M37"/>
    </row>
    <row r="38" spans="1:14">
      <c r="A38" t="s">
        <v>8</v>
      </c>
      <c r="B38" t="s">
        <v>264</v>
      </c>
      <c r="C38" t="s">
        <v>297</v>
      </c>
      <c r="D38" t="s">
        <v>370</v>
      </c>
      <c r="E38" t="s">
        <v>590</v>
      </c>
      <c r="F38">
        <v>0</v>
      </c>
      <c r="G38">
        <v>0.8</v>
      </c>
      <c r="H38">
        <v>0.01</v>
      </c>
      <c r="I38" t="s">
        <v>265</v>
      </c>
      <c r="J38" s="218"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t="s">
        <v>540</v>
      </c>
      <c r="L38" t="s">
        <v>266</v>
      </c>
      <c r="M38" t="s">
        <v>1725</v>
      </c>
    </row>
    <row r="39" spans="1:14">
      <c r="A39" t="s">
        <v>8</v>
      </c>
      <c r="B39" t="s">
        <v>1157</v>
      </c>
      <c r="C39" t="s">
        <v>1159</v>
      </c>
      <c r="D39" t="s">
        <v>1157</v>
      </c>
      <c r="E39" t="s">
        <v>1160</v>
      </c>
      <c r="F39">
        <v>0</v>
      </c>
      <c r="G39">
        <v>1</v>
      </c>
      <c r="H39">
        <v>0.01</v>
      </c>
      <c r="I39" t="s">
        <v>1161</v>
      </c>
      <c r="J39" s="218"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t="s">
        <v>228</v>
      </c>
      <c r="M39"/>
    </row>
    <row r="40" spans="1:14">
      <c r="A40" t="s">
        <v>8</v>
      </c>
      <c r="B40" t="s">
        <v>18</v>
      </c>
      <c r="C40" t="s">
        <v>137</v>
      </c>
      <c r="D40" t="s">
        <v>18</v>
      </c>
      <c r="E40" t="s">
        <v>1158</v>
      </c>
      <c r="F40">
        <v>0</v>
      </c>
      <c r="G40">
        <v>1000</v>
      </c>
      <c r="H40">
        <v>20</v>
      </c>
      <c r="I40">
        <v>0</v>
      </c>
      <c r="J40" s="218"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row>
    <row r="41" spans="1:14">
      <c r="A41" s="66" t="s">
        <v>9</v>
      </c>
      <c r="B41" s="66" t="s">
        <v>29</v>
      </c>
      <c r="C41" s="66" t="s">
        <v>1712</v>
      </c>
      <c r="D41" s="66" t="s">
        <v>1715</v>
      </c>
      <c r="E41" s="66" t="s">
        <v>1716</v>
      </c>
      <c r="F41">
        <v>0</v>
      </c>
      <c r="G41">
        <v>1</v>
      </c>
      <c r="H41">
        <v>0.01</v>
      </c>
      <c r="I41" t="s">
        <v>1185</v>
      </c>
      <c r="J41" s="218"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66" t="s">
        <v>254</v>
      </c>
      <c r="L41" s="66" t="s">
        <v>255</v>
      </c>
      <c r="M41" s="66" t="s">
        <v>1720</v>
      </c>
    </row>
    <row r="42" spans="1:14">
      <c r="A42" t="s">
        <v>9</v>
      </c>
      <c r="B42" t="s">
        <v>21</v>
      </c>
      <c r="C42" t="s">
        <v>1139</v>
      </c>
      <c r="D42" t="s">
        <v>21</v>
      </c>
      <c r="E42" t="s">
        <v>1140</v>
      </c>
      <c r="F42">
        <v>0</v>
      </c>
      <c r="G42">
        <v>1</v>
      </c>
      <c r="H42">
        <v>0.01</v>
      </c>
      <c r="I42" t="s">
        <v>36</v>
      </c>
      <c r="J42" s="218"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t="s">
        <v>229</v>
      </c>
      <c r="L42" t="s">
        <v>230</v>
      </c>
      <c r="M42" t="s">
        <v>1726</v>
      </c>
    </row>
    <row r="43" spans="1:14">
      <c r="A43" t="s">
        <v>9</v>
      </c>
      <c r="B43" t="s">
        <v>25</v>
      </c>
      <c r="C43" t="s">
        <v>298</v>
      </c>
      <c r="D43" t="s">
        <v>25</v>
      </c>
      <c r="E43" t="s">
        <v>588</v>
      </c>
      <c r="F43">
        <v>0</v>
      </c>
      <c r="G43">
        <v>1</v>
      </c>
      <c r="H43">
        <v>0.01</v>
      </c>
      <c r="I43" t="s">
        <v>36</v>
      </c>
      <c r="J43" s="218"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t="s">
        <v>231</v>
      </c>
      <c r="L43" t="s">
        <v>232</v>
      </c>
      <c r="M43" t="s">
        <v>1727</v>
      </c>
    </row>
    <row r="44" spans="1:14">
      <c r="A44" t="s">
        <v>9</v>
      </c>
      <c r="B44" t="s">
        <v>23</v>
      </c>
      <c r="C44" t="s">
        <v>61</v>
      </c>
      <c r="D44" t="s">
        <v>23</v>
      </c>
      <c r="E44" t="s">
        <v>587</v>
      </c>
      <c r="F44">
        <v>0</v>
      </c>
      <c r="G44">
        <v>1</v>
      </c>
      <c r="H44">
        <v>0.01</v>
      </c>
      <c r="I44" t="s">
        <v>36</v>
      </c>
      <c r="J44" s="218"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t="s">
        <v>233</v>
      </c>
      <c r="L44" t="s">
        <v>234</v>
      </c>
      <c r="M44" t="s">
        <v>1728</v>
      </c>
    </row>
    <row r="45" spans="1:14">
      <c r="A45" t="s">
        <v>9</v>
      </c>
      <c r="B45" t="s">
        <v>107</v>
      </c>
      <c r="C45" t="s">
        <v>299</v>
      </c>
      <c r="D45" t="s">
        <v>107</v>
      </c>
      <c r="E45" t="s">
        <v>586</v>
      </c>
      <c r="F45">
        <v>0</v>
      </c>
      <c r="G45">
        <v>0.6</v>
      </c>
      <c r="H45">
        <v>0.01</v>
      </c>
      <c r="I45" t="s">
        <v>33</v>
      </c>
      <c r="J45" s="218"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t="s">
        <v>235</v>
      </c>
      <c r="L45" t="s">
        <v>236</v>
      </c>
      <c r="M45" t="s">
        <v>1729</v>
      </c>
      <c r="N45" t="s">
        <v>552</v>
      </c>
    </row>
    <row r="46" spans="1:14">
      <c r="A46" t="s">
        <v>9</v>
      </c>
      <c r="B46" t="s">
        <v>24</v>
      </c>
      <c r="C46" t="s">
        <v>300</v>
      </c>
      <c r="D46" t="s">
        <v>24</v>
      </c>
      <c r="E46" t="s">
        <v>585</v>
      </c>
      <c r="F46">
        <v>0</v>
      </c>
      <c r="G46">
        <v>1</v>
      </c>
      <c r="H46">
        <v>0.01</v>
      </c>
      <c r="I46" t="s">
        <v>36</v>
      </c>
      <c r="J46" s="218"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t="s">
        <v>237</v>
      </c>
      <c r="L46" t="s">
        <v>238</v>
      </c>
      <c r="M46" t="s">
        <v>165</v>
      </c>
    </row>
    <row r="47" spans="1:14">
      <c r="A47" t="s">
        <v>9</v>
      </c>
      <c r="B47" t="s">
        <v>1046</v>
      </c>
      <c r="C47" t="s">
        <v>717</v>
      </c>
      <c r="D47" t="s">
        <v>1046</v>
      </c>
      <c r="E47" t="s">
        <v>731</v>
      </c>
      <c r="F47">
        <v>0</v>
      </c>
      <c r="G47">
        <v>1</v>
      </c>
      <c r="H47">
        <v>0.01</v>
      </c>
      <c r="I47" t="s">
        <v>730</v>
      </c>
      <c r="J47" s="218"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t="s">
        <v>239</v>
      </c>
      <c r="L47" t="s">
        <v>1061</v>
      </c>
      <c r="M47"/>
    </row>
    <row r="48" spans="1:14">
      <c r="A48" t="s">
        <v>9</v>
      </c>
      <c r="B48" t="s">
        <v>1144</v>
      </c>
      <c r="C48" t="s">
        <v>1147</v>
      </c>
      <c r="D48" t="s">
        <v>1151</v>
      </c>
      <c r="E48" t="s">
        <v>1152</v>
      </c>
      <c r="F48">
        <v>0</v>
      </c>
      <c r="G48">
        <v>1</v>
      </c>
      <c r="H48">
        <v>0.01</v>
      </c>
      <c r="I48" t="s">
        <v>36</v>
      </c>
      <c r="J48" s="218"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t="s">
        <v>555</v>
      </c>
      <c r="L48" t="s">
        <v>556</v>
      </c>
      <c r="M48" t="s">
        <v>165</v>
      </c>
    </row>
    <row r="49" spans="1:14">
      <c r="A49" t="s">
        <v>9</v>
      </c>
      <c r="B49" t="s">
        <v>1145</v>
      </c>
      <c r="C49" t="s">
        <v>1148</v>
      </c>
      <c r="D49" t="s">
        <v>1151</v>
      </c>
      <c r="E49" t="s">
        <v>1153</v>
      </c>
      <c r="F49">
        <v>0</v>
      </c>
      <c r="G49">
        <v>1</v>
      </c>
      <c r="H49">
        <v>0.01</v>
      </c>
      <c r="I49" t="s">
        <v>36</v>
      </c>
      <c r="J49" s="218"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t="s">
        <v>555</v>
      </c>
      <c r="L49" t="s">
        <v>556</v>
      </c>
      <c r="M49"/>
    </row>
    <row r="50" spans="1:14">
      <c r="A50" t="s">
        <v>9</v>
      </c>
      <c r="B50" t="s">
        <v>1146</v>
      </c>
      <c r="C50" t="s">
        <v>1149</v>
      </c>
      <c r="D50" t="s">
        <v>1151</v>
      </c>
      <c r="E50" t="s">
        <v>1154</v>
      </c>
      <c r="F50">
        <v>0</v>
      </c>
      <c r="G50">
        <v>1</v>
      </c>
      <c r="H50">
        <v>0.01</v>
      </c>
      <c r="I50" t="s">
        <v>36</v>
      </c>
      <c r="J50" s="218"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t="s">
        <v>555</v>
      </c>
      <c r="L50" t="s">
        <v>556</v>
      </c>
      <c r="M50"/>
    </row>
    <row r="51" spans="1:14">
      <c r="A51" t="s">
        <v>9</v>
      </c>
      <c r="B51" t="s">
        <v>1156</v>
      </c>
      <c r="C51" t="s">
        <v>1150</v>
      </c>
      <c r="D51" t="s">
        <v>1151</v>
      </c>
      <c r="E51" t="s">
        <v>1155</v>
      </c>
      <c r="F51">
        <v>0</v>
      </c>
      <c r="G51">
        <v>1</v>
      </c>
      <c r="H51">
        <v>0.01</v>
      </c>
      <c r="I51" t="s">
        <v>36</v>
      </c>
      <c r="J51" s="218"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t="s">
        <v>555</v>
      </c>
      <c r="L51" t="s">
        <v>556</v>
      </c>
      <c r="M51"/>
    </row>
    <row r="52" spans="1:14">
      <c r="A52" t="s">
        <v>9</v>
      </c>
      <c r="B52" t="s">
        <v>763</v>
      </c>
      <c r="C52" t="s">
        <v>762</v>
      </c>
      <c r="D52" t="s">
        <v>763</v>
      </c>
      <c r="E52" t="s">
        <v>766</v>
      </c>
      <c r="F52">
        <v>0</v>
      </c>
      <c r="G52">
        <v>1</v>
      </c>
      <c r="H52">
        <v>0.01</v>
      </c>
      <c r="I52" t="s">
        <v>767</v>
      </c>
      <c r="J52" s="218"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t="s">
        <v>1056</v>
      </c>
      <c r="M52" t="s">
        <v>1730</v>
      </c>
    </row>
    <row r="53" spans="1:14">
      <c r="A53" t="s">
        <v>9</v>
      </c>
      <c r="B53" t="s">
        <v>22</v>
      </c>
      <c r="C53" t="s">
        <v>301</v>
      </c>
      <c r="D53" t="s">
        <v>371</v>
      </c>
      <c r="E53" t="s">
        <v>584</v>
      </c>
      <c r="F53">
        <v>0</v>
      </c>
      <c r="G53">
        <v>1</v>
      </c>
      <c r="H53">
        <v>0.01</v>
      </c>
      <c r="I53" t="s">
        <v>36</v>
      </c>
      <c r="J53" s="218"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t="s">
        <v>240</v>
      </c>
      <c r="L53" t="s">
        <v>241</v>
      </c>
      <c r="M53" t="s">
        <v>1726</v>
      </c>
    </row>
    <row r="54" spans="1:14">
      <c r="A54" t="s">
        <v>9</v>
      </c>
      <c r="B54" t="s">
        <v>20</v>
      </c>
      <c r="C54" t="s">
        <v>302</v>
      </c>
      <c r="D54" t="s">
        <v>371</v>
      </c>
      <c r="E54" t="s">
        <v>583</v>
      </c>
      <c r="F54">
        <v>0</v>
      </c>
      <c r="G54">
        <v>1</v>
      </c>
      <c r="H54">
        <v>0.01</v>
      </c>
      <c r="I54" t="s">
        <v>36</v>
      </c>
      <c r="J54" s="218"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t="s">
        <v>242</v>
      </c>
      <c r="L54" t="s">
        <v>243</v>
      </c>
      <c r="M54" t="s">
        <v>1726</v>
      </c>
    </row>
    <row r="55" spans="1:14">
      <c r="A55" t="s">
        <v>9</v>
      </c>
      <c r="B55" t="s">
        <v>826</v>
      </c>
      <c r="C55" t="s">
        <v>827</v>
      </c>
      <c r="D55" t="s">
        <v>827</v>
      </c>
      <c r="E55" t="s">
        <v>828</v>
      </c>
      <c r="F55">
        <v>0</v>
      </c>
      <c r="G55">
        <v>1</v>
      </c>
      <c r="H55">
        <v>0.01</v>
      </c>
      <c r="I55" t="s">
        <v>829</v>
      </c>
      <c r="J55" s="218"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t="s">
        <v>1057</v>
      </c>
      <c r="M55" t="s">
        <v>165</v>
      </c>
    </row>
    <row r="56" spans="1:14">
      <c r="A56" t="s">
        <v>149</v>
      </c>
      <c r="B56" t="s">
        <v>151</v>
      </c>
      <c r="C56" t="s">
        <v>452</v>
      </c>
      <c r="D56" t="s">
        <v>151</v>
      </c>
      <c r="E56" t="s">
        <v>582</v>
      </c>
      <c r="F56">
        <v>0</v>
      </c>
      <c r="G56">
        <v>1</v>
      </c>
      <c r="H56">
        <v>0.01</v>
      </c>
      <c r="I56" t="s">
        <v>36</v>
      </c>
      <c r="J56" s="218"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t="s">
        <v>244</v>
      </c>
      <c r="L56" t="s">
        <v>245</v>
      </c>
      <c r="M56" t="s">
        <v>1732</v>
      </c>
      <c r="N56" t="s">
        <v>197</v>
      </c>
    </row>
    <row r="57" spans="1:14">
      <c r="A57" t="s">
        <v>149</v>
      </c>
      <c r="B57" t="s">
        <v>272</v>
      </c>
      <c r="C57" t="s">
        <v>461</v>
      </c>
      <c r="D57" t="s">
        <v>272</v>
      </c>
      <c r="E57" t="s">
        <v>581</v>
      </c>
      <c r="F57">
        <v>0</v>
      </c>
      <c r="G57">
        <v>1</v>
      </c>
      <c r="H57">
        <v>0.01</v>
      </c>
      <c r="I57" t="s">
        <v>36</v>
      </c>
      <c r="J57" s="218"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t="s">
        <v>329</v>
      </c>
      <c r="L57" t="s">
        <v>330</v>
      </c>
      <c r="M57" t="s">
        <v>1732</v>
      </c>
    </row>
    <row r="58" spans="1:14">
      <c r="A58" t="s">
        <v>149</v>
      </c>
      <c r="B58" t="s">
        <v>457</v>
      </c>
      <c r="C58" t="s">
        <v>458</v>
      </c>
      <c r="D58" t="s">
        <v>457</v>
      </c>
      <c r="E58" t="s">
        <v>580</v>
      </c>
      <c r="F58">
        <v>0</v>
      </c>
      <c r="G58">
        <v>1</v>
      </c>
      <c r="H58">
        <v>0.01</v>
      </c>
      <c r="I58" t="s">
        <v>36</v>
      </c>
      <c r="J58" s="218"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t="s">
        <v>1062</v>
      </c>
      <c r="M58" t="s">
        <v>1732</v>
      </c>
    </row>
    <row r="59" spans="1:14">
      <c r="A59" t="s">
        <v>149</v>
      </c>
      <c r="B59" t="s">
        <v>198</v>
      </c>
      <c r="C59" t="s">
        <v>453</v>
      </c>
      <c r="D59" t="s">
        <v>198</v>
      </c>
      <c r="E59" t="s">
        <v>579</v>
      </c>
      <c r="F59">
        <v>0</v>
      </c>
      <c r="G59">
        <v>1</v>
      </c>
      <c r="H59">
        <v>0.01</v>
      </c>
      <c r="I59" t="s">
        <v>36</v>
      </c>
      <c r="J59" s="218" t="str">
        <f>INDEX(Guidance!U:U,MATCH('Policy Characteristics'!C59,Guidance!E:E,0))</f>
        <v xml:space="preserve">**Description:** This policy avoids the release of CO2 from forests by reducing timber harvesting. // </v>
      </c>
      <c r="K59" t="s">
        <v>246</v>
      </c>
      <c r="L59" t="s">
        <v>247</v>
      </c>
      <c r="M59" t="s">
        <v>1732</v>
      </c>
    </row>
    <row r="60" spans="1:14">
      <c r="A60" t="s">
        <v>149</v>
      </c>
      <c r="B60" t="s">
        <v>1141</v>
      </c>
      <c r="C60" t="s">
        <v>1142</v>
      </c>
      <c r="D60" t="s">
        <v>1141</v>
      </c>
      <c r="E60" t="s">
        <v>1143</v>
      </c>
      <c r="F60">
        <v>0</v>
      </c>
      <c r="G60">
        <v>1</v>
      </c>
      <c r="H60">
        <v>0.01</v>
      </c>
      <c r="I60" t="s">
        <v>36</v>
      </c>
      <c r="J60" s="218"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t="s">
        <v>248</v>
      </c>
      <c r="L60" t="s">
        <v>249</v>
      </c>
      <c r="M60" t="s">
        <v>1726</v>
      </c>
    </row>
    <row r="61" spans="1:14">
      <c r="A61" t="s">
        <v>149</v>
      </c>
      <c r="B61" t="s">
        <v>152</v>
      </c>
      <c r="C61" t="s">
        <v>454</v>
      </c>
      <c r="D61" t="s">
        <v>152</v>
      </c>
      <c r="E61" t="s">
        <v>578</v>
      </c>
      <c r="F61">
        <v>0</v>
      </c>
      <c r="G61">
        <v>1</v>
      </c>
      <c r="H61">
        <v>0.01</v>
      </c>
      <c r="I61" t="s">
        <v>36</v>
      </c>
      <c r="J61" s="218"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t="s">
        <v>250</v>
      </c>
      <c r="L61" t="s">
        <v>251</v>
      </c>
      <c r="M61" t="s">
        <v>1732</v>
      </c>
    </row>
    <row r="62" spans="1:14">
      <c r="A62" t="s">
        <v>149</v>
      </c>
      <c r="B62" t="s">
        <v>150</v>
      </c>
      <c r="C62" t="s">
        <v>1174</v>
      </c>
      <c r="D62" t="s">
        <v>150</v>
      </c>
      <c r="E62" t="s">
        <v>577</v>
      </c>
      <c r="F62">
        <v>0</v>
      </c>
      <c r="G62">
        <v>1</v>
      </c>
      <c r="H62">
        <v>0.01</v>
      </c>
      <c r="I62" t="s">
        <v>36</v>
      </c>
      <c r="J62" s="218"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t="s">
        <v>252</v>
      </c>
      <c r="L62" t="s">
        <v>253</v>
      </c>
      <c r="M62" t="s">
        <v>1726</v>
      </c>
    </row>
    <row r="63" spans="1:14">
      <c r="A63" t="s">
        <v>149</v>
      </c>
      <c r="B63" t="s">
        <v>455</v>
      </c>
      <c r="C63" t="s">
        <v>456</v>
      </c>
      <c r="D63" t="s">
        <v>455</v>
      </c>
      <c r="E63" t="s">
        <v>576</v>
      </c>
      <c r="F63">
        <v>0</v>
      </c>
      <c r="G63">
        <v>0</v>
      </c>
      <c r="H63">
        <v>0</v>
      </c>
      <c r="I63">
        <v>0</v>
      </c>
      <c r="J63" s="218" t="str">
        <f>INDEX(Guidance!U:U,MATCH('Policy Characteristics'!C63,Guidance!E:E,0))</f>
        <v>**Description:**0</v>
      </c>
      <c r="L63" t="s">
        <v>1063</v>
      </c>
      <c r="M63"/>
    </row>
    <row r="64" spans="1:14">
      <c r="A64" t="s">
        <v>149</v>
      </c>
      <c r="B64" t="s">
        <v>769</v>
      </c>
      <c r="C64" t="s">
        <v>770</v>
      </c>
      <c r="D64" t="s">
        <v>769</v>
      </c>
      <c r="E64" t="s">
        <v>771</v>
      </c>
      <c r="F64">
        <v>0</v>
      </c>
      <c r="G64">
        <v>1</v>
      </c>
      <c r="H64">
        <v>0.01</v>
      </c>
      <c r="I64" t="s">
        <v>772</v>
      </c>
      <c r="J64" s="218"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t="s">
        <v>1058</v>
      </c>
      <c r="M64" t="s">
        <v>773</v>
      </c>
    </row>
    <row r="65" spans="1:13">
      <c r="A65" t="s">
        <v>813</v>
      </c>
      <c r="B65" t="s">
        <v>817</v>
      </c>
      <c r="C65" t="s">
        <v>303</v>
      </c>
      <c r="D65" t="s">
        <v>816</v>
      </c>
      <c r="E65" t="s">
        <v>575</v>
      </c>
      <c r="F65">
        <v>0</v>
      </c>
      <c r="G65">
        <v>1</v>
      </c>
      <c r="H65">
        <v>0.01</v>
      </c>
      <c r="I65" t="s">
        <v>60</v>
      </c>
      <c r="J65" s="218"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t="s">
        <v>258</v>
      </c>
      <c r="L65" t="s">
        <v>259</v>
      </c>
      <c r="M65" t="s">
        <v>165</v>
      </c>
    </row>
    <row r="66" spans="1:13">
      <c r="A66" t="s">
        <v>813</v>
      </c>
      <c r="B66" t="s">
        <v>1100</v>
      </c>
      <c r="C66" t="s">
        <v>1099</v>
      </c>
      <c r="D66" t="s">
        <v>372</v>
      </c>
      <c r="E66" t="s">
        <v>1097</v>
      </c>
      <c r="F66">
        <v>0</v>
      </c>
      <c r="G66">
        <v>1</v>
      </c>
      <c r="H66">
        <v>0.01</v>
      </c>
      <c r="I66" t="s">
        <v>1098</v>
      </c>
      <c r="J66" s="218" t="str">
        <f>INDEX(Guidance!U:U,MATCH('Policy Characteristics'!C66,Guidance!E:E,0))</f>
        <v xml:space="preserve">**Description:** This policy causes a percentage of the district heat to be generated by burning hydrogen instead of the fuels used in the BAU case. // </v>
      </c>
      <c r="K66" t="s">
        <v>365</v>
      </c>
      <c r="L66" t="s">
        <v>1059</v>
      </c>
      <c r="M66" t="s">
        <v>165</v>
      </c>
    </row>
    <row r="67" spans="1:13">
      <c r="A67" t="s">
        <v>813</v>
      </c>
      <c r="B67" t="s">
        <v>814</v>
      </c>
      <c r="C67" t="s">
        <v>815</v>
      </c>
      <c r="D67" t="s">
        <v>818</v>
      </c>
      <c r="E67" t="s">
        <v>819</v>
      </c>
      <c r="F67">
        <v>0</v>
      </c>
      <c r="G67">
        <v>1</v>
      </c>
      <c r="H67">
        <v>0.01</v>
      </c>
      <c r="I67" t="s">
        <v>820</v>
      </c>
      <c r="J67" s="218"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t="s">
        <v>1060</v>
      </c>
      <c r="M67" t="s">
        <v>1758</v>
      </c>
    </row>
    <row r="68" spans="1:13">
      <c r="A68" t="s">
        <v>10</v>
      </c>
      <c r="B68" t="s">
        <v>27</v>
      </c>
      <c r="C68" t="s">
        <v>737</v>
      </c>
      <c r="D68" t="s">
        <v>27</v>
      </c>
      <c r="E68" t="s">
        <v>574</v>
      </c>
      <c r="F68">
        <v>0</v>
      </c>
      <c r="G68">
        <v>10000</v>
      </c>
      <c r="H68">
        <v>250</v>
      </c>
      <c r="I68" t="s">
        <v>1437</v>
      </c>
      <c r="J68" s="218"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t="s">
        <v>256</v>
      </c>
      <c r="L68" t="s">
        <v>257</v>
      </c>
      <c r="M68" t="s">
        <v>1759</v>
      </c>
    </row>
    <row r="69" spans="1:13">
      <c r="A69" t="s">
        <v>10</v>
      </c>
      <c r="B69" t="s">
        <v>28</v>
      </c>
      <c r="C69" t="s">
        <v>156</v>
      </c>
      <c r="D69" t="s">
        <v>28</v>
      </c>
      <c r="E69" t="s">
        <v>573</v>
      </c>
      <c r="F69">
        <v>0</v>
      </c>
      <c r="G69">
        <v>1</v>
      </c>
      <c r="H69">
        <v>0.01</v>
      </c>
      <c r="I69">
        <v>0</v>
      </c>
      <c r="J69" s="218"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row>
    <row r="70" spans="1:13">
      <c r="A70" t="s">
        <v>10</v>
      </c>
      <c r="B70" t="s">
        <v>774</v>
      </c>
      <c r="C70" t="s">
        <v>776</v>
      </c>
      <c r="D70" t="s">
        <v>777</v>
      </c>
      <c r="E70" t="s">
        <v>779</v>
      </c>
      <c r="F70">
        <v>0</v>
      </c>
      <c r="G70">
        <v>0</v>
      </c>
      <c r="H70">
        <v>0</v>
      </c>
      <c r="I70">
        <v>0</v>
      </c>
      <c r="J70" s="218" t="str">
        <f>INDEX(Guidance!U:U,MATCH('Policy Characteristics'!C70,Guidance!E:E,0))</f>
        <v>**Description:**0</v>
      </c>
      <c r="M70"/>
    </row>
    <row r="71" spans="1:13">
      <c r="A71" t="s">
        <v>10</v>
      </c>
      <c r="B71" t="s">
        <v>1386</v>
      </c>
      <c r="C71" t="s">
        <v>775</v>
      </c>
      <c r="D71" t="s">
        <v>916</v>
      </c>
      <c r="E71" t="s">
        <v>778</v>
      </c>
      <c r="F71">
        <v>0</v>
      </c>
      <c r="G71">
        <v>1</v>
      </c>
      <c r="H71">
        <v>1</v>
      </c>
      <c r="I71" t="s">
        <v>32</v>
      </c>
      <c r="J71" s="218" t="str">
        <f>INDEX(Guidance!U:U,MATCH('Policy Characteristics'!C71,Guidance!E:E,0))</f>
        <v>**Description:** This policy prevents the carbon tax from being levied on process emissions (non-energy greenhouse gas emissions from industrial and agricultural operations).</v>
      </c>
      <c r="K71" t="s">
        <v>256</v>
      </c>
      <c r="L71" t="s">
        <v>257</v>
      </c>
      <c r="M71"/>
    </row>
    <row r="72" spans="1:13">
      <c r="A72" t="s">
        <v>10</v>
      </c>
      <c r="B72" t="s">
        <v>1073</v>
      </c>
      <c r="C72" t="s">
        <v>1072</v>
      </c>
      <c r="D72" t="s">
        <v>1073</v>
      </c>
      <c r="E72" t="s">
        <v>1074</v>
      </c>
      <c r="F72">
        <v>0</v>
      </c>
      <c r="G72">
        <v>0</v>
      </c>
      <c r="H72">
        <v>0</v>
      </c>
      <c r="I72">
        <v>0</v>
      </c>
      <c r="J72" s="218" t="str">
        <f>INDEX(Guidance!U:U,MATCH('Policy Characteristics'!C72,Guidance!E:E,0))</f>
        <v>**Description:**0</v>
      </c>
      <c r="M72"/>
    </row>
    <row r="73" spans="1:13">
      <c r="A73" t="s">
        <v>10</v>
      </c>
      <c r="B73" t="s">
        <v>1399</v>
      </c>
      <c r="C73" t="s">
        <v>1072</v>
      </c>
      <c r="D73" t="s">
        <v>1399</v>
      </c>
      <c r="E73" t="s">
        <v>1074</v>
      </c>
      <c r="F73">
        <v>0</v>
      </c>
      <c r="G73">
        <v>0</v>
      </c>
      <c r="H73">
        <v>0</v>
      </c>
      <c r="I73">
        <v>0</v>
      </c>
      <c r="J73" s="218" t="str">
        <f>INDEX(Guidance!U:U,MATCH('Policy Characteristics'!C73,Guidance!E:E,0))</f>
        <v>**Description:**0</v>
      </c>
      <c r="M73"/>
    </row>
    <row r="74" spans="1:13">
      <c r="A74" t="s">
        <v>10</v>
      </c>
      <c r="B74" t="s">
        <v>1123</v>
      </c>
      <c r="C74" t="s">
        <v>1123</v>
      </c>
      <c r="D74" t="s">
        <v>1123</v>
      </c>
      <c r="E74" t="s">
        <v>1124</v>
      </c>
      <c r="F74">
        <v>0</v>
      </c>
      <c r="G74">
        <v>1</v>
      </c>
      <c r="H74">
        <v>0.01</v>
      </c>
      <c r="I74" t="s">
        <v>1125</v>
      </c>
      <c r="J74" s="218">
        <f>INDEX(Guidance!U:U,MATCH('Policy Characteristics'!C74,Guidance!E:E,0))</f>
        <v>0</v>
      </c>
      <c r="K74" t="s">
        <v>1307</v>
      </c>
      <c r="M74"/>
    </row>
    <row r="75" spans="1:13">
      <c r="A75" t="s">
        <v>10</v>
      </c>
      <c r="B75" t="s">
        <v>26</v>
      </c>
      <c r="C75" t="s">
        <v>304</v>
      </c>
      <c r="D75" t="s">
        <v>26</v>
      </c>
      <c r="E75" t="s">
        <v>572</v>
      </c>
      <c r="F75">
        <v>0</v>
      </c>
      <c r="G75">
        <v>0.2</v>
      </c>
      <c r="H75">
        <v>5.0000000000000001E-3</v>
      </c>
      <c r="I75" t="s">
        <v>158</v>
      </c>
      <c r="J75" s="218"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t="s">
        <v>260</v>
      </c>
      <c r="L75" t="s">
        <v>261</v>
      </c>
      <c r="M75" t="s">
        <v>1733</v>
      </c>
    </row>
    <row r="76" spans="1:13" s="66" customFormat="1">
      <c r="A76" s="66" t="s">
        <v>1016</v>
      </c>
      <c r="B76" s="66" t="s">
        <v>331</v>
      </c>
      <c r="C76" s="66" t="s">
        <v>305</v>
      </c>
      <c r="D76" s="66" t="s">
        <v>373</v>
      </c>
      <c r="E76" s="66" t="s">
        <v>571</v>
      </c>
      <c r="F76">
        <v>0</v>
      </c>
      <c r="G76">
        <v>0.4</v>
      </c>
      <c r="H76">
        <v>0.01</v>
      </c>
      <c r="I76" t="s">
        <v>34</v>
      </c>
      <c r="J76" s="218"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66" t="s">
        <v>262</v>
      </c>
      <c r="L76" s="66" t="s">
        <v>263</v>
      </c>
      <c r="M76" s="66" t="s">
        <v>77</v>
      </c>
    </row>
    <row r="77" spans="1:13" s="66" customFormat="1">
      <c r="A77" s="66" t="s">
        <v>1016</v>
      </c>
      <c r="B77" s="66" t="s">
        <v>331</v>
      </c>
      <c r="C77" s="66" t="s">
        <v>306</v>
      </c>
      <c r="D77" s="66" t="s">
        <v>373</v>
      </c>
      <c r="E77" s="66" t="s">
        <v>570</v>
      </c>
      <c r="F77">
        <v>0</v>
      </c>
      <c r="G77">
        <v>0.4</v>
      </c>
      <c r="H77">
        <v>0.01</v>
      </c>
      <c r="I77" t="s">
        <v>34</v>
      </c>
      <c r="J77" s="218"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6" t="s">
        <v>262</v>
      </c>
      <c r="L77" s="66" t="s">
        <v>263</v>
      </c>
      <c r="M77" s="66" t="s">
        <v>77</v>
      </c>
    </row>
    <row r="78" spans="1:13" s="66" customFormat="1">
      <c r="A78" s="66" t="s">
        <v>1016</v>
      </c>
      <c r="B78" s="66" t="s">
        <v>331</v>
      </c>
      <c r="C78" s="66" t="s">
        <v>307</v>
      </c>
      <c r="D78" s="66" t="s">
        <v>373</v>
      </c>
      <c r="E78" s="66" t="s">
        <v>569</v>
      </c>
      <c r="F78">
        <v>0</v>
      </c>
      <c r="G78">
        <v>0.4</v>
      </c>
      <c r="H78">
        <v>0.01</v>
      </c>
      <c r="I78" t="s">
        <v>34</v>
      </c>
      <c r="J78" s="218"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
        <v>262</v>
      </c>
      <c r="L78" s="66" t="s">
        <v>263</v>
      </c>
      <c r="M78" s="66" t="s">
        <v>77</v>
      </c>
    </row>
    <row r="79" spans="1:13" s="66" customFormat="1">
      <c r="A79" s="66" t="s">
        <v>1016</v>
      </c>
      <c r="B79" s="66" t="s">
        <v>331</v>
      </c>
      <c r="C79" s="66" t="s">
        <v>308</v>
      </c>
      <c r="D79" s="66" t="s">
        <v>373</v>
      </c>
      <c r="E79" s="66" t="s">
        <v>568</v>
      </c>
      <c r="F79">
        <v>0</v>
      </c>
      <c r="G79">
        <v>0.4</v>
      </c>
      <c r="H79">
        <v>0.01</v>
      </c>
      <c r="I79" t="s">
        <v>34</v>
      </c>
      <c r="J79" s="218"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
        <v>262</v>
      </c>
      <c r="L79" s="66" t="s">
        <v>263</v>
      </c>
      <c r="M79" s="66" t="s">
        <v>77</v>
      </c>
    </row>
    <row r="80" spans="1:13" s="66" customFormat="1">
      <c r="A80" s="66" t="s">
        <v>1016</v>
      </c>
      <c r="B80" s="66" t="s">
        <v>331</v>
      </c>
      <c r="C80" s="66" t="s">
        <v>309</v>
      </c>
      <c r="D80" s="66" t="s">
        <v>373</v>
      </c>
      <c r="E80" s="66" t="s">
        <v>567</v>
      </c>
      <c r="F80">
        <v>0</v>
      </c>
      <c r="G80">
        <v>0.4</v>
      </c>
      <c r="H80">
        <v>0.01</v>
      </c>
      <c r="I80" t="s">
        <v>34</v>
      </c>
      <c r="J80" s="218"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
        <v>262</v>
      </c>
      <c r="L80" s="66" t="s">
        <v>263</v>
      </c>
      <c r="M80" s="66" t="s">
        <v>77</v>
      </c>
    </row>
    <row r="81" spans="1:17">
      <c r="A81" t="s">
        <v>1016</v>
      </c>
      <c r="B81" t="s">
        <v>1172</v>
      </c>
      <c r="C81" t="s">
        <v>1173</v>
      </c>
      <c r="D81" t="s">
        <v>1172</v>
      </c>
      <c r="E81" t="s">
        <v>1175</v>
      </c>
      <c r="F81">
        <v>0</v>
      </c>
      <c r="G81">
        <v>1</v>
      </c>
      <c r="H81">
        <v>0.01</v>
      </c>
      <c r="I81" t="s">
        <v>36</v>
      </c>
      <c r="J81" s="218"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t="s">
        <v>1178</v>
      </c>
      <c r="L81" t="s">
        <v>1177</v>
      </c>
      <c r="M81" t="s">
        <v>1176</v>
      </c>
    </row>
    <row r="82" spans="1:17" s="66" customFormat="1">
      <c r="A82" s="66" t="s">
        <v>1016</v>
      </c>
      <c r="B82" s="66" t="s">
        <v>350</v>
      </c>
      <c r="C82" s="66" t="s">
        <v>310</v>
      </c>
      <c r="D82" s="66" t="s">
        <v>374</v>
      </c>
      <c r="E82" s="66" t="s">
        <v>566</v>
      </c>
      <c r="F82">
        <v>0</v>
      </c>
      <c r="G82">
        <v>0.4</v>
      </c>
      <c r="H82">
        <v>0.01</v>
      </c>
      <c r="I82" t="s">
        <v>35</v>
      </c>
      <c r="J82" s="218"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
        <v>262</v>
      </c>
      <c r="L82" s="66" t="s">
        <v>263</v>
      </c>
      <c r="M82" s="66" t="s">
        <v>77</v>
      </c>
    </row>
    <row r="83" spans="1:17" s="66" customFormat="1">
      <c r="A83" s="66" t="s">
        <v>1016</v>
      </c>
      <c r="B83" s="66" t="s">
        <v>350</v>
      </c>
      <c r="C83" s="66" t="s">
        <v>311</v>
      </c>
      <c r="D83" s="66" t="s">
        <v>374</v>
      </c>
      <c r="E83" s="66" t="s">
        <v>565</v>
      </c>
      <c r="F83">
        <v>0</v>
      </c>
      <c r="G83">
        <v>0.4</v>
      </c>
      <c r="H83">
        <v>0.01</v>
      </c>
      <c r="I83" t="s">
        <v>35</v>
      </c>
      <c r="J83" s="218"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
        <v>262</v>
      </c>
      <c r="L83" s="66" t="s">
        <v>263</v>
      </c>
      <c r="M83" s="66" t="s">
        <v>77</v>
      </c>
    </row>
    <row r="84" spans="1:17" s="66" customFormat="1">
      <c r="A84" s="66" t="s">
        <v>1016</v>
      </c>
      <c r="B84" s="66" t="s">
        <v>350</v>
      </c>
      <c r="C84" s="66" t="s">
        <v>312</v>
      </c>
      <c r="D84" s="66" t="s">
        <v>374</v>
      </c>
      <c r="E84" s="66" t="s">
        <v>564</v>
      </c>
      <c r="F84">
        <v>0</v>
      </c>
      <c r="G84">
        <v>0.4</v>
      </c>
      <c r="H84">
        <v>0.01</v>
      </c>
      <c r="I84" t="s">
        <v>35</v>
      </c>
      <c r="J84" s="218"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
        <v>262</v>
      </c>
      <c r="L84" s="66" t="s">
        <v>263</v>
      </c>
      <c r="M84" s="66" t="s">
        <v>77</v>
      </c>
    </row>
    <row r="85" spans="1:17" s="66" customFormat="1">
      <c r="A85" s="66" t="s">
        <v>1016</v>
      </c>
      <c r="B85" s="66" t="s">
        <v>350</v>
      </c>
      <c r="C85" s="66" t="s">
        <v>313</v>
      </c>
      <c r="D85" s="66" t="s">
        <v>374</v>
      </c>
      <c r="E85" s="66" t="s">
        <v>563</v>
      </c>
      <c r="F85">
        <v>0</v>
      </c>
      <c r="G85">
        <v>0.4</v>
      </c>
      <c r="H85">
        <v>0.01</v>
      </c>
      <c r="I85" t="s">
        <v>35</v>
      </c>
      <c r="J85" s="218"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66" t="s">
        <v>262</v>
      </c>
      <c r="L85" s="66" t="s">
        <v>263</v>
      </c>
      <c r="M85" s="66" t="s">
        <v>77</v>
      </c>
    </row>
    <row r="86" spans="1:17" s="66" customFormat="1">
      <c r="A86" s="66" t="s">
        <v>1016</v>
      </c>
      <c r="B86" s="66" t="s">
        <v>350</v>
      </c>
      <c r="C86" s="66" t="s">
        <v>314</v>
      </c>
      <c r="D86" s="66" t="s">
        <v>374</v>
      </c>
      <c r="E86" s="66" t="s">
        <v>562</v>
      </c>
      <c r="F86">
        <v>0</v>
      </c>
      <c r="G86">
        <v>0.4</v>
      </c>
      <c r="H86">
        <v>0.01</v>
      </c>
      <c r="I86" t="s">
        <v>35</v>
      </c>
      <c r="J86" s="218"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66" t="s">
        <v>262</v>
      </c>
      <c r="L86" s="66" t="s">
        <v>263</v>
      </c>
      <c r="M86" s="66" t="s">
        <v>77</v>
      </c>
    </row>
    <row r="87" spans="1:17">
      <c r="A87" t="s">
        <v>1194</v>
      </c>
      <c r="B87" t="s">
        <v>1195</v>
      </c>
      <c r="C87" t="s">
        <v>1198</v>
      </c>
      <c r="E87" t="s">
        <v>1196</v>
      </c>
      <c r="F87">
        <v>-0.1</v>
      </c>
      <c r="G87">
        <v>5.8000000000000003E-2</v>
      </c>
      <c r="H87">
        <v>5.0000000000000001E-4</v>
      </c>
      <c r="I87" t="s">
        <v>1202</v>
      </c>
      <c r="J87" s="218"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t="s">
        <v>1197</v>
      </c>
      <c r="N87" t="s">
        <v>1736</v>
      </c>
    </row>
    <row r="88" spans="1:17">
      <c r="A88" t="s">
        <v>1344</v>
      </c>
      <c r="B88" t="s">
        <v>1345</v>
      </c>
      <c r="C88" t="s">
        <v>1352</v>
      </c>
      <c r="E88" t="s">
        <v>1390</v>
      </c>
      <c r="F88">
        <v>0</v>
      </c>
      <c r="G88">
        <v>10</v>
      </c>
      <c r="H88">
        <v>1</v>
      </c>
      <c r="I88" t="s">
        <v>1320</v>
      </c>
      <c r="J88" s="218"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t="s">
        <v>1321</v>
      </c>
      <c r="M88"/>
    </row>
    <row r="89" spans="1:17">
      <c r="A89" t="s">
        <v>1344</v>
      </c>
      <c r="B89" t="s">
        <v>1346</v>
      </c>
      <c r="C89" t="s">
        <v>1353</v>
      </c>
      <c r="E89" t="s">
        <v>1391</v>
      </c>
      <c r="F89">
        <v>0</v>
      </c>
      <c r="G89">
        <v>10</v>
      </c>
      <c r="H89">
        <v>1</v>
      </c>
      <c r="I89" t="s">
        <v>1320</v>
      </c>
      <c r="J89" s="218"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t="s">
        <v>1321</v>
      </c>
      <c r="M89"/>
    </row>
    <row r="90" spans="1:17">
      <c r="A90" t="s">
        <v>1344</v>
      </c>
      <c r="B90" t="s">
        <v>482</v>
      </c>
      <c r="C90" t="s">
        <v>1354</v>
      </c>
      <c r="E90" t="s">
        <v>1392</v>
      </c>
      <c r="F90">
        <v>0</v>
      </c>
      <c r="G90">
        <v>10</v>
      </c>
      <c r="H90">
        <v>1</v>
      </c>
      <c r="I90" t="s">
        <v>1320</v>
      </c>
      <c r="J90" s="218"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t="s">
        <v>1321</v>
      </c>
      <c r="M90"/>
    </row>
    <row r="91" spans="1:17">
      <c r="A91" t="s">
        <v>1344</v>
      </c>
      <c r="B91" t="s">
        <v>1347</v>
      </c>
      <c r="C91" t="s">
        <v>1355</v>
      </c>
      <c r="E91" t="s">
        <v>1393</v>
      </c>
      <c r="F91">
        <v>0</v>
      </c>
      <c r="G91">
        <v>10</v>
      </c>
      <c r="H91">
        <v>1</v>
      </c>
      <c r="I91" t="s">
        <v>1320</v>
      </c>
      <c r="J91" s="218"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t="s">
        <v>1321</v>
      </c>
      <c r="M91"/>
    </row>
    <row r="92" spans="1:17">
      <c r="A92" t="s">
        <v>1344</v>
      </c>
      <c r="B92" t="s">
        <v>1348</v>
      </c>
      <c r="C92" t="s">
        <v>1356</v>
      </c>
      <c r="E92" t="s">
        <v>1394</v>
      </c>
      <c r="F92">
        <v>0</v>
      </c>
      <c r="G92">
        <v>10</v>
      </c>
      <c r="H92">
        <v>1</v>
      </c>
      <c r="I92" t="s">
        <v>1320</v>
      </c>
      <c r="J92" s="218"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t="s">
        <v>1321</v>
      </c>
      <c r="M92"/>
    </row>
    <row r="93" spans="1:17">
      <c r="A93" t="s">
        <v>1344</v>
      </c>
      <c r="B93" t="s">
        <v>277</v>
      </c>
      <c r="C93" t="s">
        <v>1357</v>
      </c>
      <c r="E93" t="s">
        <v>1395</v>
      </c>
      <c r="F93">
        <v>0</v>
      </c>
      <c r="G93">
        <v>10</v>
      </c>
      <c r="H93">
        <v>1</v>
      </c>
      <c r="I93" t="s">
        <v>1320</v>
      </c>
      <c r="J93" s="218"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t="s">
        <v>1321</v>
      </c>
      <c r="M93"/>
      <c r="Q93" s="218"/>
    </row>
    <row r="94" spans="1:17">
      <c r="A94" t="s">
        <v>1344</v>
      </c>
      <c r="B94" t="s">
        <v>1349</v>
      </c>
      <c r="C94" t="s">
        <v>1358</v>
      </c>
      <c r="E94" t="s">
        <v>1396</v>
      </c>
      <c r="F94">
        <v>0</v>
      </c>
      <c r="G94">
        <v>10</v>
      </c>
      <c r="H94">
        <v>1</v>
      </c>
      <c r="I94" t="s">
        <v>1320</v>
      </c>
      <c r="J94" s="218"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t="s">
        <v>1321</v>
      </c>
      <c r="M94"/>
    </row>
    <row r="95" spans="1:17">
      <c r="A95" t="s">
        <v>1344</v>
      </c>
      <c r="B95" t="s">
        <v>1350</v>
      </c>
      <c r="C95" t="s">
        <v>1359</v>
      </c>
      <c r="E95" t="s">
        <v>1397</v>
      </c>
      <c r="F95">
        <v>0</v>
      </c>
      <c r="G95">
        <v>10</v>
      </c>
      <c r="H95">
        <v>1</v>
      </c>
      <c r="I95" t="s">
        <v>1320</v>
      </c>
      <c r="J95" s="218"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t="s">
        <v>1321</v>
      </c>
      <c r="M95"/>
    </row>
    <row r="96" spans="1:17">
      <c r="A96" t="s">
        <v>1344</v>
      </c>
      <c r="B96" t="s">
        <v>1351</v>
      </c>
      <c r="C96" t="s">
        <v>1360</v>
      </c>
      <c r="E96" t="s">
        <v>1398</v>
      </c>
      <c r="F96">
        <v>0</v>
      </c>
      <c r="G96">
        <v>10</v>
      </c>
      <c r="H96">
        <v>1</v>
      </c>
      <c r="I96" t="s">
        <v>1320</v>
      </c>
      <c r="J96" s="218"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t="s">
        <v>1321</v>
      </c>
      <c r="M96"/>
    </row>
    <row r="97" spans="4:13">
      <c r="F97" s="9"/>
      <c r="G97" s="9"/>
      <c r="H97" s="188"/>
      <c r="M97" s="212" t="s">
        <v>1197</v>
      </c>
    </row>
    <row r="98" spans="4:13"/>
    <row r="99" spans="4:13">
      <c r="J99" s="147"/>
      <c r="K99" s="147"/>
    </row>
    <row r="100" spans="4:13">
      <c r="J100" s="147"/>
      <c r="K100" s="147"/>
    </row>
    <row r="101" spans="4:13">
      <c r="J101" s="147"/>
      <c r="K101" s="147"/>
    </row>
    <row r="102" spans="4:13">
      <c r="J102" s="147"/>
      <c r="K102" s="147"/>
    </row>
    <row r="103" spans="4:13">
      <c r="J103" s="147"/>
      <c r="K103" s="147"/>
    </row>
    <row r="104" spans="4:13">
      <c r="J104" s="147"/>
      <c r="K104" s="147"/>
    </row>
    <row r="105" spans="4:13">
      <c r="J105" s="147"/>
      <c r="K105" s="147"/>
    </row>
    <row r="106" spans="4:13">
      <c r="J106" s="147"/>
      <c r="K106" s="14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D43" zoomScale="90" zoomScaleNormal="90" workbookViewId="0">
      <selection activeCell="I75" sqref="I75"/>
    </sheetView>
  </sheetViews>
  <sheetFormatPr defaultColWidth="9.1796875" defaultRowHeight="14.5"/>
  <cols>
    <col min="1" max="1" width="17.1796875" style="225" customWidth="1"/>
    <col min="2" max="2" width="7" style="223" customWidth="1"/>
    <col min="3" max="3" width="32.54296875" style="225" customWidth="1"/>
    <col min="4" max="4" width="38.54296875" style="225" customWidth="1"/>
    <col min="5" max="5" width="26.54296875" style="225" customWidth="1"/>
    <col min="6" max="10" width="9.1796875" style="225" customWidth="1"/>
    <col min="11" max="11" width="6.7265625" style="225" customWidth="1"/>
    <col min="12" max="12" width="31.54296875" style="225" customWidth="1"/>
    <col min="13" max="13" width="20.7265625" style="223" customWidth="1"/>
    <col min="14" max="14" width="13.453125" style="225" customWidth="1"/>
    <col min="15" max="15" width="53.81640625" style="225" customWidth="1"/>
    <col min="16" max="17" width="11" style="225" customWidth="1"/>
    <col min="18" max="18" width="21.26953125" style="225" customWidth="1"/>
    <col min="19" max="19" width="26.453125" style="225" customWidth="1"/>
    <col min="20" max="20" width="64.7265625" style="225" customWidth="1"/>
    <col min="21" max="21" width="178.1796875" style="247" customWidth="1"/>
    <col min="22" max="16384" width="9.1796875" style="225"/>
  </cols>
  <sheetData>
    <row r="1" spans="1:21">
      <c r="C1" s="237" t="s">
        <v>1967</v>
      </c>
      <c r="D1" s="223"/>
      <c r="E1" s="223"/>
      <c r="F1" s="223"/>
      <c r="G1" s="223"/>
      <c r="H1" s="223"/>
      <c r="I1" s="223"/>
      <c r="J1" s="223"/>
      <c r="K1" s="223"/>
      <c r="L1" s="223" t="s">
        <v>1971</v>
      </c>
      <c r="N1" s="238" t="s">
        <v>1970</v>
      </c>
      <c r="O1" s="238" t="s">
        <v>1970</v>
      </c>
      <c r="P1" s="238" t="s">
        <v>1970</v>
      </c>
      <c r="Q1" s="238" t="s">
        <v>1968</v>
      </c>
      <c r="R1" s="238" t="s">
        <v>1969</v>
      </c>
      <c r="S1" s="238"/>
      <c r="T1" s="238" t="s">
        <v>1979</v>
      </c>
      <c r="U1" s="239" t="s">
        <v>1980</v>
      </c>
    </row>
    <row r="2" spans="1:21" s="240" customFormat="1">
      <c r="B2" s="237"/>
      <c r="C2" s="224" t="s">
        <v>3</v>
      </c>
      <c r="D2" s="224" t="s">
        <v>0</v>
      </c>
      <c r="E2" s="224" t="s">
        <v>1</v>
      </c>
      <c r="F2" s="224" t="s">
        <v>38</v>
      </c>
      <c r="G2" s="224" t="s">
        <v>39</v>
      </c>
      <c r="H2" s="224" t="s">
        <v>86</v>
      </c>
      <c r="I2" s="224" t="s">
        <v>87</v>
      </c>
      <c r="J2" s="224" t="s">
        <v>480</v>
      </c>
      <c r="K2" s="224" t="s">
        <v>71</v>
      </c>
      <c r="L2" s="224" t="s">
        <v>1977</v>
      </c>
      <c r="M2" s="241"/>
      <c r="N2" s="224" t="s">
        <v>1762</v>
      </c>
      <c r="O2" s="224" t="s">
        <v>1976</v>
      </c>
      <c r="P2" s="224" t="s">
        <v>1973</v>
      </c>
      <c r="Q2" s="224" t="s">
        <v>1966</v>
      </c>
      <c r="R2" s="224" t="s">
        <v>1965</v>
      </c>
      <c r="S2" s="224"/>
      <c r="T2" s="224" t="s">
        <v>1978</v>
      </c>
      <c r="U2" s="239"/>
    </row>
    <row r="3" spans="1:21" s="228" customFormat="1" ht="180" customHeight="1">
      <c r="A3" s="222" t="s">
        <v>1974</v>
      </c>
      <c r="B3" s="242"/>
      <c r="C3" s="222" t="s">
        <v>4</v>
      </c>
      <c r="D3" s="222" t="s">
        <v>708</v>
      </c>
      <c r="E3" s="228" t="str">
        <f>E4</f>
        <v>Percentage Reduction of Separately Regulated Pollutants</v>
      </c>
      <c r="M3" s="243"/>
      <c r="N3" s="228" t="s">
        <v>1972</v>
      </c>
      <c r="O3" s="228"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228" t="s">
        <v>1988</v>
      </c>
      <c r="Q3" s="228" t="s">
        <v>46</v>
      </c>
      <c r="U3" s="221"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244" t="s">
        <v>1975</v>
      </c>
      <c r="B4" s="245"/>
      <c r="C4" s="225" t="s">
        <v>4</v>
      </c>
      <c r="D4" s="225" t="s">
        <v>708</v>
      </c>
      <c r="E4" s="225" t="s">
        <v>703</v>
      </c>
      <c r="F4" s="225" t="s">
        <v>40</v>
      </c>
      <c r="G4" s="225" t="s">
        <v>530</v>
      </c>
      <c r="H4" s="225" t="s">
        <v>40</v>
      </c>
      <c r="I4" s="225" t="s">
        <v>753</v>
      </c>
      <c r="J4" s="225">
        <v>300</v>
      </c>
      <c r="K4" s="225" t="s">
        <v>46</v>
      </c>
      <c r="L4" s="225" t="s">
        <v>1830</v>
      </c>
      <c r="N4" s="244" t="s">
        <v>1972</v>
      </c>
      <c r="O4" s="244"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246" t="s">
        <v>1988</v>
      </c>
      <c r="Q4" s="246" t="s">
        <v>46</v>
      </c>
      <c r="R4" s="246" t="str">
        <f t="shared" ref="R4:R35" si="0">I4&amp;" emitted by "&amp;H4</f>
        <v>VOCs emitted by LDVs</v>
      </c>
      <c r="S4" s="246" t="str">
        <f>IF(R4="","","//**"&amp;R4&amp;": **")</f>
        <v>//**VOCs emitted by LDVs: **</v>
      </c>
      <c r="T4" s="225"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244" t="s">
        <v>1975</v>
      </c>
      <c r="B5" s="245"/>
      <c r="C5" s="225" t="s">
        <v>4</v>
      </c>
      <c r="D5" s="225" t="s">
        <v>708</v>
      </c>
      <c r="E5" s="225" t="s">
        <v>703</v>
      </c>
      <c r="F5" s="225" t="s">
        <v>40</v>
      </c>
      <c r="G5" s="225" t="s">
        <v>505</v>
      </c>
      <c r="H5" s="225" t="s">
        <v>40</v>
      </c>
      <c r="I5" s="225" t="s">
        <v>505</v>
      </c>
      <c r="J5" s="225">
        <v>301</v>
      </c>
      <c r="K5" s="225" t="s">
        <v>46</v>
      </c>
      <c r="L5" s="225" t="s">
        <v>1865</v>
      </c>
      <c r="N5" s="244" t="s">
        <v>1972</v>
      </c>
      <c r="O5" s="244"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246" t="s">
        <v>1988</v>
      </c>
      <c r="Q5" s="246" t="s">
        <v>46</v>
      </c>
      <c r="R5" s="246" t="str">
        <f t="shared" si="0"/>
        <v>CO emitted by LDVs</v>
      </c>
      <c r="S5" s="246" t="str">
        <f t="shared" ref="S5:S68" si="2">IF(R5="","","//**"&amp;R5&amp;": **")</f>
        <v>//**CO emitted by LDVs: **</v>
      </c>
      <c r="T5" s="225"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244" t="s">
        <v>1975</v>
      </c>
      <c r="B6" s="245"/>
      <c r="C6" s="225" t="s">
        <v>4</v>
      </c>
      <c r="D6" s="225" t="s">
        <v>708</v>
      </c>
      <c r="E6" s="225" t="s">
        <v>703</v>
      </c>
      <c r="F6" s="225" t="s">
        <v>40</v>
      </c>
      <c r="G6" s="225" t="s">
        <v>531</v>
      </c>
      <c r="H6" s="225" t="s">
        <v>40</v>
      </c>
      <c r="I6" s="225" t="s">
        <v>531</v>
      </c>
      <c r="J6" s="225">
        <v>302</v>
      </c>
      <c r="K6" s="225" t="s">
        <v>46</v>
      </c>
      <c r="L6" s="225" t="s">
        <v>1866</v>
      </c>
      <c r="N6" s="244" t="s">
        <v>1972</v>
      </c>
      <c r="O6" s="244"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246" t="s">
        <v>1988</v>
      </c>
      <c r="Q6" s="246" t="s">
        <v>46</v>
      </c>
      <c r="R6" s="246" t="str">
        <f t="shared" si="0"/>
        <v>NOx emitted by LDVs</v>
      </c>
      <c r="S6" s="246" t="str">
        <f t="shared" si="2"/>
        <v>//**NOx emitted by LDVs: **</v>
      </c>
      <c r="T6" s="225"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244" t="s">
        <v>1975</v>
      </c>
      <c r="B7" s="245"/>
      <c r="C7" s="225" t="s">
        <v>4</v>
      </c>
      <c r="D7" s="225" t="s">
        <v>708</v>
      </c>
      <c r="E7" s="225" t="s">
        <v>703</v>
      </c>
      <c r="F7" s="225" t="s">
        <v>40</v>
      </c>
      <c r="G7" s="225" t="s">
        <v>532</v>
      </c>
      <c r="H7" s="225" t="s">
        <v>40</v>
      </c>
      <c r="I7" s="225" t="s">
        <v>532</v>
      </c>
      <c r="J7" s="225">
        <v>303</v>
      </c>
      <c r="K7" s="225" t="s">
        <v>46</v>
      </c>
      <c r="L7" s="225" t="s">
        <v>1866</v>
      </c>
      <c r="N7" s="244" t="s">
        <v>1972</v>
      </c>
      <c r="O7" s="244"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246" t="s">
        <v>1988</v>
      </c>
      <c r="Q7" s="246" t="s">
        <v>46</v>
      </c>
      <c r="R7" s="246" t="str">
        <f t="shared" si="0"/>
        <v>PM10 emitted by LDVs</v>
      </c>
      <c r="S7" s="246" t="str">
        <f t="shared" si="2"/>
        <v>//**PM10 emitted by LDVs: **</v>
      </c>
      <c r="T7" s="225"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244" t="s">
        <v>1975</v>
      </c>
      <c r="B8" s="245"/>
      <c r="C8" s="225" t="s">
        <v>4</v>
      </c>
      <c r="D8" s="225" t="s">
        <v>708</v>
      </c>
      <c r="E8" s="225" t="s">
        <v>703</v>
      </c>
      <c r="F8" s="225" t="s">
        <v>40</v>
      </c>
      <c r="G8" s="225" t="s">
        <v>533</v>
      </c>
      <c r="H8" s="225" t="s">
        <v>40</v>
      </c>
      <c r="I8" s="225" t="s">
        <v>622</v>
      </c>
      <c r="J8" s="225">
        <v>304</v>
      </c>
      <c r="K8" s="225" t="s">
        <v>46</v>
      </c>
      <c r="L8" s="225" t="s">
        <v>1865</v>
      </c>
      <c r="N8" s="244" t="s">
        <v>1972</v>
      </c>
      <c r="O8" s="244"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246" t="s">
        <v>1988</v>
      </c>
      <c r="Q8" s="246" t="s">
        <v>46</v>
      </c>
      <c r="R8" s="246" t="str">
        <f t="shared" si="0"/>
        <v>PM2.5 emitted by LDVs</v>
      </c>
      <c r="S8" s="246" t="str">
        <f t="shared" si="2"/>
        <v>//**PM2.5 emitted by LDVs: **</v>
      </c>
      <c r="T8" s="225"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244" t="s">
        <v>1975</v>
      </c>
      <c r="B9" s="245"/>
      <c r="C9" s="225" t="s">
        <v>4</v>
      </c>
      <c r="D9" s="225" t="s">
        <v>708</v>
      </c>
      <c r="E9" s="225" t="s">
        <v>703</v>
      </c>
      <c r="F9" s="225" t="s">
        <v>40</v>
      </c>
      <c r="G9" s="225" t="s">
        <v>534</v>
      </c>
      <c r="H9" s="225" t="s">
        <v>40</v>
      </c>
      <c r="I9" s="225" t="s">
        <v>534</v>
      </c>
      <c r="J9" s="225">
        <v>305</v>
      </c>
      <c r="K9" s="225" t="s">
        <v>47</v>
      </c>
      <c r="N9" s="244" t="s">
        <v>1972</v>
      </c>
      <c r="O9" s="244"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246" t="s">
        <v>1988</v>
      </c>
      <c r="Q9" s="246" t="s">
        <v>46</v>
      </c>
      <c r="R9" s="246" t="str">
        <f t="shared" si="0"/>
        <v>SOx emitted by LDVs</v>
      </c>
      <c r="S9" s="246" t="str">
        <f t="shared" si="2"/>
        <v>//**SOx emitted by LDVs: **</v>
      </c>
      <c r="T9" s="225" t="str">
        <f t="shared" si="1"/>
        <v/>
      </c>
    </row>
    <row r="10" spans="1:21">
      <c r="A10" s="244" t="s">
        <v>1975</v>
      </c>
      <c r="B10" s="245"/>
      <c r="C10" s="225" t="s">
        <v>4</v>
      </c>
      <c r="D10" s="225" t="s">
        <v>708</v>
      </c>
      <c r="E10" s="225" t="s">
        <v>703</v>
      </c>
      <c r="F10" s="225" t="s">
        <v>40</v>
      </c>
      <c r="G10" s="225" t="s">
        <v>535</v>
      </c>
      <c r="H10" s="225" t="s">
        <v>40</v>
      </c>
      <c r="I10" s="225" t="s">
        <v>535</v>
      </c>
      <c r="J10" s="225">
        <v>306</v>
      </c>
      <c r="K10" s="225" t="s">
        <v>46</v>
      </c>
      <c r="L10" s="225" t="s">
        <v>1866</v>
      </c>
      <c r="N10" s="244" t="s">
        <v>1972</v>
      </c>
      <c r="O10" s="244"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246" t="s">
        <v>1988</v>
      </c>
      <c r="Q10" s="246" t="s">
        <v>46</v>
      </c>
      <c r="R10" s="246" t="str">
        <f t="shared" si="0"/>
        <v>BC emitted by LDVs</v>
      </c>
      <c r="S10" s="246" t="str">
        <f t="shared" si="2"/>
        <v>//**BC emitted by LDVs: **</v>
      </c>
      <c r="T10" s="225"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244" t="s">
        <v>1975</v>
      </c>
      <c r="B11" s="245"/>
      <c r="C11" s="225" t="s">
        <v>4</v>
      </c>
      <c r="D11" s="225" t="s">
        <v>708</v>
      </c>
      <c r="E11" s="225" t="s">
        <v>703</v>
      </c>
      <c r="F11" s="225" t="s">
        <v>40</v>
      </c>
      <c r="G11" s="225" t="s">
        <v>536</v>
      </c>
      <c r="H11" s="225" t="s">
        <v>40</v>
      </c>
      <c r="I11" s="225" t="s">
        <v>536</v>
      </c>
      <c r="J11" s="225">
        <v>307</v>
      </c>
      <c r="K11" s="225" t="s">
        <v>46</v>
      </c>
      <c r="L11" s="225" t="s">
        <v>1865</v>
      </c>
      <c r="N11" s="244" t="s">
        <v>1972</v>
      </c>
      <c r="O11" s="244"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246" t="s">
        <v>1988</v>
      </c>
      <c r="Q11" s="246" t="s">
        <v>46</v>
      </c>
      <c r="R11" s="246" t="str">
        <f t="shared" si="0"/>
        <v>OC emitted by LDVs</v>
      </c>
      <c r="S11" s="246" t="str">
        <f t="shared" si="2"/>
        <v>//**OC emitted by LDVs: **</v>
      </c>
      <c r="T11" s="225"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244" t="s">
        <v>1975</v>
      </c>
      <c r="B12" s="245"/>
      <c r="C12" s="225" t="s">
        <v>4</v>
      </c>
      <c r="D12" s="225" t="s">
        <v>708</v>
      </c>
      <c r="E12" s="225" t="s">
        <v>703</v>
      </c>
      <c r="F12" s="225" t="s">
        <v>40</v>
      </c>
      <c r="G12" s="225" t="s">
        <v>537</v>
      </c>
      <c r="H12" s="225" t="s">
        <v>40</v>
      </c>
      <c r="I12" s="225" t="s">
        <v>537</v>
      </c>
      <c r="J12" s="225">
        <v>308</v>
      </c>
      <c r="K12" s="225" t="s">
        <v>47</v>
      </c>
      <c r="N12" s="244" t="s">
        <v>1972</v>
      </c>
      <c r="O12" s="244"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246" t="s">
        <v>1988</v>
      </c>
      <c r="Q12" s="246" t="s">
        <v>46</v>
      </c>
      <c r="R12" s="246" t="str">
        <f t="shared" si="0"/>
        <v>CH4 emitted by LDVs</v>
      </c>
      <c r="S12" s="246" t="str">
        <f t="shared" si="2"/>
        <v>//**CH4 emitted by LDVs: **</v>
      </c>
      <c r="T12" s="225" t="str">
        <f t="shared" si="1"/>
        <v/>
      </c>
    </row>
    <row r="13" spans="1:21">
      <c r="A13" s="244" t="s">
        <v>1975</v>
      </c>
      <c r="B13" s="245"/>
      <c r="C13" s="225" t="s">
        <v>4</v>
      </c>
      <c r="D13" s="225" t="s">
        <v>708</v>
      </c>
      <c r="E13" s="225" t="s">
        <v>703</v>
      </c>
      <c r="F13" s="225" t="s">
        <v>40</v>
      </c>
      <c r="G13" s="225" t="s">
        <v>538</v>
      </c>
      <c r="H13" s="225" t="s">
        <v>40</v>
      </c>
      <c r="I13" s="225" t="s">
        <v>538</v>
      </c>
      <c r="J13" s="225">
        <v>309</v>
      </c>
      <c r="K13" s="225" t="s">
        <v>47</v>
      </c>
      <c r="N13" s="244" t="s">
        <v>1972</v>
      </c>
      <c r="O13" s="244"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246" t="s">
        <v>1988</v>
      </c>
      <c r="Q13" s="246" t="s">
        <v>46</v>
      </c>
      <c r="R13" s="246" t="str">
        <f t="shared" si="0"/>
        <v>N2O emitted by LDVs</v>
      </c>
      <c r="S13" s="246" t="str">
        <f t="shared" si="2"/>
        <v>//**N2O emitted by LDVs: **</v>
      </c>
      <c r="T13" s="225" t="str">
        <f t="shared" si="1"/>
        <v/>
      </c>
    </row>
    <row r="14" spans="1:21">
      <c r="A14" s="244" t="s">
        <v>1975</v>
      </c>
      <c r="B14" s="245"/>
      <c r="C14" s="225" t="s">
        <v>4</v>
      </c>
      <c r="D14" s="225" t="s">
        <v>708</v>
      </c>
      <c r="E14" s="225" t="s">
        <v>703</v>
      </c>
      <c r="F14" s="225" t="s">
        <v>41</v>
      </c>
      <c r="G14" s="225" t="s">
        <v>530</v>
      </c>
      <c r="H14" s="225" t="s">
        <v>41</v>
      </c>
      <c r="I14" s="225" t="s">
        <v>753</v>
      </c>
      <c r="J14" s="225">
        <v>310</v>
      </c>
      <c r="K14" s="225" t="s">
        <v>46</v>
      </c>
      <c r="L14" s="225" t="s">
        <v>1866</v>
      </c>
      <c r="N14" s="244" t="s">
        <v>1972</v>
      </c>
      <c r="O14" s="244"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246" t="s">
        <v>1988</v>
      </c>
      <c r="Q14" s="246" t="s">
        <v>46</v>
      </c>
      <c r="R14" s="246" t="str">
        <f t="shared" si="0"/>
        <v>VOCs emitted by HDVs</v>
      </c>
      <c r="S14" s="246" t="str">
        <f t="shared" si="2"/>
        <v>//**VOCs emitted by HDVs: **</v>
      </c>
      <c r="T14" s="225"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244" t="s">
        <v>1975</v>
      </c>
      <c r="B15" s="245"/>
      <c r="C15" s="225" t="s">
        <v>4</v>
      </c>
      <c r="D15" s="225" t="s">
        <v>708</v>
      </c>
      <c r="E15" s="225" t="s">
        <v>703</v>
      </c>
      <c r="F15" s="225" t="s">
        <v>41</v>
      </c>
      <c r="G15" s="225" t="s">
        <v>505</v>
      </c>
      <c r="H15" s="225" t="s">
        <v>41</v>
      </c>
      <c r="I15" s="225" t="s">
        <v>505</v>
      </c>
      <c r="J15" s="225">
        <v>311</v>
      </c>
      <c r="K15" s="225" t="s">
        <v>46</v>
      </c>
      <c r="L15" s="225" t="s">
        <v>1865</v>
      </c>
      <c r="N15" s="244" t="s">
        <v>1972</v>
      </c>
      <c r="O15" s="244"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246" t="s">
        <v>1988</v>
      </c>
      <c r="Q15" s="246" t="s">
        <v>46</v>
      </c>
      <c r="R15" s="246" t="str">
        <f t="shared" si="0"/>
        <v>CO emitted by HDVs</v>
      </c>
      <c r="S15" s="246" t="str">
        <f t="shared" si="2"/>
        <v>//**CO emitted by HDVs: **</v>
      </c>
      <c r="T15" s="225"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244" t="s">
        <v>1975</v>
      </c>
      <c r="B16" s="245"/>
      <c r="C16" s="225" t="s">
        <v>4</v>
      </c>
      <c r="D16" s="225" t="s">
        <v>708</v>
      </c>
      <c r="E16" s="225" t="s">
        <v>703</v>
      </c>
      <c r="F16" s="225" t="s">
        <v>41</v>
      </c>
      <c r="G16" s="225" t="s">
        <v>531</v>
      </c>
      <c r="H16" s="225" t="s">
        <v>41</v>
      </c>
      <c r="I16" s="225" t="s">
        <v>531</v>
      </c>
      <c r="J16" s="225">
        <v>312</v>
      </c>
      <c r="K16" s="225" t="s">
        <v>46</v>
      </c>
      <c r="L16" s="225" t="s">
        <v>1865</v>
      </c>
      <c r="N16" s="244" t="s">
        <v>1972</v>
      </c>
      <c r="O16" s="244"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246" t="s">
        <v>1988</v>
      </c>
      <c r="Q16" s="246" t="s">
        <v>46</v>
      </c>
      <c r="R16" s="246" t="str">
        <f t="shared" si="0"/>
        <v>NOx emitted by HDVs</v>
      </c>
      <c r="S16" s="246" t="str">
        <f t="shared" si="2"/>
        <v>//**NOx emitted by HDVs: **</v>
      </c>
      <c r="T16" s="225"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244" t="s">
        <v>1975</v>
      </c>
      <c r="B17" s="245"/>
      <c r="C17" s="225" t="s">
        <v>4</v>
      </c>
      <c r="D17" s="225" t="s">
        <v>708</v>
      </c>
      <c r="E17" s="225" t="s">
        <v>703</v>
      </c>
      <c r="F17" s="225" t="s">
        <v>41</v>
      </c>
      <c r="G17" s="225" t="s">
        <v>532</v>
      </c>
      <c r="H17" s="225" t="s">
        <v>41</v>
      </c>
      <c r="I17" s="225" t="s">
        <v>532</v>
      </c>
      <c r="J17" s="225">
        <v>313</v>
      </c>
      <c r="K17" s="225" t="s">
        <v>46</v>
      </c>
      <c r="L17" s="225" t="s">
        <v>1866</v>
      </c>
      <c r="N17" s="244" t="s">
        <v>1972</v>
      </c>
      <c r="O17" s="244"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246" t="s">
        <v>1988</v>
      </c>
      <c r="Q17" s="246" t="s">
        <v>46</v>
      </c>
      <c r="R17" s="246" t="str">
        <f t="shared" si="0"/>
        <v>PM10 emitted by HDVs</v>
      </c>
      <c r="S17" s="246" t="str">
        <f t="shared" si="2"/>
        <v>//**PM10 emitted by HDVs: **</v>
      </c>
      <c r="T17" s="225"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244" t="s">
        <v>1975</v>
      </c>
      <c r="B18" s="245"/>
      <c r="C18" s="225" t="s">
        <v>4</v>
      </c>
      <c r="D18" s="225" t="s">
        <v>708</v>
      </c>
      <c r="E18" s="225" t="s">
        <v>703</v>
      </c>
      <c r="F18" s="225" t="s">
        <v>41</v>
      </c>
      <c r="G18" s="225" t="s">
        <v>533</v>
      </c>
      <c r="H18" s="225" t="s">
        <v>41</v>
      </c>
      <c r="I18" s="225" t="s">
        <v>622</v>
      </c>
      <c r="J18" s="225">
        <v>314</v>
      </c>
      <c r="K18" s="225" t="s">
        <v>46</v>
      </c>
      <c r="L18" s="225" t="s">
        <v>1865</v>
      </c>
      <c r="N18" s="244" t="s">
        <v>1972</v>
      </c>
      <c r="O18" s="244"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246" t="s">
        <v>1988</v>
      </c>
      <c r="Q18" s="246" t="s">
        <v>46</v>
      </c>
      <c r="R18" s="246" t="str">
        <f t="shared" si="0"/>
        <v>PM2.5 emitted by HDVs</v>
      </c>
      <c r="S18" s="246" t="str">
        <f t="shared" si="2"/>
        <v>//**PM2.5 emitted by HDVs: **</v>
      </c>
      <c r="T18" s="225"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244" t="s">
        <v>1975</v>
      </c>
      <c r="B19" s="245"/>
      <c r="C19" s="225" t="s">
        <v>4</v>
      </c>
      <c r="D19" s="225" t="s">
        <v>708</v>
      </c>
      <c r="E19" s="225" t="s">
        <v>703</v>
      </c>
      <c r="F19" s="225" t="s">
        <v>41</v>
      </c>
      <c r="G19" s="225" t="s">
        <v>534</v>
      </c>
      <c r="H19" s="225" t="s">
        <v>41</v>
      </c>
      <c r="I19" s="225" t="s">
        <v>534</v>
      </c>
      <c r="J19" s="225">
        <v>315</v>
      </c>
      <c r="K19" s="225" t="s">
        <v>47</v>
      </c>
      <c r="N19" s="244" t="s">
        <v>1972</v>
      </c>
      <c r="O19" s="244"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246" t="s">
        <v>1988</v>
      </c>
      <c r="Q19" s="246" t="s">
        <v>46</v>
      </c>
      <c r="R19" s="246" t="str">
        <f t="shared" si="0"/>
        <v>SOx emitted by HDVs</v>
      </c>
      <c r="S19" s="246" t="str">
        <f t="shared" si="2"/>
        <v>//**SOx emitted by HDVs: **</v>
      </c>
      <c r="T19" s="225" t="str">
        <f t="shared" si="1"/>
        <v/>
      </c>
    </row>
    <row r="20" spans="1:20">
      <c r="A20" s="244" t="s">
        <v>1975</v>
      </c>
      <c r="B20" s="245"/>
      <c r="C20" s="225" t="s">
        <v>4</v>
      </c>
      <c r="D20" s="225" t="s">
        <v>708</v>
      </c>
      <c r="E20" s="225" t="s">
        <v>703</v>
      </c>
      <c r="F20" s="225" t="s">
        <v>41</v>
      </c>
      <c r="G20" s="225" t="s">
        <v>535</v>
      </c>
      <c r="H20" s="225" t="s">
        <v>41</v>
      </c>
      <c r="I20" s="225" t="s">
        <v>535</v>
      </c>
      <c r="J20" s="225">
        <v>316</v>
      </c>
      <c r="K20" s="225" t="s">
        <v>46</v>
      </c>
      <c r="L20" s="225" t="s">
        <v>1865</v>
      </c>
      <c r="N20" s="244" t="s">
        <v>1972</v>
      </c>
      <c r="O20" s="244"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246" t="s">
        <v>1988</v>
      </c>
      <c r="Q20" s="246" t="s">
        <v>46</v>
      </c>
      <c r="R20" s="246" t="str">
        <f t="shared" si="0"/>
        <v>BC emitted by HDVs</v>
      </c>
      <c r="S20" s="246" t="str">
        <f t="shared" si="2"/>
        <v>//**BC emitted by HDVs: **</v>
      </c>
      <c r="T20" s="225"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244" t="s">
        <v>1975</v>
      </c>
      <c r="B21" s="245"/>
      <c r="C21" s="225" t="s">
        <v>4</v>
      </c>
      <c r="D21" s="225" t="s">
        <v>708</v>
      </c>
      <c r="E21" s="225" t="s">
        <v>703</v>
      </c>
      <c r="F21" s="225" t="s">
        <v>41</v>
      </c>
      <c r="G21" s="225" t="s">
        <v>536</v>
      </c>
      <c r="H21" s="225" t="s">
        <v>41</v>
      </c>
      <c r="I21" s="225" t="s">
        <v>536</v>
      </c>
      <c r="J21" s="225">
        <v>317</v>
      </c>
      <c r="K21" s="225" t="s">
        <v>46</v>
      </c>
      <c r="L21" s="225" t="s">
        <v>1865</v>
      </c>
      <c r="N21" s="244" t="s">
        <v>1972</v>
      </c>
      <c r="O21" s="244"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246" t="s">
        <v>1988</v>
      </c>
      <c r="Q21" s="246" t="s">
        <v>46</v>
      </c>
      <c r="R21" s="246" t="str">
        <f t="shared" si="0"/>
        <v>OC emitted by HDVs</v>
      </c>
      <c r="S21" s="246" t="str">
        <f t="shared" si="2"/>
        <v>//**OC emitted by HDVs: **</v>
      </c>
      <c r="T21" s="225"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244" t="s">
        <v>1975</v>
      </c>
      <c r="B22" s="245"/>
      <c r="C22" s="225" t="s">
        <v>4</v>
      </c>
      <c r="D22" s="225" t="s">
        <v>708</v>
      </c>
      <c r="E22" s="225" t="s">
        <v>703</v>
      </c>
      <c r="F22" s="225" t="s">
        <v>41</v>
      </c>
      <c r="G22" s="225" t="s">
        <v>537</v>
      </c>
      <c r="H22" s="225" t="s">
        <v>41</v>
      </c>
      <c r="I22" s="225" t="s">
        <v>537</v>
      </c>
      <c r="J22" s="225">
        <v>318</v>
      </c>
      <c r="K22" s="225" t="s">
        <v>47</v>
      </c>
      <c r="N22" s="244" t="s">
        <v>1972</v>
      </c>
      <c r="O22" s="244"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246" t="s">
        <v>1988</v>
      </c>
      <c r="Q22" s="246" t="s">
        <v>46</v>
      </c>
      <c r="R22" s="246" t="str">
        <f t="shared" si="0"/>
        <v>CH4 emitted by HDVs</v>
      </c>
      <c r="S22" s="246" t="str">
        <f t="shared" si="2"/>
        <v>//**CH4 emitted by HDVs: **</v>
      </c>
      <c r="T22" s="225" t="str">
        <f t="shared" si="1"/>
        <v/>
      </c>
    </row>
    <row r="23" spans="1:20">
      <c r="A23" s="244" t="s">
        <v>1975</v>
      </c>
      <c r="B23" s="245"/>
      <c r="C23" s="225" t="s">
        <v>4</v>
      </c>
      <c r="D23" s="225" t="s">
        <v>708</v>
      </c>
      <c r="E23" s="225" t="s">
        <v>703</v>
      </c>
      <c r="F23" s="225" t="s">
        <v>41</v>
      </c>
      <c r="G23" s="225" t="s">
        <v>538</v>
      </c>
      <c r="H23" s="225" t="s">
        <v>41</v>
      </c>
      <c r="I23" s="225" t="s">
        <v>538</v>
      </c>
      <c r="J23" s="225">
        <v>319</v>
      </c>
      <c r="K23" s="225" t="s">
        <v>47</v>
      </c>
      <c r="N23" s="244" t="s">
        <v>1972</v>
      </c>
      <c r="O23" s="244"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246" t="s">
        <v>1988</v>
      </c>
      <c r="Q23" s="246" t="s">
        <v>46</v>
      </c>
      <c r="R23" s="246" t="str">
        <f t="shared" si="0"/>
        <v>N2O emitted by HDVs</v>
      </c>
      <c r="S23" s="246" t="str">
        <f t="shared" si="2"/>
        <v>//**N2O emitted by HDVs: **</v>
      </c>
      <c r="T23" s="225" t="str">
        <f t="shared" si="1"/>
        <v/>
      </c>
    </row>
    <row r="24" spans="1:20">
      <c r="A24" s="244" t="s">
        <v>1975</v>
      </c>
      <c r="B24" s="245"/>
      <c r="C24" s="225" t="s">
        <v>4</v>
      </c>
      <c r="D24" s="225" t="s">
        <v>708</v>
      </c>
      <c r="E24" s="225" t="s">
        <v>703</v>
      </c>
      <c r="F24" s="225" t="s">
        <v>42</v>
      </c>
      <c r="G24" s="225" t="s">
        <v>530</v>
      </c>
      <c r="H24" s="225" t="s">
        <v>42</v>
      </c>
      <c r="I24" s="225" t="s">
        <v>753</v>
      </c>
      <c r="J24" s="225">
        <v>320</v>
      </c>
      <c r="K24" s="225" t="s">
        <v>46</v>
      </c>
      <c r="L24" s="225" t="s">
        <v>1866</v>
      </c>
      <c r="N24" s="244" t="s">
        <v>1972</v>
      </c>
      <c r="O24" s="244"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246" t="s">
        <v>1988</v>
      </c>
      <c r="Q24" s="246" t="s">
        <v>46</v>
      </c>
      <c r="R24" s="246" t="str">
        <f t="shared" si="0"/>
        <v>VOCs emitted by aircraft</v>
      </c>
      <c r="S24" s="246" t="str">
        <f t="shared" si="2"/>
        <v>//**VOCs emitted by aircraft: **</v>
      </c>
      <c r="T24" s="225"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244" t="s">
        <v>1975</v>
      </c>
      <c r="B25" s="245"/>
      <c r="C25" s="225" t="s">
        <v>4</v>
      </c>
      <c r="D25" s="225" t="s">
        <v>708</v>
      </c>
      <c r="E25" s="225" t="s">
        <v>703</v>
      </c>
      <c r="F25" s="225" t="s">
        <v>42</v>
      </c>
      <c r="G25" s="225" t="s">
        <v>505</v>
      </c>
      <c r="H25" s="225" t="s">
        <v>42</v>
      </c>
      <c r="I25" s="225" t="s">
        <v>505</v>
      </c>
      <c r="J25" s="225">
        <v>321</v>
      </c>
      <c r="K25" s="225" t="s">
        <v>47</v>
      </c>
      <c r="N25" s="244" t="s">
        <v>1972</v>
      </c>
      <c r="O25" s="244"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246" t="s">
        <v>1988</v>
      </c>
      <c r="Q25" s="246" t="s">
        <v>46</v>
      </c>
      <c r="R25" s="246" t="str">
        <f t="shared" si="0"/>
        <v>CO emitted by aircraft</v>
      </c>
      <c r="S25" s="246" t="str">
        <f t="shared" si="2"/>
        <v>//**CO emitted by aircraft: **</v>
      </c>
      <c r="T25" s="225" t="str">
        <f t="shared" si="1"/>
        <v/>
      </c>
    </row>
    <row r="26" spans="1:20">
      <c r="A26" s="244" t="s">
        <v>1975</v>
      </c>
      <c r="B26" s="245"/>
      <c r="C26" s="225" t="s">
        <v>4</v>
      </c>
      <c r="D26" s="225" t="s">
        <v>708</v>
      </c>
      <c r="E26" s="225" t="s">
        <v>703</v>
      </c>
      <c r="F26" s="225" t="s">
        <v>42</v>
      </c>
      <c r="G26" s="225" t="s">
        <v>531</v>
      </c>
      <c r="H26" s="225" t="s">
        <v>42</v>
      </c>
      <c r="I26" s="225" t="s">
        <v>531</v>
      </c>
      <c r="J26" s="225">
        <v>322</v>
      </c>
      <c r="K26" s="225" t="s">
        <v>46</v>
      </c>
      <c r="L26" s="225" t="s">
        <v>1865</v>
      </c>
      <c r="N26" s="244" t="s">
        <v>1972</v>
      </c>
      <c r="O26" s="244"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246" t="s">
        <v>1988</v>
      </c>
      <c r="Q26" s="246" t="s">
        <v>46</v>
      </c>
      <c r="R26" s="246" t="str">
        <f t="shared" si="0"/>
        <v>NOx emitted by aircraft</v>
      </c>
      <c r="S26" s="246" t="str">
        <f t="shared" si="2"/>
        <v>//**NOx emitted by aircraft: **</v>
      </c>
      <c r="T26" s="225"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244" t="s">
        <v>1975</v>
      </c>
      <c r="B27" s="245"/>
      <c r="C27" s="225" t="s">
        <v>4</v>
      </c>
      <c r="D27" s="225" t="s">
        <v>708</v>
      </c>
      <c r="E27" s="225" t="s">
        <v>703</v>
      </c>
      <c r="F27" s="225" t="s">
        <v>42</v>
      </c>
      <c r="G27" s="225" t="s">
        <v>532</v>
      </c>
      <c r="H27" s="225" t="s">
        <v>42</v>
      </c>
      <c r="I27" s="225" t="s">
        <v>532</v>
      </c>
      <c r="J27" s="225">
        <v>323</v>
      </c>
      <c r="K27" s="225" t="s">
        <v>47</v>
      </c>
      <c r="N27" s="244" t="s">
        <v>1972</v>
      </c>
      <c r="O27" s="244"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246" t="s">
        <v>1988</v>
      </c>
      <c r="Q27" s="246" t="s">
        <v>46</v>
      </c>
      <c r="R27" s="246" t="str">
        <f t="shared" si="0"/>
        <v>PM10 emitted by aircraft</v>
      </c>
      <c r="S27" s="246" t="str">
        <f t="shared" si="2"/>
        <v>//**PM10 emitted by aircraft: **</v>
      </c>
      <c r="T27" s="225" t="str">
        <f t="shared" si="1"/>
        <v/>
      </c>
    </row>
    <row r="28" spans="1:20">
      <c r="A28" s="244" t="s">
        <v>1975</v>
      </c>
      <c r="B28" s="245"/>
      <c r="C28" s="225" t="s">
        <v>4</v>
      </c>
      <c r="D28" s="225" t="s">
        <v>708</v>
      </c>
      <c r="E28" s="225" t="s">
        <v>703</v>
      </c>
      <c r="F28" s="225" t="s">
        <v>42</v>
      </c>
      <c r="G28" s="225" t="s">
        <v>533</v>
      </c>
      <c r="H28" s="225" t="s">
        <v>42</v>
      </c>
      <c r="I28" s="225" t="s">
        <v>622</v>
      </c>
      <c r="J28" s="225">
        <v>324</v>
      </c>
      <c r="K28" s="225" t="s">
        <v>47</v>
      </c>
      <c r="N28" s="244" t="s">
        <v>1972</v>
      </c>
      <c r="O28" s="244"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246" t="s">
        <v>1988</v>
      </c>
      <c r="Q28" s="246" t="s">
        <v>46</v>
      </c>
      <c r="R28" s="246" t="str">
        <f t="shared" si="0"/>
        <v>PM2.5 emitted by aircraft</v>
      </c>
      <c r="S28" s="246" t="str">
        <f t="shared" si="2"/>
        <v>//**PM2.5 emitted by aircraft: **</v>
      </c>
      <c r="T28" s="225" t="str">
        <f t="shared" si="1"/>
        <v/>
      </c>
    </row>
    <row r="29" spans="1:20">
      <c r="A29" s="244" t="s">
        <v>1975</v>
      </c>
      <c r="B29" s="245"/>
      <c r="C29" s="225" t="s">
        <v>4</v>
      </c>
      <c r="D29" s="225" t="s">
        <v>708</v>
      </c>
      <c r="E29" s="225" t="s">
        <v>703</v>
      </c>
      <c r="F29" s="225" t="s">
        <v>42</v>
      </c>
      <c r="G29" s="225" t="s">
        <v>534</v>
      </c>
      <c r="H29" s="225" t="s">
        <v>42</v>
      </c>
      <c r="I29" s="225" t="s">
        <v>534</v>
      </c>
      <c r="J29" s="225">
        <v>325</v>
      </c>
      <c r="K29" s="225" t="s">
        <v>47</v>
      </c>
      <c r="N29" s="244" t="s">
        <v>1972</v>
      </c>
      <c r="O29" s="244"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246" t="s">
        <v>1988</v>
      </c>
      <c r="Q29" s="246" t="s">
        <v>46</v>
      </c>
      <c r="R29" s="246" t="str">
        <f t="shared" si="0"/>
        <v>SOx emitted by aircraft</v>
      </c>
      <c r="S29" s="246" t="str">
        <f t="shared" si="2"/>
        <v>//**SOx emitted by aircraft: **</v>
      </c>
      <c r="T29" s="225" t="str">
        <f t="shared" si="1"/>
        <v/>
      </c>
    </row>
    <row r="30" spans="1:20">
      <c r="A30" s="244" t="s">
        <v>1975</v>
      </c>
      <c r="B30" s="245"/>
      <c r="C30" s="225" t="s">
        <v>4</v>
      </c>
      <c r="D30" s="225" t="s">
        <v>708</v>
      </c>
      <c r="E30" s="225" t="s">
        <v>703</v>
      </c>
      <c r="F30" s="225" t="s">
        <v>42</v>
      </c>
      <c r="G30" s="225" t="s">
        <v>535</v>
      </c>
      <c r="H30" s="225" t="s">
        <v>42</v>
      </c>
      <c r="I30" s="225" t="s">
        <v>535</v>
      </c>
      <c r="J30" s="225">
        <v>326</v>
      </c>
      <c r="K30" s="225" t="s">
        <v>47</v>
      </c>
      <c r="N30" s="244" t="s">
        <v>1972</v>
      </c>
      <c r="O30" s="244"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246" t="s">
        <v>1988</v>
      </c>
      <c r="Q30" s="246" t="s">
        <v>46</v>
      </c>
      <c r="R30" s="246" t="str">
        <f t="shared" si="0"/>
        <v>BC emitted by aircraft</v>
      </c>
      <c r="S30" s="246" t="str">
        <f t="shared" si="2"/>
        <v>//**BC emitted by aircraft: **</v>
      </c>
      <c r="T30" s="225" t="str">
        <f t="shared" si="1"/>
        <v/>
      </c>
    </row>
    <row r="31" spans="1:20">
      <c r="A31" s="244" t="s">
        <v>1975</v>
      </c>
      <c r="B31" s="245"/>
      <c r="C31" s="225" t="s">
        <v>4</v>
      </c>
      <c r="D31" s="225" t="s">
        <v>708</v>
      </c>
      <c r="E31" s="225" t="s">
        <v>703</v>
      </c>
      <c r="F31" s="225" t="s">
        <v>42</v>
      </c>
      <c r="G31" s="225" t="s">
        <v>536</v>
      </c>
      <c r="H31" s="225" t="s">
        <v>42</v>
      </c>
      <c r="I31" s="225" t="s">
        <v>536</v>
      </c>
      <c r="J31" s="225">
        <v>327</v>
      </c>
      <c r="K31" s="225" t="s">
        <v>47</v>
      </c>
      <c r="N31" s="244" t="s">
        <v>1972</v>
      </c>
      <c r="O31" s="244"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246" t="s">
        <v>1988</v>
      </c>
      <c r="Q31" s="246" t="s">
        <v>46</v>
      </c>
      <c r="R31" s="246" t="str">
        <f t="shared" si="0"/>
        <v>OC emitted by aircraft</v>
      </c>
      <c r="S31" s="246" t="str">
        <f t="shared" si="2"/>
        <v>//**OC emitted by aircraft: **</v>
      </c>
      <c r="T31" s="225" t="str">
        <f t="shared" si="1"/>
        <v/>
      </c>
    </row>
    <row r="32" spans="1:20">
      <c r="A32" s="244" t="s">
        <v>1975</v>
      </c>
      <c r="B32" s="245"/>
      <c r="C32" s="225" t="s">
        <v>4</v>
      </c>
      <c r="D32" s="225" t="s">
        <v>708</v>
      </c>
      <c r="E32" s="225" t="s">
        <v>703</v>
      </c>
      <c r="F32" s="225" t="s">
        <v>42</v>
      </c>
      <c r="G32" s="225" t="s">
        <v>537</v>
      </c>
      <c r="H32" s="225" t="s">
        <v>42</v>
      </c>
      <c r="I32" s="225" t="s">
        <v>537</v>
      </c>
      <c r="J32" s="225">
        <v>328</v>
      </c>
      <c r="K32" s="225" t="s">
        <v>47</v>
      </c>
      <c r="N32" s="244" t="s">
        <v>1972</v>
      </c>
      <c r="O32" s="244"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246" t="s">
        <v>1988</v>
      </c>
      <c r="Q32" s="246" t="s">
        <v>46</v>
      </c>
      <c r="R32" s="246" t="str">
        <f t="shared" si="0"/>
        <v>CH4 emitted by aircraft</v>
      </c>
      <c r="S32" s="246" t="str">
        <f t="shared" si="2"/>
        <v>//**CH4 emitted by aircraft: **</v>
      </c>
      <c r="T32" s="225" t="str">
        <f t="shared" si="1"/>
        <v/>
      </c>
    </row>
    <row r="33" spans="1:20">
      <c r="A33" s="244" t="s">
        <v>1975</v>
      </c>
      <c r="B33" s="245"/>
      <c r="C33" s="225" t="s">
        <v>4</v>
      </c>
      <c r="D33" s="225" t="s">
        <v>708</v>
      </c>
      <c r="E33" s="225" t="s">
        <v>703</v>
      </c>
      <c r="F33" s="225" t="s">
        <v>42</v>
      </c>
      <c r="G33" s="225" t="s">
        <v>538</v>
      </c>
      <c r="H33" s="225" t="s">
        <v>42</v>
      </c>
      <c r="I33" s="225" t="s">
        <v>538</v>
      </c>
      <c r="J33" s="225">
        <v>329</v>
      </c>
      <c r="K33" s="225" t="s">
        <v>47</v>
      </c>
      <c r="N33" s="244" t="s">
        <v>1972</v>
      </c>
      <c r="O33" s="244"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246" t="s">
        <v>1988</v>
      </c>
      <c r="Q33" s="246" t="s">
        <v>46</v>
      </c>
      <c r="R33" s="246" t="str">
        <f t="shared" si="0"/>
        <v>N2O emitted by aircraft</v>
      </c>
      <c r="S33" s="246" t="str">
        <f t="shared" si="2"/>
        <v>//**N2O emitted by aircraft: **</v>
      </c>
      <c r="T33" s="225" t="str">
        <f t="shared" si="1"/>
        <v/>
      </c>
    </row>
    <row r="34" spans="1:20">
      <c r="A34" s="244" t="s">
        <v>1975</v>
      </c>
      <c r="B34" s="245"/>
      <c r="C34" s="225" t="s">
        <v>4</v>
      </c>
      <c r="D34" s="225" t="s">
        <v>708</v>
      </c>
      <c r="E34" s="225" t="s">
        <v>703</v>
      </c>
      <c r="F34" s="225" t="s">
        <v>43</v>
      </c>
      <c r="G34" s="225" t="s">
        <v>530</v>
      </c>
      <c r="H34" s="225" t="s">
        <v>43</v>
      </c>
      <c r="I34" s="225" t="s">
        <v>753</v>
      </c>
      <c r="J34" s="225">
        <v>330</v>
      </c>
      <c r="K34" s="225" t="s">
        <v>46</v>
      </c>
      <c r="L34" s="225" t="s">
        <v>1865</v>
      </c>
      <c r="N34" s="244" t="s">
        <v>1972</v>
      </c>
      <c r="O34" s="244"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246" t="s">
        <v>1988</v>
      </c>
      <c r="Q34" s="246" t="s">
        <v>46</v>
      </c>
      <c r="R34" s="246" t="str">
        <f t="shared" si="0"/>
        <v>VOCs emitted by rail</v>
      </c>
      <c r="S34" s="246" t="str">
        <f t="shared" si="2"/>
        <v>//**VOCs emitted by rail: **</v>
      </c>
      <c r="T34" s="225"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244" t="s">
        <v>1975</v>
      </c>
      <c r="B35" s="245"/>
      <c r="C35" s="225" t="s">
        <v>4</v>
      </c>
      <c r="D35" s="225" t="s">
        <v>708</v>
      </c>
      <c r="E35" s="225" t="s">
        <v>703</v>
      </c>
      <c r="F35" s="225" t="s">
        <v>43</v>
      </c>
      <c r="G35" s="225" t="s">
        <v>505</v>
      </c>
      <c r="H35" s="225" t="s">
        <v>43</v>
      </c>
      <c r="I35" s="225" t="s">
        <v>505</v>
      </c>
      <c r="J35" s="225">
        <v>331</v>
      </c>
      <c r="K35" s="225" t="s">
        <v>46</v>
      </c>
      <c r="L35" s="225" t="s">
        <v>1866</v>
      </c>
      <c r="N35" s="244" t="s">
        <v>1972</v>
      </c>
      <c r="O35" s="244"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246" t="s">
        <v>1988</v>
      </c>
      <c r="Q35" s="246" t="s">
        <v>46</v>
      </c>
      <c r="R35" s="246" t="str">
        <f t="shared" si="0"/>
        <v>CO emitted by rail</v>
      </c>
      <c r="S35" s="246" t="str">
        <f t="shared" si="2"/>
        <v>//**CO emitted by rail: **</v>
      </c>
      <c r="T35" s="225"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244" t="s">
        <v>1975</v>
      </c>
      <c r="B36" s="245"/>
      <c r="C36" s="225" t="s">
        <v>4</v>
      </c>
      <c r="D36" s="225" t="s">
        <v>708</v>
      </c>
      <c r="E36" s="225" t="s">
        <v>703</v>
      </c>
      <c r="F36" s="225" t="s">
        <v>43</v>
      </c>
      <c r="G36" s="225" t="s">
        <v>531</v>
      </c>
      <c r="H36" s="225" t="s">
        <v>43</v>
      </c>
      <c r="I36" s="225" t="s">
        <v>531</v>
      </c>
      <c r="J36" s="225">
        <v>332</v>
      </c>
      <c r="K36" s="225" t="s">
        <v>46</v>
      </c>
      <c r="L36" s="225" t="s">
        <v>1866</v>
      </c>
      <c r="N36" s="244" t="s">
        <v>1972</v>
      </c>
      <c r="O36" s="244"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246" t="s">
        <v>1988</v>
      </c>
      <c r="Q36" s="246" t="s">
        <v>46</v>
      </c>
      <c r="R36" s="246" t="str">
        <f t="shared" ref="R36:R63" si="3">I36&amp;" emitted by "&amp;H36</f>
        <v>NOx emitted by rail</v>
      </c>
      <c r="S36" s="246" t="str">
        <f t="shared" si="2"/>
        <v>//**NOx emitted by rail: **</v>
      </c>
      <c r="T36" s="225"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244" t="s">
        <v>1975</v>
      </c>
      <c r="B37" s="245"/>
      <c r="C37" s="225" t="s">
        <v>4</v>
      </c>
      <c r="D37" s="225" t="s">
        <v>708</v>
      </c>
      <c r="E37" s="225" t="s">
        <v>703</v>
      </c>
      <c r="F37" s="225" t="s">
        <v>43</v>
      </c>
      <c r="G37" s="225" t="s">
        <v>532</v>
      </c>
      <c r="H37" s="225" t="s">
        <v>43</v>
      </c>
      <c r="I37" s="225" t="s">
        <v>532</v>
      </c>
      <c r="J37" s="225">
        <v>333</v>
      </c>
      <c r="K37" s="225" t="s">
        <v>46</v>
      </c>
      <c r="L37" s="225" t="s">
        <v>1866</v>
      </c>
      <c r="N37" s="244" t="s">
        <v>1972</v>
      </c>
      <c r="O37" s="244"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246" t="s">
        <v>1988</v>
      </c>
      <c r="Q37" s="246" t="s">
        <v>46</v>
      </c>
      <c r="R37" s="246" t="str">
        <f t="shared" si="3"/>
        <v>PM10 emitted by rail</v>
      </c>
      <c r="S37" s="246" t="str">
        <f t="shared" si="2"/>
        <v>//**PM10 emitted by rail: **</v>
      </c>
      <c r="T37" s="225"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244" t="s">
        <v>1975</v>
      </c>
      <c r="B38" s="245"/>
      <c r="C38" s="225" t="s">
        <v>4</v>
      </c>
      <c r="D38" s="225" t="s">
        <v>708</v>
      </c>
      <c r="E38" s="225" t="s">
        <v>703</v>
      </c>
      <c r="F38" s="225" t="s">
        <v>43</v>
      </c>
      <c r="G38" s="225" t="s">
        <v>533</v>
      </c>
      <c r="H38" s="225" t="s">
        <v>43</v>
      </c>
      <c r="I38" s="225" t="s">
        <v>622</v>
      </c>
      <c r="J38" s="225">
        <v>334</v>
      </c>
      <c r="K38" s="225" t="s">
        <v>46</v>
      </c>
      <c r="L38" s="225" t="s">
        <v>1866</v>
      </c>
      <c r="N38" s="244" t="s">
        <v>1972</v>
      </c>
      <c r="O38" s="244"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246" t="s">
        <v>1988</v>
      </c>
      <c r="Q38" s="246" t="s">
        <v>46</v>
      </c>
      <c r="R38" s="246" t="str">
        <f t="shared" si="3"/>
        <v>PM2.5 emitted by rail</v>
      </c>
      <c r="S38" s="246" t="str">
        <f t="shared" si="2"/>
        <v>//**PM2.5 emitted by rail: **</v>
      </c>
      <c r="T38" s="225"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244" t="s">
        <v>1975</v>
      </c>
      <c r="B39" s="245"/>
      <c r="C39" s="225" t="s">
        <v>4</v>
      </c>
      <c r="D39" s="225" t="s">
        <v>708</v>
      </c>
      <c r="E39" s="225" t="s">
        <v>703</v>
      </c>
      <c r="F39" s="225" t="s">
        <v>43</v>
      </c>
      <c r="G39" s="225" t="s">
        <v>534</v>
      </c>
      <c r="H39" s="225" t="s">
        <v>43</v>
      </c>
      <c r="I39" s="225" t="s">
        <v>534</v>
      </c>
      <c r="J39" s="225">
        <v>335</v>
      </c>
      <c r="K39" s="225" t="s">
        <v>47</v>
      </c>
      <c r="N39" s="244" t="s">
        <v>1972</v>
      </c>
      <c r="O39" s="244"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246" t="s">
        <v>1988</v>
      </c>
      <c r="Q39" s="246" t="s">
        <v>46</v>
      </c>
      <c r="R39" s="246" t="str">
        <f t="shared" si="3"/>
        <v>SOx emitted by rail</v>
      </c>
      <c r="S39" s="246" t="str">
        <f t="shared" si="2"/>
        <v>//**SOx emitted by rail: **</v>
      </c>
      <c r="T39" s="225" t="str">
        <f t="shared" si="1"/>
        <v/>
      </c>
    </row>
    <row r="40" spans="1:20">
      <c r="A40" s="244" t="s">
        <v>1975</v>
      </c>
      <c r="B40" s="245"/>
      <c r="C40" s="225" t="s">
        <v>4</v>
      </c>
      <c r="D40" s="225" t="s">
        <v>708</v>
      </c>
      <c r="E40" s="225" t="s">
        <v>703</v>
      </c>
      <c r="F40" s="225" t="s">
        <v>43</v>
      </c>
      <c r="G40" s="225" t="s">
        <v>535</v>
      </c>
      <c r="H40" s="225" t="s">
        <v>43</v>
      </c>
      <c r="I40" s="225" t="s">
        <v>535</v>
      </c>
      <c r="J40" s="225">
        <v>336</v>
      </c>
      <c r="K40" s="225" t="s">
        <v>46</v>
      </c>
      <c r="L40" s="225" t="s">
        <v>1866</v>
      </c>
      <c r="N40" s="244" t="s">
        <v>1972</v>
      </c>
      <c r="O40" s="244"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246" t="s">
        <v>1988</v>
      </c>
      <c r="Q40" s="246" t="s">
        <v>46</v>
      </c>
      <c r="R40" s="246" t="str">
        <f t="shared" si="3"/>
        <v>BC emitted by rail</v>
      </c>
      <c r="S40" s="246" t="str">
        <f t="shared" si="2"/>
        <v>//**BC emitted by rail: **</v>
      </c>
      <c r="T40" s="225"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244" t="s">
        <v>1975</v>
      </c>
      <c r="B41" s="245"/>
      <c r="C41" s="225" t="s">
        <v>4</v>
      </c>
      <c r="D41" s="225" t="s">
        <v>708</v>
      </c>
      <c r="E41" s="225" t="s">
        <v>703</v>
      </c>
      <c r="F41" s="225" t="s">
        <v>43</v>
      </c>
      <c r="G41" s="225" t="s">
        <v>536</v>
      </c>
      <c r="H41" s="225" t="s">
        <v>43</v>
      </c>
      <c r="I41" s="225" t="s">
        <v>536</v>
      </c>
      <c r="J41" s="225">
        <v>337</v>
      </c>
      <c r="K41" s="225" t="s">
        <v>46</v>
      </c>
      <c r="L41" s="225" t="s">
        <v>1866</v>
      </c>
      <c r="N41" s="244" t="s">
        <v>1972</v>
      </c>
      <c r="O41" s="244"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246" t="s">
        <v>1988</v>
      </c>
      <c r="Q41" s="246" t="s">
        <v>46</v>
      </c>
      <c r="R41" s="246" t="str">
        <f t="shared" si="3"/>
        <v>OC emitted by rail</v>
      </c>
      <c r="S41" s="246" t="str">
        <f t="shared" si="2"/>
        <v>//**OC emitted by rail: **</v>
      </c>
      <c r="T41" s="225"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244" t="s">
        <v>1975</v>
      </c>
      <c r="B42" s="245"/>
      <c r="C42" s="225" t="s">
        <v>4</v>
      </c>
      <c r="D42" s="225" t="s">
        <v>708</v>
      </c>
      <c r="E42" s="225" t="s">
        <v>703</v>
      </c>
      <c r="F42" s="225" t="s">
        <v>43</v>
      </c>
      <c r="G42" s="225" t="s">
        <v>537</v>
      </c>
      <c r="H42" s="225" t="s">
        <v>43</v>
      </c>
      <c r="I42" s="225" t="s">
        <v>537</v>
      </c>
      <c r="J42" s="225">
        <v>338</v>
      </c>
      <c r="K42" s="225" t="s">
        <v>47</v>
      </c>
      <c r="N42" s="244" t="s">
        <v>1972</v>
      </c>
      <c r="O42" s="244"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246" t="s">
        <v>1988</v>
      </c>
      <c r="Q42" s="246" t="s">
        <v>46</v>
      </c>
      <c r="R42" s="246" t="str">
        <f t="shared" si="3"/>
        <v>CH4 emitted by rail</v>
      </c>
      <c r="S42" s="246" t="str">
        <f t="shared" si="2"/>
        <v>//**CH4 emitted by rail: **</v>
      </c>
      <c r="T42" s="225" t="str">
        <f t="shared" si="1"/>
        <v/>
      </c>
    </row>
    <row r="43" spans="1:20">
      <c r="A43" s="244" t="s">
        <v>1975</v>
      </c>
      <c r="B43" s="245"/>
      <c r="C43" s="225" t="s">
        <v>4</v>
      </c>
      <c r="D43" s="225" t="s">
        <v>708</v>
      </c>
      <c r="E43" s="225" t="s">
        <v>703</v>
      </c>
      <c r="F43" s="225" t="s">
        <v>43</v>
      </c>
      <c r="G43" s="225" t="s">
        <v>538</v>
      </c>
      <c r="H43" s="225" t="s">
        <v>43</v>
      </c>
      <c r="I43" s="225" t="s">
        <v>538</v>
      </c>
      <c r="J43" s="225">
        <v>339</v>
      </c>
      <c r="K43" s="225" t="s">
        <v>47</v>
      </c>
      <c r="N43" s="244" t="s">
        <v>1972</v>
      </c>
      <c r="O43" s="244"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246" t="s">
        <v>1988</v>
      </c>
      <c r="Q43" s="246" t="s">
        <v>46</v>
      </c>
      <c r="R43" s="246" t="str">
        <f t="shared" si="3"/>
        <v>N2O emitted by rail</v>
      </c>
      <c r="S43" s="246" t="str">
        <f t="shared" si="2"/>
        <v>//**N2O emitted by rail: **</v>
      </c>
      <c r="T43" s="225" t="str">
        <f t="shared" si="1"/>
        <v/>
      </c>
    </row>
    <row r="44" spans="1:20">
      <c r="A44" s="244" t="s">
        <v>1975</v>
      </c>
      <c r="B44" s="245"/>
      <c r="C44" s="225" t="s">
        <v>4</v>
      </c>
      <c r="D44" s="225" t="s">
        <v>708</v>
      </c>
      <c r="E44" s="225" t="s">
        <v>703</v>
      </c>
      <c r="F44" s="225" t="s">
        <v>44</v>
      </c>
      <c r="G44" s="225" t="s">
        <v>530</v>
      </c>
      <c r="H44" s="225" t="s">
        <v>44</v>
      </c>
      <c r="I44" s="225" t="s">
        <v>753</v>
      </c>
      <c r="J44" s="225">
        <v>340</v>
      </c>
      <c r="K44" s="225" t="s">
        <v>46</v>
      </c>
      <c r="L44" s="225" t="s">
        <v>1866</v>
      </c>
      <c r="N44" s="244" t="s">
        <v>1972</v>
      </c>
      <c r="O44" s="244"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246" t="s">
        <v>1988</v>
      </c>
      <c r="Q44" s="246" t="s">
        <v>46</v>
      </c>
      <c r="R44" s="246" t="str">
        <f t="shared" si="3"/>
        <v>VOCs emitted by ships</v>
      </c>
      <c r="S44" s="246" t="str">
        <f t="shared" si="2"/>
        <v>//**VOCs emitted by ships: **</v>
      </c>
      <c r="T44" s="225"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244" t="s">
        <v>1975</v>
      </c>
      <c r="B45" s="245"/>
      <c r="C45" s="225" t="s">
        <v>4</v>
      </c>
      <c r="D45" s="225" t="s">
        <v>708</v>
      </c>
      <c r="E45" s="225" t="s">
        <v>703</v>
      </c>
      <c r="F45" s="225" t="s">
        <v>44</v>
      </c>
      <c r="G45" s="225" t="s">
        <v>505</v>
      </c>
      <c r="H45" s="225" t="s">
        <v>44</v>
      </c>
      <c r="I45" s="225" t="s">
        <v>505</v>
      </c>
      <c r="J45" s="225">
        <v>341</v>
      </c>
      <c r="K45" s="225" t="s">
        <v>46</v>
      </c>
      <c r="L45" s="225" t="s">
        <v>1865</v>
      </c>
      <c r="N45" s="244" t="s">
        <v>1972</v>
      </c>
      <c r="O45" s="244"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246" t="s">
        <v>1988</v>
      </c>
      <c r="Q45" s="246" t="s">
        <v>46</v>
      </c>
      <c r="R45" s="246" t="str">
        <f t="shared" si="3"/>
        <v>CO emitted by ships</v>
      </c>
      <c r="S45" s="246" t="str">
        <f t="shared" si="2"/>
        <v>//**CO emitted by ships: **</v>
      </c>
      <c r="T45" s="225"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244" t="s">
        <v>1975</v>
      </c>
      <c r="B46" s="245"/>
      <c r="C46" s="225" t="s">
        <v>4</v>
      </c>
      <c r="D46" s="225" t="s">
        <v>708</v>
      </c>
      <c r="E46" s="225" t="s">
        <v>703</v>
      </c>
      <c r="F46" s="225" t="s">
        <v>44</v>
      </c>
      <c r="G46" s="225" t="s">
        <v>531</v>
      </c>
      <c r="H46" s="225" t="s">
        <v>44</v>
      </c>
      <c r="I46" s="225" t="s">
        <v>531</v>
      </c>
      <c r="J46" s="225">
        <v>342</v>
      </c>
      <c r="K46" s="225" t="s">
        <v>46</v>
      </c>
      <c r="L46" s="225" t="s">
        <v>1866</v>
      </c>
      <c r="N46" s="244" t="s">
        <v>1972</v>
      </c>
      <c r="O46" s="244"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246" t="s">
        <v>1988</v>
      </c>
      <c r="Q46" s="246" t="s">
        <v>46</v>
      </c>
      <c r="R46" s="246" t="str">
        <f t="shared" si="3"/>
        <v>NOx emitted by ships</v>
      </c>
      <c r="S46" s="246" t="str">
        <f t="shared" si="2"/>
        <v>//**NOx emitted by ships: **</v>
      </c>
      <c r="T46" s="225"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244" t="s">
        <v>1975</v>
      </c>
      <c r="B47" s="245"/>
      <c r="C47" s="225" t="s">
        <v>4</v>
      </c>
      <c r="D47" s="225" t="s">
        <v>708</v>
      </c>
      <c r="E47" s="225" t="s">
        <v>703</v>
      </c>
      <c r="F47" s="225" t="s">
        <v>44</v>
      </c>
      <c r="G47" s="225" t="s">
        <v>532</v>
      </c>
      <c r="H47" s="225" t="s">
        <v>44</v>
      </c>
      <c r="I47" s="225" t="s">
        <v>532</v>
      </c>
      <c r="J47" s="225">
        <v>343</v>
      </c>
      <c r="K47" s="225" t="s">
        <v>46</v>
      </c>
      <c r="L47" s="225" t="s">
        <v>1866</v>
      </c>
      <c r="N47" s="244" t="s">
        <v>1972</v>
      </c>
      <c r="O47" s="244"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246" t="s">
        <v>1988</v>
      </c>
      <c r="Q47" s="246" t="s">
        <v>46</v>
      </c>
      <c r="R47" s="246" t="str">
        <f t="shared" si="3"/>
        <v>PM10 emitted by ships</v>
      </c>
      <c r="S47" s="246" t="str">
        <f t="shared" si="2"/>
        <v>//**PM10 emitted by ships: **</v>
      </c>
      <c r="T47" s="225"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244" t="s">
        <v>1975</v>
      </c>
      <c r="B48" s="245"/>
      <c r="C48" s="225" t="s">
        <v>4</v>
      </c>
      <c r="D48" s="225" t="s">
        <v>708</v>
      </c>
      <c r="E48" s="225" t="s">
        <v>703</v>
      </c>
      <c r="F48" s="225" t="s">
        <v>44</v>
      </c>
      <c r="G48" s="225" t="s">
        <v>533</v>
      </c>
      <c r="H48" s="225" t="s">
        <v>44</v>
      </c>
      <c r="I48" s="225" t="s">
        <v>622</v>
      </c>
      <c r="J48" s="225">
        <v>344</v>
      </c>
      <c r="K48" s="225" t="s">
        <v>46</v>
      </c>
      <c r="L48" s="225" t="s">
        <v>1866</v>
      </c>
      <c r="N48" s="244" t="s">
        <v>1972</v>
      </c>
      <c r="O48" s="244"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246" t="s">
        <v>1988</v>
      </c>
      <c r="Q48" s="246" t="s">
        <v>46</v>
      </c>
      <c r="R48" s="246" t="str">
        <f t="shared" si="3"/>
        <v>PM2.5 emitted by ships</v>
      </c>
      <c r="S48" s="246" t="str">
        <f t="shared" si="2"/>
        <v>//**PM2.5 emitted by ships: **</v>
      </c>
      <c r="T48" s="225"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244" t="s">
        <v>1975</v>
      </c>
      <c r="B49" s="245"/>
      <c r="C49" s="225" t="s">
        <v>4</v>
      </c>
      <c r="D49" s="225" t="s">
        <v>708</v>
      </c>
      <c r="E49" s="225" t="s">
        <v>703</v>
      </c>
      <c r="F49" s="225" t="s">
        <v>44</v>
      </c>
      <c r="G49" s="225" t="s">
        <v>534</v>
      </c>
      <c r="H49" s="225" t="s">
        <v>44</v>
      </c>
      <c r="I49" s="225" t="s">
        <v>534</v>
      </c>
      <c r="J49" s="225">
        <v>345</v>
      </c>
      <c r="K49" s="225" t="s">
        <v>47</v>
      </c>
      <c r="N49" s="244" t="s">
        <v>1972</v>
      </c>
      <c r="O49" s="244"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246" t="s">
        <v>1988</v>
      </c>
      <c r="Q49" s="246" t="s">
        <v>46</v>
      </c>
      <c r="R49" s="246" t="str">
        <f t="shared" si="3"/>
        <v>SOx emitted by ships</v>
      </c>
      <c r="S49" s="246" t="str">
        <f t="shared" si="2"/>
        <v>//**SOx emitted by ships: **</v>
      </c>
      <c r="T49" s="225" t="str">
        <f t="shared" si="1"/>
        <v/>
      </c>
    </row>
    <row r="50" spans="1:21">
      <c r="A50" s="244" t="s">
        <v>1975</v>
      </c>
      <c r="B50" s="245"/>
      <c r="C50" s="225" t="s">
        <v>4</v>
      </c>
      <c r="D50" s="225" t="s">
        <v>708</v>
      </c>
      <c r="E50" s="225" t="s">
        <v>703</v>
      </c>
      <c r="F50" s="225" t="s">
        <v>44</v>
      </c>
      <c r="G50" s="225" t="s">
        <v>535</v>
      </c>
      <c r="H50" s="225" t="s">
        <v>44</v>
      </c>
      <c r="I50" s="225" t="s">
        <v>535</v>
      </c>
      <c r="J50" s="225">
        <v>346</v>
      </c>
      <c r="K50" s="225" t="s">
        <v>46</v>
      </c>
      <c r="L50" s="225" t="s">
        <v>1866</v>
      </c>
      <c r="N50" s="244" t="s">
        <v>1972</v>
      </c>
      <c r="O50" s="244"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246" t="s">
        <v>1988</v>
      </c>
      <c r="Q50" s="246" t="s">
        <v>46</v>
      </c>
      <c r="R50" s="246" t="str">
        <f t="shared" si="3"/>
        <v>BC emitted by ships</v>
      </c>
      <c r="S50" s="246" t="str">
        <f t="shared" si="2"/>
        <v>//**BC emitted by ships: **</v>
      </c>
      <c r="T50" s="225"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244" t="s">
        <v>1975</v>
      </c>
      <c r="B51" s="245"/>
      <c r="C51" s="225" t="s">
        <v>4</v>
      </c>
      <c r="D51" s="225" t="s">
        <v>708</v>
      </c>
      <c r="E51" s="225" t="s">
        <v>703</v>
      </c>
      <c r="F51" s="225" t="s">
        <v>44</v>
      </c>
      <c r="G51" s="225" t="s">
        <v>536</v>
      </c>
      <c r="H51" s="225" t="s">
        <v>44</v>
      </c>
      <c r="I51" s="225" t="s">
        <v>536</v>
      </c>
      <c r="J51" s="225">
        <v>347</v>
      </c>
      <c r="K51" s="225" t="s">
        <v>46</v>
      </c>
      <c r="L51" s="225" t="s">
        <v>1866</v>
      </c>
      <c r="N51" s="244" t="s">
        <v>1972</v>
      </c>
      <c r="O51" s="244"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246" t="s">
        <v>1988</v>
      </c>
      <c r="Q51" s="246" t="s">
        <v>46</v>
      </c>
      <c r="R51" s="246" t="str">
        <f t="shared" si="3"/>
        <v>OC emitted by ships</v>
      </c>
      <c r="S51" s="246" t="str">
        <f t="shared" si="2"/>
        <v>//**OC emitted by ships: **</v>
      </c>
      <c r="T51" s="225"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244" t="s">
        <v>1975</v>
      </c>
      <c r="B52" s="245"/>
      <c r="C52" s="225" t="s">
        <v>4</v>
      </c>
      <c r="D52" s="225" t="s">
        <v>708</v>
      </c>
      <c r="E52" s="225" t="s">
        <v>703</v>
      </c>
      <c r="F52" s="225" t="s">
        <v>44</v>
      </c>
      <c r="G52" s="225" t="s">
        <v>537</v>
      </c>
      <c r="H52" s="225" t="s">
        <v>44</v>
      </c>
      <c r="I52" s="225" t="s">
        <v>537</v>
      </c>
      <c r="J52" s="225">
        <v>348</v>
      </c>
      <c r="K52" s="225" t="s">
        <v>47</v>
      </c>
      <c r="N52" s="244" t="s">
        <v>1972</v>
      </c>
      <c r="O52" s="244"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246" t="s">
        <v>1988</v>
      </c>
      <c r="Q52" s="246" t="s">
        <v>46</v>
      </c>
      <c r="R52" s="246" t="str">
        <f t="shared" si="3"/>
        <v>CH4 emitted by ships</v>
      </c>
      <c r="S52" s="246" t="str">
        <f t="shared" si="2"/>
        <v>//**CH4 emitted by ships: **</v>
      </c>
      <c r="T52" s="225" t="str">
        <f t="shared" si="1"/>
        <v/>
      </c>
    </row>
    <row r="53" spans="1:21">
      <c r="A53" s="244" t="s">
        <v>1975</v>
      </c>
      <c r="B53" s="245"/>
      <c r="C53" s="225" t="s">
        <v>4</v>
      </c>
      <c r="D53" s="225" t="s">
        <v>708</v>
      </c>
      <c r="E53" s="225" t="s">
        <v>703</v>
      </c>
      <c r="F53" s="225" t="s">
        <v>44</v>
      </c>
      <c r="G53" s="225" t="s">
        <v>538</v>
      </c>
      <c r="H53" s="225" t="s">
        <v>44</v>
      </c>
      <c r="I53" s="225" t="s">
        <v>538</v>
      </c>
      <c r="J53" s="225">
        <v>349</v>
      </c>
      <c r="K53" s="225" t="s">
        <v>47</v>
      </c>
      <c r="N53" s="244" t="s">
        <v>1972</v>
      </c>
      <c r="O53" s="244"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246" t="s">
        <v>1988</v>
      </c>
      <c r="Q53" s="246" t="s">
        <v>46</v>
      </c>
      <c r="R53" s="246" t="str">
        <f t="shared" si="3"/>
        <v>N2O emitted by ships</v>
      </c>
      <c r="S53" s="246" t="str">
        <f t="shared" si="2"/>
        <v>//**N2O emitted by ships: **</v>
      </c>
      <c r="T53" s="225" t="str">
        <f t="shared" si="1"/>
        <v/>
      </c>
    </row>
    <row r="54" spans="1:21">
      <c r="A54" s="244" t="s">
        <v>1975</v>
      </c>
      <c r="B54" s="245"/>
      <c r="C54" s="225" t="s">
        <v>4</v>
      </c>
      <c r="D54" s="225" t="s">
        <v>708</v>
      </c>
      <c r="E54" s="225" t="s">
        <v>703</v>
      </c>
      <c r="F54" s="225" t="s">
        <v>118</v>
      </c>
      <c r="G54" s="225" t="s">
        <v>530</v>
      </c>
      <c r="H54" s="225" t="s">
        <v>1698</v>
      </c>
      <c r="I54" s="225" t="s">
        <v>753</v>
      </c>
      <c r="J54" s="225">
        <v>350</v>
      </c>
      <c r="K54" s="225" t="s">
        <v>46</v>
      </c>
      <c r="L54" s="225" t="s">
        <v>1865</v>
      </c>
      <c r="N54" s="244" t="s">
        <v>1972</v>
      </c>
      <c r="O54" s="244"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246" t="s">
        <v>1988</v>
      </c>
      <c r="Q54" s="246" t="s">
        <v>46</v>
      </c>
      <c r="R54" s="246" t="str">
        <f t="shared" si="3"/>
        <v>VOCs emitted by 2-wheeled and 3-wheeled vehicles</v>
      </c>
      <c r="S54" s="246" t="str">
        <f t="shared" si="2"/>
        <v>//**VOCs emitted by 2-wheeled and 3-wheeled vehicles: **</v>
      </c>
      <c r="T54" s="225"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244" t="s">
        <v>1975</v>
      </c>
      <c r="B55" s="245"/>
      <c r="C55" s="225" t="s">
        <v>4</v>
      </c>
      <c r="D55" s="225" t="s">
        <v>708</v>
      </c>
      <c r="E55" s="225" t="s">
        <v>703</v>
      </c>
      <c r="F55" s="225" t="s">
        <v>118</v>
      </c>
      <c r="G55" s="225" t="s">
        <v>505</v>
      </c>
      <c r="H55" s="225" t="s">
        <v>1698</v>
      </c>
      <c r="I55" s="225" t="s">
        <v>505</v>
      </c>
      <c r="J55" s="225">
        <v>351</v>
      </c>
      <c r="K55" s="225" t="s">
        <v>46</v>
      </c>
      <c r="L55" s="225" t="s">
        <v>1866</v>
      </c>
      <c r="N55" s="244" t="s">
        <v>1972</v>
      </c>
      <c r="O55" s="244"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246" t="s">
        <v>1988</v>
      </c>
      <c r="Q55" s="246" t="s">
        <v>46</v>
      </c>
      <c r="R55" s="246" t="str">
        <f t="shared" si="3"/>
        <v>CO emitted by 2-wheeled and 3-wheeled vehicles</v>
      </c>
      <c r="S55" s="246" t="str">
        <f t="shared" si="2"/>
        <v>//**CO emitted by 2-wheeled and 3-wheeled vehicles: **</v>
      </c>
      <c r="T55" s="225"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244" t="s">
        <v>1975</v>
      </c>
      <c r="B56" s="245"/>
      <c r="C56" s="225" t="s">
        <v>4</v>
      </c>
      <c r="D56" s="225" t="s">
        <v>708</v>
      </c>
      <c r="E56" s="225" t="s">
        <v>703</v>
      </c>
      <c r="F56" s="225" t="s">
        <v>118</v>
      </c>
      <c r="G56" s="225" t="s">
        <v>531</v>
      </c>
      <c r="H56" s="225" t="s">
        <v>1698</v>
      </c>
      <c r="I56" s="225" t="s">
        <v>531</v>
      </c>
      <c r="J56" s="225">
        <v>352</v>
      </c>
      <c r="K56" s="225" t="s">
        <v>46</v>
      </c>
      <c r="L56" s="225" t="s">
        <v>1865</v>
      </c>
      <c r="N56" s="244" t="s">
        <v>1972</v>
      </c>
      <c r="O56" s="244"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246" t="s">
        <v>1988</v>
      </c>
      <c r="Q56" s="246" t="s">
        <v>46</v>
      </c>
      <c r="R56" s="246" t="str">
        <f t="shared" si="3"/>
        <v>NOx emitted by 2-wheeled and 3-wheeled vehicles</v>
      </c>
      <c r="S56" s="246" t="str">
        <f t="shared" si="2"/>
        <v>//**NOx emitted by 2-wheeled and 3-wheeled vehicles: **</v>
      </c>
      <c r="T56" s="225"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244" t="s">
        <v>1975</v>
      </c>
      <c r="B57" s="245"/>
      <c r="C57" s="225" t="s">
        <v>4</v>
      </c>
      <c r="D57" s="225" t="s">
        <v>708</v>
      </c>
      <c r="E57" s="225" t="s">
        <v>703</v>
      </c>
      <c r="F57" s="225" t="s">
        <v>118</v>
      </c>
      <c r="G57" s="225" t="s">
        <v>532</v>
      </c>
      <c r="H57" s="225" t="s">
        <v>1698</v>
      </c>
      <c r="I57" s="225" t="s">
        <v>532</v>
      </c>
      <c r="J57" s="225">
        <v>353</v>
      </c>
      <c r="K57" s="225" t="s">
        <v>46</v>
      </c>
      <c r="L57" s="225" t="s">
        <v>1866</v>
      </c>
      <c r="N57" s="244" t="s">
        <v>1972</v>
      </c>
      <c r="O57" s="244"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246" t="s">
        <v>1988</v>
      </c>
      <c r="Q57" s="246" t="s">
        <v>46</v>
      </c>
      <c r="R57" s="246" t="str">
        <f t="shared" si="3"/>
        <v>PM10 emitted by 2-wheeled and 3-wheeled vehicles</v>
      </c>
      <c r="S57" s="246" t="str">
        <f t="shared" si="2"/>
        <v>//**PM10 emitted by 2-wheeled and 3-wheeled vehicles: **</v>
      </c>
      <c r="T57" s="225"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244" t="s">
        <v>1975</v>
      </c>
      <c r="B58" s="245"/>
      <c r="C58" s="225" t="s">
        <v>4</v>
      </c>
      <c r="D58" s="225" t="s">
        <v>708</v>
      </c>
      <c r="E58" s="225" t="s">
        <v>703</v>
      </c>
      <c r="F58" s="225" t="s">
        <v>118</v>
      </c>
      <c r="G58" s="225" t="s">
        <v>533</v>
      </c>
      <c r="H58" s="225" t="s">
        <v>1698</v>
      </c>
      <c r="I58" s="225" t="s">
        <v>622</v>
      </c>
      <c r="J58" s="225">
        <v>354</v>
      </c>
      <c r="K58" s="225" t="s">
        <v>46</v>
      </c>
      <c r="L58" s="225" t="s">
        <v>1866</v>
      </c>
      <c r="N58" s="244" t="s">
        <v>1972</v>
      </c>
      <c r="O58" s="244"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246" t="s">
        <v>1988</v>
      </c>
      <c r="Q58" s="246" t="s">
        <v>46</v>
      </c>
      <c r="R58" s="246" t="str">
        <f t="shared" si="3"/>
        <v>PM2.5 emitted by 2-wheeled and 3-wheeled vehicles</v>
      </c>
      <c r="S58" s="246" t="str">
        <f t="shared" si="2"/>
        <v>//**PM2.5 emitted by 2-wheeled and 3-wheeled vehicles: **</v>
      </c>
      <c r="T58" s="225"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244" t="s">
        <v>1975</v>
      </c>
      <c r="B59" s="245"/>
      <c r="C59" s="225" t="s">
        <v>4</v>
      </c>
      <c r="D59" s="225" t="s">
        <v>708</v>
      </c>
      <c r="E59" s="225" t="s">
        <v>703</v>
      </c>
      <c r="F59" s="225" t="s">
        <v>118</v>
      </c>
      <c r="G59" s="225" t="s">
        <v>534</v>
      </c>
      <c r="H59" s="225" t="s">
        <v>1698</v>
      </c>
      <c r="I59" s="225" t="s">
        <v>534</v>
      </c>
      <c r="J59" s="225">
        <v>355</v>
      </c>
      <c r="K59" s="225" t="s">
        <v>47</v>
      </c>
      <c r="N59" s="244" t="s">
        <v>1972</v>
      </c>
      <c r="O59" s="244"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246" t="s">
        <v>1988</v>
      </c>
      <c r="Q59" s="246" t="s">
        <v>46</v>
      </c>
      <c r="R59" s="246" t="str">
        <f t="shared" si="3"/>
        <v>SOx emitted by 2-wheeled and 3-wheeled vehicles</v>
      </c>
      <c r="S59" s="246" t="str">
        <f t="shared" si="2"/>
        <v>//**SOx emitted by 2-wheeled and 3-wheeled vehicles: **</v>
      </c>
      <c r="T59" s="225" t="str">
        <f t="shared" si="1"/>
        <v/>
      </c>
    </row>
    <row r="60" spans="1:21">
      <c r="A60" s="244" t="s">
        <v>1975</v>
      </c>
      <c r="B60" s="245"/>
      <c r="C60" s="225" t="s">
        <v>4</v>
      </c>
      <c r="D60" s="225" t="s">
        <v>708</v>
      </c>
      <c r="E60" s="225" t="s">
        <v>703</v>
      </c>
      <c r="F60" s="225" t="s">
        <v>118</v>
      </c>
      <c r="G60" s="225" t="s">
        <v>535</v>
      </c>
      <c r="H60" s="225" t="s">
        <v>1698</v>
      </c>
      <c r="I60" s="225" t="s">
        <v>535</v>
      </c>
      <c r="J60" s="225">
        <v>356</v>
      </c>
      <c r="K60" s="225" t="s">
        <v>46</v>
      </c>
      <c r="L60" s="225" t="s">
        <v>1866</v>
      </c>
      <c r="N60" s="244" t="s">
        <v>1972</v>
      </c>
      <c r="O60" s="244"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246" t="s">
        <v>1988</v>
      </c>
      <c r="Q60" s="246" t="s">
        <v>46</v>
      </c>
      <c r="R60" s="246" t="str">
        <f t="shared" si="3"/>
        <v>BC emitted by 2-wheeled and 3-wheeled vehicles</v>
      </c>
      <c r="S60" s="246" t="str">
        <f t="shared" si="2"/>
        <v>//**BC emitted by 2-wheeled and 3-wheeled vehicles: **</v>
      </c>
      <c r="T60" s="225"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244" t="s">
        <v>1975</v>
      </c>
      <c r="B61" s="245"/>
      <c r="C61" s="225" t="s">
        <v>4</v>
      </c>
      <c r="D61" s="225" t="s">
        <v>708</v>
      </c>
      <c r="E61" s="225" t="s">
        <v>703</v>
      </c>
      <c r="F61" s="225" t="s">
        <v>118</v>
      </c>
      <c r="G61" s="225" t="s">
        <v>536</v>
      </c>
      <c r="H61" s="225" t="s">
        <v>1698</v>
      </c>
      <c r="I61" s="225" t="s">
        <v>536</v>
      </c>
      <c r="J61" s="225">
        <v>357</v>
      </c>
      <c r="K61" s="225" t="s">
        <v>46</v>
      </c>
      <c r="L61" s="225" t="s">
        <v>1866</v>
      </c>
      <c r="N61" s="244" t="s">
        <v>1972</v>
      </c>
      <c r="O61" s="244"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246" t="s">
        <v>1988</v>
      </c>
      <c r="Q61" s="246" t="s">
        <v>46</v>
      </c>
      <c r="R61" s="246" t="str">
        <f t="shared" si="3"/>
        <v>OC emitted by 2-wheeled and 3-wheeled vehicles</v>
      </c>
      <c r="S61" s="246" t="str">
        <f t="shared" si="2"/>
        <v>//**OC emitted by 2-wheeled and 3-wheeled vehicles: **</v>
      </c>
      <c r="T61" s="225"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244" t="s">
        <v>1975</v>
      </c>
      <c r="B62" s="245"/>
      <c r="C62" s="225" t="s">
        <v>4</v>
      </c>
      <c r="D62" s="225" t="s">
        <v>708</v>
      </c>
      <c r="E62" s="225" t="s">
        <v>703</v>
      </c>
      <c r="F62" s="225" t="s">
        <v>118</v>
      </c>
      <c r="G62" s="225" t="s">
        <v>537</v>
      </c>
      <c r="H62" s="225" t="s">
        <v>1698</v>
      </c>
      <c r="I62" s="225" t="s">
        <v>537</v>
      </c>
      <c r="J62" s="225">
        <v>358</v>
      </c>
      <c r="K62" s="225" t="s">
        <v>47</v>
      </c>
      <c r="N62" s="244" t="s">
        <v>1972</v>
      </c>
      <c r="O62" s="244"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246" t="s">
        <v>1988</v>
      </c>
      <c r="Q62" s="246" t="s">
        <v>46</v>
      </c>
      <c r="R62" s="246" t="str">
        <f t="shared" si="3"/>
        <v>CH4 emitted by 2-wheeled and 3-wheeled vehicles</v>
      </c>
      <c r="S62" s="246" t="str">
        <f t="shared" si="2"/>
        <v>//**CH4 emitted by 2-wheeled and 3-wheeled vehicles: **</v>
      </c>
      <c r="T62" s="225" t="str">
        <f t="shared" si="1"/>
        <v/>
      </c>
    </row>
    <row r="63" spans="1:21">
      <c r="A63" s="244" t="s">
        <v>1975</v>
      </c>
      <c r="B63" s="245"/>
      <c r="C63" s="225" t="s">
        <v>4</v>
      </c>
      <c r="D63" s="225" t="s">
        <v>708</v>
      </c>
      <c r="E63" s="225" t="s">
        <v>703</v>
      </c>
      <c r="F63" s="225" t="s">
        <v>118</v>
      </c>
      <c r="G63" s="225" t="s">
        <v>538</v>
      </c>
      <c r="H63" s="225" t="s">
        <v>1698</v>
      </c>
      <c r="I63" s="225" t="s">
        <v>538</v>
      </c>
      <c r="J63" s="225">
        <v>359</v>
      </c>
      <c r="K63" s="225" t="s">
        <v>47</v>
      </c>
      <c r="N63" s="244" t="s">
        <v>1972</v>
      </c>
      <c r="O63" s="244"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246" t="s">
        <v>1988</v>
      </c>
      <c r="Q63" s="246" t="s">
        <v>46</v>
      </c>
      <c r="R63" s="246" t="str">
        <f t="shared" si="3"/>
        <v>N2O emitted by 2-wheeled and 3-wheeled vehicles</v>
      </c>
      <c r="S63" s="246" t="str">
        <f>IF(R63="","","//**"&amp;R63&amp;": **")</f>
        <v>//**N2O emitted by 2-wheeled and 3-wheeled vehicles: **</v>
      </c>
      <c r="T63" s="225" t="str">
        <f t="shared" si="1"/>
        <v/>
      </c>
    </row>
    <row r="64" spans="1:21" s="227" customFormat="1">
      <c r="A64" s="227" t="s">
        <v>1974</v>
      </c>
      <c r="B64" s="223"/>
      <c r="C64" s="226" t="s">
        <v>4</v>
      </c>
      <c r="D64" s="226" t="s">
        <v>787</v>
      </c>
      <c r="E64" s="226" t="s">
        <v>788</v>
      </c>
      <c r="F64" s="226"/>
      <c r="G64" s="226"/>
      <c r="H64" s="226"/>
      <c r="I64" s="226"/>
      <c r="J64" s="226">
        <v>360</v>
      </c>
      <c r="K64" s="226" t="s">
        <v>46</v>
      </c>
      <c r="L64" s="226" t="s">
        <v>1831</v>
      </c>
      <c r="M64" s="237"/>
      <c r="N64" s="248" t="s">
        <v>1972</v>
      </c>
      <c r="O64" s="24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226" t="s">
        <v>1988</v>
      </c>
      <c r="Q64" s="226" t="s">
        <v>47</v>
      </c>
      <c r="R64" s="226"/>
      <c r="S64" s="227" t="str">
        <f t="shared" si="2"/>
        <v/>
      </c>
      <c r="T64" s="227"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228"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227" customFormat="1">
      <c r="A65" s="227" t="s">
        <v>1974</v>
      </c>
      <c r="B65" s="223"/>
      <c r="C65" s="226" t="s">
        <v>4</v>
      </c>
      <c r="D65" s="226" t="s">
        <v>783</v>
      </c>
      <c r="E65" s="226" t="s">
        <v>784</v>
      </c>
      <c r="F65" s="226"/>
      <c r="G65" s="226"/>
      <c r="H65" s="226"/>
      <c r="I65" s="226"/>
      <c r="J65" s="226">
        <v>361</v>
      </c>
      <c r="K65" s="226" t="s">
        <v>46</v>
      </c>
      <c r="L65" s="226" t="s">
        <v>1832</v>
      </c>
      <c r="M65" s="237"/>
      <c r="N65" s="248" t="s">
        <v>1972</v>
      </c>
      <c r="O65" s="24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226" t="s">
        <v>1988</v>
      </c>
      <c r="Q65" s="226" t="s">
        <v>47</v>
      </c>
      <c r="R65" s="226"/>
      <c r="S65" s="227" t="str">
        <f t="shared" si="2"/>
        <v/>
      </c>
      <c r="T65" s="227"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228"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227" customFormat="1" ht="152" customHeight="1">
      <c r="A66" s="227" t="s">
        <v>1974</v>
      </c>
      <c r="B66" s="223"/>
      <c r="C66" s="226" t="s">
        <v>4</v>
      </c>
      <c r="D66" s="226" t="s">
        <v>488</v>
      </c>
      <c r="E66" s="226" t="str">
        <f>E67</f>
        <v>Additional Minimum Required EV Sales Percentage</v>
      </c>
      <c r="F66" s="226"/>
      <c r="G66" s="226"/>
      <c r="H66" s="226"/>
      <c r="I66" s="226"/>
      <c r="J66" s="226"/>
      <c r="K66" s="226"/>
      <c r="L66" s="226"/>
      <c r="M66" s="237"/>
      <c r="N66" s="248" t="s">
        <v>1972</v>
      </c>
      <c r="O66" s="24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227" t="s">
        <v>1988</v>
      </c>
      <c r="Q66" s="227" t="s">
        <v>46</v>
      </c>
      <c r="R66" s="226"/>
      <c r="S66" s="227" t="str">
        <f t="shared" si="2"/>
        <v/>
      </c>
      <c r="T66" s="227" t="str">
        <f t="shared" si="1"/>
        <v/>
      </c>
      <c r="U66" s="228"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244" t="s">
        <v>1975</v>
      </c>
      <c r="B67" s="245"/>
      <c r="C67" s="225" t="s">
        <v>4</v>
      </c>
      <c r="D67" s="225" t="s">
        <v>488</v>
      </c>
      <c r="E67" s="225" t="s">
        <v>489</v>
      </c>
      <c r="F67" s="225" t="s">
        <v>48</v>
      </c>
      <c r="G67" s="225" t="s">
        <v>40</v>
      </c>
      <c r="H67" s="225" t="s">
        <v>88</v>
      </c>
      <c r="I67" s="225" t="s">
        <v>40</v>
      </c>
      <c r="J67" s="225">
        <v>186</v>
      </c>
      <c r="K67" s="225" t="s">
        <v>46</v>
      </c>
      <c r="L67" s="262" t="s">
        <v>2021</v>
      </c>
      <c r="N67" s="244" t="s">
        <v>1972</v>
      </c>
      <c r="O67" s="244"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246" t="s">
        <v>1988</v>
      </c>
      <c r="Q67" s="246" t="s">
        <v>46</v>
      </c>
      <c r="R67" s="246" t="str">
        <f t="shared" ref="R67:R78" si="4">H67&amp;" "&amp;I67</f>
        <v>Passenger LDVs</v>
      </c>
      <c r="S67" s="246" t="str">
        <f t="shared" si="2"/>
        <v>//**Passenger LDVs: **</v>
      </c>
      <c r="T67" s="225"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249"/>
    </row>
    <row r="68" spans="1:21">
      <c r="A68" s="244" t="s">
        <v>1975</v>
      </c>
      <c r="B68" s="245"/>
      <c r="C68" s="225" t="s">
        <v>4</v>
      </c>
      <c r="D68" s="225" t="s">
        <v>488</v>
      </c>
      <c r="E68" s="225" t="s">
        <v>489</v>
      </c>
      <c r="F68" s="225" t="s">
        <v>45</v>
      </c>
      <c r="G68" s="225" t="s">
        <v>40</v>
      </c>
      <c r="H68" s="225" t="s">
        <v>89</v>
      </c>
      <c r="I68" s="225" t="s">
        <v>40</v>
      </c>
      <c r="J68" s="225">
        <v>203</v>
      </c>
      <c r="K68" s="225" t="s">
        <v>46</v>
      </c>
      <c r="L68" s="262" t="s">
        <v>2022</v>
      </c>
      <c r="N68" s="244" t="s">
        <v>1972</v>
      </c>
      <c r="O68" s="244"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246" t="s">
        <v>1988</v>
      </c>
      <c r="Q68" s="246" t="s">
        <v>46</v>
      </c>
      <c r="R68" s="246" t="str">
        <f t="shared" si="4"/>
        <v>Freight LDVs</v>
      </c>
      <c r="S68" s="246" t="str">
        <f t="shared" si="2"/>
        <v>//**Freight LDVs: **</v>
      </c>
      <c r="T68" s="225"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249"/>
    </row>
    <row r="69" spans="1:21">
      <c r="A69" s="244" t="s">
        <v>1975</v>
      </c>
      <c r="B69" s="245"/>
      <c r="C69" s="225" t="s">
        <v>4</v>
      </c>
      <c r="D69" s="225" t="s">
        <v>488</v>
      </c>
      <c r="E69" s="225" t="s">
        <v>489</v>
      </c>
      <c r="F69" s="225" t="s">
        <v>48</v>
      </c>
      <c r="G69" s="225" t="s">
        <v>41</v>
      </c>
      <c r="H69" s="225" t="s">
        <v>88</v>
      </c>
      <c r="I69" s="225" t="s">
        <v>41</v>
      </c>
      <c r="J69" s="225">
        <v>187</v>
      </c>
      <c r="K69" s="225" t="s">
        <v>46</v>
      </c>
      <c r="L69" s="262" t="s">
        <v>2023</v>
      </c>
      <c r="N69" s="244" t="s">
        <v>1972</v>
      </c>
      <c r="O69" s="244"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246" t="s">
        <v>1988</v>
      </c>
      <c r="Q69" s="246" t="s">
        <v>46</v>
      </c>
      <c r="R69" s="246" t="str">
        <f t="shared" si="4"/>
        <v>Passenger HDVs</v>
      </c>
      <c r="S69" s="246" t="str">
        <f t="shared" ref="S69:S132" si="6">IF(R69="","","//**"&amp;R69&amp;": **")</f>
        <v>//**Passenger HDVs: **</v>
      </c>
      <c r="T69" s="225"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249"/>
    </row>
    <row r="70" spans="1:21">
      <c r="A70" s="244" t="s">
        <v>1975</v>
      </c>
      <c r="B70" s="245"/>
      <c r="C70" s="225" t="s">
        <v>4</v>
      </c>
      <c r="D70" s="225" t="s">
        <v>488</v>
      </c>
      <c r="E70" s="225" t="s">
        <v>489</v>
      </c>
      <c r="F70" s="225" t="s">
        <v>45</v>
      </c>
      <c r="G70" s="225" t="s">
        <v>41</v>
      </c>
      <c r="H70" s="225" t="s">
        <v>89</v>
      </c>
      <c r="I70" s="225" t="s">
        <v>41</v>
      </c>
      <c r="J70" s="225">
        <v>191</v>
      </c>
      <c r="K70" s="225" t="s">
        <v>46</v>
      </c>
      <c r="L70" s="262" t="s">
        <v>2024</v>
      </c>
      <c r="N70" s="244" t="s">
        <v>1972</v>
      </c>
      <c r="O70" s="244"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246" t="s">
        <v>1988</v>
      </c>
      <c r="Q70" s="246" t="s">
        <v>46</v>
      </c>
      <c r="R70" s="246" t="str">
        <f t="shared" si="4"/>
        <v>Freight HDVs</v>
      </c>
      <c r="S70" s="246" t="str">
        <f t="shared" si="6"/>
        <v>//**Freight HDVs: **</v>
      </c>
      <c r="T70" s="225"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249"/>
    </row>
    <row r="71" spans="1:21">
      <c r="A71" s="244" t="s">
        <v>1975</v>
      </c>
      <c r="B71" s="245"/>
      <c r="C71" s="225" t="s">
        <v>4</v>
      </c>
      <c r="D71" s="225" t="s">
        <v>488</v>
      </c>
      <c r="E71" s="225" t="s">
        <v>489</v>
      </c>
      <c r="F71" s="225" t="s">
        <v>48</v>
      </c>
      <c r="G71" s="225" t="s">
        <v>42</v>
      </c>
      <c r="H71" s="225" t="s">
        <v>88</v>
      </c>
      <c r="I71" s="225" t="s">
        <v>90</v>
      </c>
      <c r="J71" s="225">
        <v>496</v>
      </c>
      <c r="K71" s="225" t="s">
        <v>47</v>
      </c>
      <c r="L71" s="225" t="s">
        <v>1867</v>
      </c>
      <c r="N71" s="244" t="s">
        <v>1972</v>
      </c>
      <c r="O71" s="244"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246" t="s">
        <v>1988</v>
      </c>
      <c r="Q71" s="246" t="s">
        <v>46</v>
      </c>
      <c r="R71" s="246" t="str">
        <f t="shared" si="4"/>
        <v>Passenger Aircraft</v>
      </c>
      <c r="S71" s="246" t="str">
        <f t="shared" si="6"/>
        <v>//**Passenger Aircraft: **</v>
      </c>
      <c r="T71" s="225" t="str">
        <f t="shared" si="5"/>
        <v/>
      </c>
      <c r="U71" s="249"/>
    </row>
    <row r="72" spans="1:21">
      <c r="A72" s="244" t="s">
        <v>1975</v>
      </c>
      <c r="B72" s="245"/>
      <c r="C72" s="225" t="s">
        <v>4</v>
      </c>
      <c r="D72" s="225" t="s">
        <v>488</v>
      </c>
      <c r="E72" s="225" t="s">
        <v>489</v>
      </c>
      <c r="F72" s="225" t="s">
        <v>45</v>
      </c>
      <c r="G72" s="225" t="s">
        <v>42</v>
      </c>
      <c r="H72" s="225" t="s">
        <v>89</v>
      </c>
      <c r="I72" s="225" t="s">
        <v>90</v>
      </c>
      <c r="J72" s="225">
        <v>497</v>
      </c>
      <c r="K72" s="225" t="s">
        <v>47</v>
      </c>
      <c r="L72" s="225" t="s">
        <v>1867</v>
      </c>
      <c r="N72" s="244" t="s">
        <v>1972</v>
      </c>
      <c r="O72" s="244"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246" t="s">
        <v>1988</v>
      </c>
      <c r="Q72" s="246" t="s">
        <v>46</v>
      </c>
      <c r="R72" s="246" t="str">
        <f t="shared" si="4"/>
        <v>Freight Aircraft</v>
      </c>
      <c r="S72" s="246" t="str">
        <f t="shared" si="6"/>
        <v>//**Freight Aircraft: **</v>
      </c>
      <c r="T72" s="225" t="str">
        <f t="shared" si="5"/>
        <v/>
      </c>
      <c r="U72" s="249"/>
    </row>
    <row r="73" spans="1:21">
      <c r="A73" s="244" t="s">
        <v>1975</v>
      </c>
      <c r="B73" s="245"/>
      <c r="C73" s="225" t="s">
        <v>4</v>
      </c>
      <c r="D73" s="225" t="s">
        <v>488</v>
      </c>
      <c r="E73" s="225" t="s">
        <v>489</v>
      </c>
      <c r="F73" s="225" t="s">
        <v>48</v>
      </c>
      <c r="G73" s="225" t="s">
        <v>43</v>
      </c>
      <c r="H73" s="225" t="s">
        <v>88</v>
      </c>
      <c r="I73" s="225" t="s">
        <v>91</v>
      </c>
      <c r="J73" s="225">
        <v>498</v>
      </c>
      <c r="K73" s="225" t="s">
        <v>46</v>
      </c>
      <c r="L73" s="225" t="s">
        <v>1868</v>
      </c>
      <c r="N73" s="244" t="s">
        <v>1972</v>
      </c>
      <c r="O73" s="244"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246" t="s">
        <v>1988</v>
      </c>
      <c r="Q73" s="246" t="s">
        <v>46</v>
      </c>
      <c r="R73" s="246" t="str">
        <f t="shared" si="4"/>
        <v>Passenger Rail</v>
      </c>
      <c r="S73" s="246" t="str">
        <f t="shared" si="6"/>
        <v>//**Passenger Rail: **</v>
      </c>
      <c r="T73" s="225" t="str">
        <f t="shared" si="5"/>
        <v>//**Passenger Rail: ** India's Ministry of Railways has recently set a target to achieve 100% electrification of the railways by 2024. In the current BAU, 100% of the new passenger rail fleet is electric by 2036.</v>
      </c>
      <c r="U73" s="249"/>
    </row>
    <row r="74" spans="1:21">
      <c r="A74" s="244" t="s">
        <v>1975</v>
      </c>
      <c r="B74" s="245"/>
      <c r="C74" s="225" t="s">
        <v>4</v>
      </c>
      <c r="D74" s="225" t="s">
        <v>488</v>
      </c>
      <c r="E74" s="225" t="s">
        <v>489</v>
      </c>
      <c r="F74" s="225" t="s">
        <v>45</v>
      </c>
      <c r="G74" s="225" t="s">
        <v>43</v>
      </c>
      <c r="H74" s="225" t="s">
        <v>89</v>
      </c>
      <c r="I74" s="225" t="s">
        <v>91</v>
      </c>
      <c r="J74" s="225">
        <v>499</v>
      </c>
      <c r="K74" s="225" t="s">
        <v>46</v>
      </c>
      <c r="L74" s="225" t="s">
        <v>1869</v>
      </c>
      <c r="N74" s="244" t="s">
        <v>1972</v>
      </c>
      <c r="O74" s="244"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246" t="s">
        <v>1988</v>
      </c>
      <c r="Q74" s="246" t="s">
        <v>46</v>
      </c>
      <c r="R74" s="246" t="str">
        <f t="shared" si="4"/>
        <v>Freight Rail</v>
      </c>
      <c r="S74" s="246" t="str">
        <f t="shared" si="6"/>
        <v>//**Freight Rail: **</v>
      </c>
      <c r="T74" s="225" t="str">
        <f t="shared" si="5"/>
        <v>//**Freight Rail: ** India's Ministry of Railways has recently set a target to achieve 100% electrification of the railways by 2024. In the current BAU, 100% of the new freight rail fleet is electric by 2036.</v>
      </c>
      <c r="U74" s="249"/>
    </row>
    <row r="75" spans="1:21">
      <c r="A75" s="244" t="s">
        <v>1975</v>
      </c>
      <c r="B75" s="245"/>
      <c r="C75" s="225" t="s">
        <v>4</v>
      </c>
      <c r="D75" s="225" t="s">
        <v>488</v>
      </c>
      <c r="E75" s="225" t="s">
        <v>489</v>
      </c>
      <c r="F75" s="225" t="s">
        <v>48</v>
      </c>
      <c r="G75" s="225" t="s">
        <v>44</v>
      </c>
      <c r="H75" s="225" t="s">
        <v>88</v>
      </c>
      <c r="I75" s="262" t="s">
        <v>2006</v>
      </c>
      <c r="J75" s="225">
        <v>500</v>
      </c>
      <c r="K75" s="225" t="s">
        <v>46</v>
      </c>
      <c r="L75" s="262" t="s">
        <v>2053</v>
      </c>
      <c r="N75" s="244" t="s">
        <v>1972</v>
      </c>
      <c r="O75" s="244"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246" t="s">
        <v>1988</v>
      </c>
      <c r="Q75" s="246" t="s">
        <v>46</v>
      </c>
      <c r="R75" s="246" t="str">
        <f>H75&amp;" "&amp;I75</f>
        <v>Passenger Taxis</v>
      </c>
      <c r="S75" s="246" t="str">
        <f t="shared" si="6"/>
        <v>//**Passenger Taxis: **</v>
      </c>
      <c r="T75" s="225" t="str">
        <f t="shared" si="5"/>
        <v>//**Passenger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v>
      </c>
      <c r="U75" s="249"/>
    </row>
    <row r="76" spans="1:21">
      <c r="A76" s="244" t="s">
        <v>1975</v>
      </c>
      <c r="B76" s="245"/>
      <c r="C76" s="225" t="s">
        <v>4</v>
      </c>
      <c r="D76" s="225" t="s">
        <v>488</v>
      </c>
      <c r="E76" s="225" t="s">
        <v>489</v>
      </c>
      <c r="F76" s="225" t="s">
        <v>45</v>
      </c>
      <c r="G76" s="225" t="s">
        <v>44</v>
      </c>
      <c r="H76" s="225" t="s">
        <v>89</v>
      </c>
      <c r="I76" s="225" t="s">
        <v>92</v>
      </c>
      <c r="J76" s="225">
        <v>501</v>
      </c>
      <c r="K76" s="225" t="s">
        <v>47</v>
      </c>
      <c r="L76" s="225" t="s">
        <v>1870</v>
      </c>
      <c r="N76" s="244" t="s">
        <v>1972</v>
      </c>
      <c r="O76" s="244"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246" t="s">
        <v>1988</v>
      </c>
      <c r="Q76" s="246" t="s">
        <v>46</v>
      </c>
      <c r="R76" s="246" t="str">
        <f t="shared" si="4"/>
        <v>Freight Ships</v>
      </c>
      <c r="S76" s="246" t="str">
        <f t="shared" si="6"/>
        <v>//**Freight Ships: **</v>
      </c>
      <c r="T76" s="225" t="str">
        <f t="shared" si="5"/>
        <v/>
      </c>
      <c r="U76" s="249"/>
    </row>
    <row r="77" spans="1:21">
      <c r="A77" s="244" t="s">
        <v>1975</v>
      </c>
      <c r="B77" s="245"/>
      <c r="C77" s="225" t="s">
        <v>4</v>
      </c>
      <c r="D77" s="225" t="s">
        <v>488</v>
      </c>
      <c r="E77" s="225" t="s">
        <v>489</v>
      </c>
      <c r="F77" s="225" t="s">
        <v>48</v>
      </c>
      <c r="G77" s="225" t="s">
        <v>118</v>
      </c>
      <c r="H77" s="225" t="s">
        <v>1699</v>
      </c>
      <c r="I77" s="225" t="s">
        <v>1700</v>
      </c>
      <c r="J77" s="225">
        <v>188</v>
      </c>
      <c r="K77" s="225" t="s">
        <v>46</v>
      </c>
      <c r="L77" s="262" t="s">
        <v>2025</v>
      </c>
      <c r="N77" s="244" t="s">
        <v>1972</v>
      </c>
      <c r="O77" s="244"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246" t="s">
        <v>1988</v>
      </c>
      <c r="Q77" s="246" t="s">
        <v>46</v>
      </c>
      <c r="R77" s="246" t="str">
        <f t="shared" si="4"/>
        <v>2-wheeled Vehicles</v>
      </c>
      <c r="S77" s="246" t="str">
        <f t="shared" si="6"/>
        <v>//**2-wheeled Vehicles: **</v>
      </c>
      <c r="T77" s="225"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249"/>
    </row>
    <row r="78" spans="1:21">
      <c r="A78" s="244" t="s">
        <v>1975</v>
      </c>
      <c r="B78" s="245"/>
      <c r="C78" s="225" t="s">
        <v>4</v>
      </c>
      <c r="D78" s="225" t="s">
        <v>488</v>
      </c>
      <c r="E78" s="225" t="s">
        <v>489</v>
      </c>
      <c r="F78" s="225" t="s">
        <v>45</v>
      </c>
      <c r="G78" s="225" t="s">
        <v>118</v>
      </c>
      <c r="H78" s="225" t="s">
        <v>1701</v>
      </c>
      <c r="I78" s="225" t="s">
        <v>1700</v>
      </c>
      <c r="J78" s="225">
        <v>591</v>
      </c>
      <c r="K78" s="225" t="s">
        <v>46</v>
      </c>
      <c r="L78" s="225" t="s">
        <v>1871</v>
      </c>
      <c r="N78" s="244" t="s">
        <v>1972</v>
      </c>
      <c r="O78" s="244"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246" t="s">
        <v>1988</v>
      </c>
      <c r="Q78" s="246" t="s">
        <v>46</v>
      </c>
      <c r="R78" s="246" t="str">
        <f t="shared" si="4"/>
        <v>3-wheeled Vehicles</v>
      </c>
      <c r="S78" s="246" t="str">
        <f t="shared" si="6"/>
        <v>//**3-wheeled Vehicles: **</v>
      </c>
      <c r="T78" s="225"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249"/>
    </row>
    <row r="79" spans="1:21" s="227" customFormat="1">
      <c r="A79" s="226" t="s">
        <v>1974</v>
      </c>
      <c r="B79" s="237"/>
      <c r="C79" s="226" t="s">
        <v>4</v>
      </c>
      <c r="D79" s="227" t="s">
        <v>487</v>
      </c>
      <c r="E79" s="227" t="str">
        <f>E80</f>
        <v>Additional EV Subsidy Percentage</v>
      </c>
      <c r="M79" s="223"/>
      <c r="N79" s="248" t="s">
        <v>1972</v>
      </c>
      <c r="O79" s="248"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227" t="s">
        <v>1988</v>
      </c>
      <c r="Q79" s="227" t="s">
        <v>46</v>
      </c>
      <c r="S79" s="227" t="str">
        <f t="shared" si="6"/>
        <v/>
      </c>
      <c r="T79" s="227" t="str">
        <f t="shared" si="5"/>
        <v/>
      </c>
      <c r="U79" s="228"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244" t="s">
        <v>1975</v>
      </c>
      <c r="B80" s="245"/>
      <c r="C80" s="225" t="s">
        <v>4</v>
      </c>
      <c r="D80" s="225" t="s">
        <v>487</v>
      </c>
      <c r="E80" s="225" t="s">
        <v>483</v>
      </c>
      <c r="F80" s="225" t="s">
        <v>48</v>
      </c>
      <c r="G80" s="225" t="s">
        <v>40</v>
      </c>
      <c r="H80" s="225" t="s">
        <v>88</v>
      </c>
      <c r="I80" s="225" t="s">
        <v>40</v>
      </c>
      <c r="J80" s="225">
        <v>189</v>
      </c>
      <c r="K80" s="225" t="s">
        <v>46</v>
      </c>
      <c r="L80" s="262" t="s">
        <v>2026</v>
      </c>
      <c r="N80" s="244" t="s">
        <v>1972</v>
      </c>
      <c r="O80" s="244"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246" t="s">
        <v>1988</v>
      </c>
      <c r="Q80" s="246" t="s">
        <v>46</v>
      </c>
      <c r="R80" s="246" t="str">
        <f t="shared" ref="R80:R85" si="7">H80&amp;" "&amp;I80</f>
        <v>Passenger LDVs</v>
      </c>
      <c r="S80" s="246" t="str">
        <f t="shared" si="6"/>
        <v>//**Passenger LDVs: **</v>
      </c>
      <c r="T80" s="225"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244" t="s">
        <v>1975</v>
      </c>
      <c r="B81" s="245"/>
      <c r="C81" s="225" t="s">
        <v>4</v>
      </c>
      <c r="D81" s="225" t="s">
        <v>487</v>
      </c>
      <c r="E81" s="225" t="s">
        <v>483</v>
      </c>
      <c r="F81" s="225" t="s">
        <v>45</v>
      </c>
      <c r="G81" s="225" t="s">
        <v>40</v>
      </c>
      <c r="H81" s="225" t="s">
        <v>89</v>
      </c>
      <c r="I81" s="225" t="s">
        <v>40</v>
      </c>
      <c r="J81" s="225">
        <v>592</v>
      </c>
      <c r="K81" s="225" t="s">
        <v>46</v>
      </c>
      <c r="L81" s="262" t="s">
        <v>2027</v>
      </c>
      <c r="N81" s="244" t="s">
        <v>1972</v>
      </c>
      <c r="O81" s="244"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246" t="s">
        <v>1988</v>
      </c>
      <c r="Q81" s="246" t="s">
        <v>46</v>
      </c>
      <c r="R81" s="246" t="str">
        <f t="shared" si="7"/>
        <v>Freight LDVs</v>
      </c>
      <c r="S81" s="246" t="str">
        <f t="shared" si="6"/>
        <v>//**Freight LDVs: **</v>
      </c>
      <c r="T81" s="225"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244" t="s">
        <v>1975</v>
      </c>
      <c r="B82" s="245"/>
      <c r="C82" s="225" t="s">
        <v>4</v>
      </c>
      <c r="D82" s="225" t="s">
        <v>487</v>
      </c>
      <c r="E82" s="225" t="s">
        <v>483</v>
      </c>
      <c r="F82" s="225" t="s">
        <v>48</v>
      </c>
      <c r="G82" s="225" t="s">
        <v>41</v>
      </c>
      <c r="H82" s="225" t="s">
        <v>88</v>
      </c>
      <c r="I82" s="225" t="s">
        <v>41</v>
      </c>
      <c r="J82" s="225">
        <v>593</v>
      </c>
      <c r="K82" s="225" t="s">
        <v>46</v>
      </c>
      <c r="L82" s="262" t="s">
        <v>2028</v>
      </c>
      <c r="N82" s="244" t="s">
        <v>1972</v>
      </c>
      <c r="O82" s="244"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246" t="s">
        <v>1988</v>
      </c>
      <c r="Q82" s="246" t="s">
        <v>46</v>
      </c>
      <c r="R82" s="246" t="str">
        <f t="shared" si="7"/>
        <v>Passenger HDVs</v>
      </c>
      <c r="S82" s="246" t="str">
        <f t="shared" si="6"/>
        <v>//**Passenger HDVs: **</v>
      </c>
      <c r="T82" s="225"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244" t="s">
        <v>1975</v>
      </c>
      <c r="B83" s="245"/>
      <c r="C83" s="225" t="s">
        <v>4</v>
      </c>
      <c r="D83" s="225" t="s">
        <v>487</v>
      </c>
      <c r="E83" s="225" t="s">
        <v>483</v>
      </c>
      <c r="F83" s="225" t="s">
        <v>45</v>
      </c>
      <c r="G83" s="225" t="s">
        <v>41</v>
      </c>
      <c r="H83" s="225" t="s">
        <v>89</v>
      </c>
      <c r="I83" s="225" t="s">
        <v>41</v>
      </c>
      <c r="J83" s="225">
        <v>594</v>
      </c>
      <c r="K83" s="225" t="s">
        <v>47</v>
      </c>
      <c r="N83" s="244" t="s">
        <v>1972</v>
      </c>
      <c r="O83" s="244"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246" t="s">
        <v>1988</v>
      </c>
      <c r="Q83" s="246" t="s">
        <v>46</v>
      </c>
      <c r="R83" s="246" t="str">
        <f t="shared" si="7"/>
        <v>Freight HDVs</v>
      </c>
      <c r="S83" s="246" t="str">
        <f t="shared" si="6"/>
        <v>//**Freight HDVs: **</v>
      </c>
      <c r="T83" s="225" t="str">
        <f t="shared" si="5"/>
        <v/>
      </c>
    </row>
    <row r="84" spans="1:21">
      <c r="A84" s="244" t="s">
        <v>1975</v>
      </c>
      <c r="B84" s="245"/>
      <c r="C84" s="225" t="s">
        <v>4</v>
      </c>
      <c r="D84" s="225" t="s">
        <v>487</v>
      </c>
      <c r="E84" s="225" t="s">
        <v>483</v>
      </c>
      <c r="F84" s="225" t="s">
        <v>48</v>
      </c>
      <c r="G84" s="225" t="s">
        <v>42</v>
      </c>
      <c r="H84" s="225" t="s">
        <v>88</v>
      </c>
      <c r="I84" s="225" t="s">
        <v>90</v>
      </c>
      <c r="J84" s="225">
        <v>595</v>
      </c>
      <c r="K84" s="225" t="s">
        <v>47</v>
      </c>
      <c r="N84" s="244" t="s">
        <v>1972</v>
      </c>
      <c r="O84" s="244"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246" t="s">
        <v>1988</v>
      </c>
      <c r="Q84" s="246" t="s">
        <v>46</v>
      </c>
      <c r="R84" s="246" t="str">
        <f t="shared" si="7"/>
        <v>Passenger Aircraft</v>
      </c>
      <c r="S84" s="246" t="str">
        <f t="shared" si="6"/>
        <v>//**Passenger Aircraft: **</v>
      </c>
      <c r="T84" s="225" t="str">
        <f t="shared" si="5"/>
        <v/>
      </c>
    </row>
    <row r="85" spans="1:21">
      <c r="A85" s="244" t="s">
        <v>1975</v>
      </c>
      <c r="B85" s="245"/>
      <c r="C85" s="225" t="s">
        <v>4</v>
      </c>
      <c r="D85" s="225" t="s">
        <v>487</v>
      </c>
      <c r="E85" s="225" t="s">
        <v>483</v>
      </c>
      <c r="F85" s="225" t="s">
        <v>45</v>
      </c>
      <c r="G85" s="225" t="s">
        <v>42</v>
      </c>
      <c r="H85" s="225" t="s">
        <v>89</v>
      </c>
      <c r="I85" s="225" t="s">
        <v>90</v>
      </c>
      <c r="J85" s="225">
        <v>596</v>
      </c>
      <c r="K85" s="225" t="s">
        <v>47</v>
      </c>
      <c r="N85" s="244" t="s">
        <v>1972</v>
      </c>
      <c r="O85" s="244"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246" t="s">
        <v>1988</v>
      </c>
      <c r="Q85" s="246" t="s">
        <v>46</v>
      </c>
      <c r="R85" s="246" t="str">
        <f t="shared" si="7"/>
        <v>Freight Aircraft</v>
      </c>
      <c r="S85" s="246" t="str">
        <f t="shared" si="6"/>
        <v>//**Freight Aircraft: **</v>
      </c>
      <c r="T85" s="225" t="str">
        <f t="shared" si="5"/>
        <v/>
      </c>
    </row>
    <row r="86" spans="1:21">
      <c r="A86" s="244" t="s">
        <v>1975</v>
      </c>
      <c r="B86" s="245"/>
      <c r="C86" s="225" t="s">
        <v>4</v>
      </c>
      <c r="D86" s="225" t="s">
        <v>487</v>
      </c>
      <c r="E86" s="225" t="s">
        <v>483</v>
      </c>
      <c r="F86" s="225" t="s">
        <v>48</v>
      </c>
      <c r="G86" s="225" t="s">
        <v>43</v>
      </c>
      <c r="H86" s="225" t="s">
        <v>88</v>
      </c>
      <c r="I86" s="225" t="s">
        <v>91</v>
      </c>
      <c r="J86" s="225">
        <v>597</v>
      </c>
      <c r="K86" s="225" t="s">
        <v>47</v>
      </c>
      <c r="N86" s="244" t="s">
        <v>1972</v>
      </c>
      <c r="O86" s="244"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246" t="s">
        <v>1988</v>
      </c>
      <c r="Q86" s="246" t="s">
        <v>46</v>
      </c>
      <c r="R86" s="246" t="str">
        <f t="shared" ref="R86:R91" si="8">H86&amp;" "&amp;I86</f>
        <v>Passenger Rail</v>
      </c>
      <c r="S86" s="246" t="str">
        <f t="shared" si="6"/>
        <v>//**Passenger Rail: **</v>
      </c>
      <c r="T86" s="225" t="str">
        <f t="shared" si="5"/>
        <v/>
      </c>
    </row>
    <row r="87" spans="1:21">
      <c r="A87" s="244" t="s">
        <v>1975</v>
      </c>
      <c r="B87" s="245"/>
      <c r="C87" s="225" t="s">
        <v>4</v>
      </c>
      <c r="D87" s="225" t="s">
        <v>487</v>
      </c>
      <c r="E87" s="225" t="s">
        <v>483</v>
      </c>
      <c r="F87" s="225" t="s">
        <v>45</v>
      </c>
      <c r="G87" s="225" t="s">
        <v>43</v>
      </c>
      <c r="H87" s="225" t="s">
        <v>89</v>
      </c>
      <c r="I87" s="225" t="s">
        <v>91</v>
      </c>
      <c r="J87" s="225">
        <v>598</v>
      </c>
      <c r="K87" s="225" t="s">
        <v>47</v>
      </c>
      <c r="N87" s="244" t="s">
        <v>1972</v>
      </c>
      <c r="O87" s="244"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246" t="s">
        <v>1988</v>
      </c>
      <c r="Q87" s="246" t="s">
        <v>46</v>
      </c>
      <c r="R87" s="246" t="str">
        <f t="shared" si="8"/>
        <v>Freight Rail</v>
      </c>
      <c r="S87" s="246" t="str">
        <f t="shared" si="6"/>
        <v>//**Freight Rail: **</v>
      </c>
      <c r="T87" s="225" t="str">
        <f t="shared" si="5"/>
        <v/>
      </c>
    </row>
    <row r="88" spans="1:21">
      <c r="A88" s="244" t="s">
        <v>1975</v>
      </c>
      <c r="B88" s="245"/>
      <c r="C88" s="225" t="s">
        <v>4</v>
      </c>
      <c r="D88" s="225" t="s">
        <v>487</v>
      </c>
      <c r="E88" s="225" t="s">
        <v>483</v>
      </c>
      <c r="F88" s="225" t="s">
        <v>48</v>
      </c>
      <c r="G88" s="225" t="s">
        <v>44</v>
      </c>
      <c r="H88" s="225" t="s">
        <v>88</v>
      </c>
      <c r="I88" s="225" t="s">
        <v>92</v>
      </c>
      <c r="J88" s="225">
        <v>599</v>
      </c>
      <c r="K88" s="225" t="s">
        <v>47</v>
      </c>
      <c r="N88" s="244" t="s">
        <v>1972</v>
      </c>
      <c r="O88" s="244"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246" t="s">
        <v>1988</v>
      </c>
      <c r="Q88" s="246" t="s">
        <v>46</v>
      </c>
      <c r="R88" s="246" t="str">
        <f t="shared" si="8"/>
        <v>Passenger Ships</v>
      </c>
      <c r="S88" s="246" t="str">
        <f t="shared" si="6"/>
        <v>//**Passenger Ships: **</v>
      </c>
      <c r="T88" s="225" t="str">
        <f t="shared" si="5"/>
        <v/>
      </c>
    </row>
    <row r="89" spans="1:21">
      <c r="A89" s="244" t="s">
        <v>1975</v>
      </c>
      <c r="B89" s="245"/>
      <c r="C89" s="225" t="s">
        <v>4</v>
      </c>
      <c r="D89" s="225" t="s">
        <v>487</v>
      </c>
      <c r="E89" s="225" t="s">
        <v>483</v>
      </c>
      <c r="F89" s="225" t="s">
        <v>45</v>
      </c>
      <c r="G89" s="225" t="s">
        <v>44</v>
      </c>
      <c r="H89" s="225" t="s">
        <v>89</v>
      </c>
      <c r="I89" s="225" t="s">
        <v>92</v>
      </c>
      <c r="J89" s="225">
        <v>600</v>
      </c>
      <c r="K89" s="225" t="s">
        <v>47</v>
      </c>
      <c r="N89" s="244" t="s">
        <v>1972</v>
      </c>
      <c r="O89" s="244"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246" t="s">
        <v>1988</v>
      </c>
      <c r="Q89" s="246" t="s">
        <v>46</v>
      </c>
      <c r="R89" s="246" t="str">
        <f t="shared" si="8"/>
        <v>Freight Ships</v>
      </c>
      <c r="S89" s="246" t="str">
        <f t="shared" si="6"/>
        <v>//**Freight Ships: **</v>
      </c>
      <c r="T89" s="225" t="str">
        <f t="shared" si="5"/>
        <v/>
      </c>
    </row>
    <row r="90" spans="1:21">
      <c r="A90" s="244" t="s">
        <v>1975</v>
      </c>
      <c r="B90" s="245"/>
      <c r="C90" s="225" t="s">
        <v>4</v>
      </c>
      <c r="D90" s="225" t="s">
        <v>487</v>
      </c>
      <c r="E90" s="225" t="s">
        <v>483</v>
      </c>
      <c r="F90" s="225" t="s">
        <v>48</v>
      </c>
      <c r="G90" s="225" t="s">
        <v>118</v>
      </c>
      <c r="H90" s="225" t="s">
        <v>1699</v>
      </c>
      <c r="I90" s="225" t="s">
        <v>1700</v>
      </c>
      <c r="J90" s="225">
        <v>601</v>
      </c>
      <c r="K90" s="225" t="s">
        <v>46</v>
      </c>
      <c r="L90" s="262" t="s">
        <v>2029</v>
      </c>
      <c r="N90" s="244" t="s">
        <v>1972</v>
      </c>
      <c r="O90" s="244"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246" t="s">
        <v>1988</v>
      </c>
      <c r="Q90" s="246" t="s">
        <v>46</v>
      </c>
      <c r="R90" s="246" t="str">
        <f t="shared" si="8"/>
        <v>2-wheeled Vehicles</v>
      </c>
      <c r="S90" s="246" t="str">
        <f t="shared" si="6"/>
        <v>//**2-wheeled Vehicles: **</v>
      </c>
      <c r="T90" s="225"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244" t="s">
        <v>1975</v>
      </c>
      <c r="B91" s="245"/>
      <c r="C91" s="225" t="s">
        <v>4</v>
      </c>
      <c r="D91" s="225" t="s">
        <v>487</v>
      </c>
      <c r="E91" s="225" t="s">
        <v>483</v>
      </c>
      <c r="F91" s="225" t="s">
        <v>45</v>
      </c>
      <c r="G91" s="225" t="s">
        <v>118</v>
      </c>
      <c r="H91" s="225" t="s">
        <v>1701</v>
      </c>
      <c r="I91" s="225" t="s">
        <v>1700</v>
      </c>
      <c r="J91" s="225">
        <v>602</v>
      </c>
      <c r="K91" s="225" t="s">
        <v>46</v>
      </c>
      <c r="L91" s="262" t="s">
        <v>2030</v>
      </c>
      <c r="N91" s="244" t="s">
        <v>1972</v>
      </c>
      <c r="O91" s="244"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246" t="s">
        <v>1988</v>
      </c>
      <c r="Q91" s="246" t="s">
        <v>46</v>
      </c>
      <c r="R91" s="246" t="str">
        <f t="shared" si="8"/>
        <v>3-wheeled Vehicles</v>
      </c>
      <c r="S91" s="246" t="str">
        <f t="shared" si="6"/>
        <v>//**3-wheeled Vehicles: **</v>
      </c>
      <c r="T91" s="225"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227" customFormat="1">
      <c r="A92" s="226" t="s">
        <v>1974</v>
      </c>
      <c r="B92" s="237"/>
      <c r="C92" s="226" t="s">
        <v>4</v>
      </c>
      <c r="D92" s="226" t="s">
        <v>11</v>
      </c>
      <c r="E92" s="226" t="s">
        <v>117</v>
      </c>
      <c r="F92" s="226"/>
      <c r="G92" s="226"/>
      <c r="H92" s="226"/>
      <c r="I92" s="226"/>
      <c r="J92" s="226">
        <v>1</v>
      </c>
      <c r="K92" s="226" t="s">
        <v>46</v>
      </c>
      <c r="L92" s="226" t="s">
        <v>1833</v>
      </c>
      <c r="M92" s="237"/>
      <c r="N92" s="248" t="s">
        <v>1972</v>
      </c>
      <c r="O92" s="24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226" t="s">
        <v>1988</v>
      </c>
      <c r="Q92" s="226" t="s">
        <v>47</v>
      </c>
      <c r="S92" s="227" t="str">
        <f t="shared" si="6"/>
        <v/>
      </c>
      <c r="T92" s="227"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228"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227" customFormat="1">
      <c r="A93" s="226" t="s">
        <v>1974</v>
      </c>
      <c r="B93" s="237"/>
      <c r="C93" s="226" t="s">
        <v>4</v>
      </c>
      <c r="D93" s="226" t="s">
        <v>5</v>
      </c>
      <c r="E93" s="226" t="str">
        <f>E94</f>
        <v>Percentage Additional Improvement of Fuel Economy Std</v>
      </c>
      <c r="F93" s="226"/>
      <c r="G93" s="226"/>
      <c r="H93" s="226"/>
      <c r="I93" s="226"/>
      <c r="J93" s="226"/>
      <c r="K93" s="226"/>
      <c r="L93" s="226"/>
      <c r="M93" s="237"/>
      <c r="N93" s="248" t="s">
        <v>1972</v>
      </c>
      <c r="O93" s="24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227" t="s">
        <v>1988</v>
      </c>
      <c r="Q93" s="227" t="s">
        <v>46</v>
      </c>
      <c r="S93" s="227" t="str">
        <f t="shared" si="6"/>
        <v/>
      </c>
      <c r="T93" s="227" t="str">
        <f t="shared" si="5"/>
        <v/>
      </c>
      <c r="U93" s="228"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244" t="s">
        <v>1975</v>
      </c>
      <c r="B94" s="245"/>
      <c r="C94" s="225" t="s">
        <v>4</v>
      </c>
      <c r="D94" s="225" t="s">
        <v>5</v>
      </c>
      <c r="E94" s="225" t="s">
        <v>315</v>
      </c>
      <c r="F94" s="225" t="s">
        <v>48</v>
      </c>
      <c r="G94" s="225" t="s">
        <v>40</v>
      </c>
      <c r="H94" s="225" t="s">
        <v>88</v>
      </c>
      <c r="I94" s="225" t="s">
        <v>40</v>
      </c>
      <c r="J94" s="225">
        <v>362</v>
      </c>
      <c r="K94" s="225" t="s">
        <v>46</v>
      </c>
      <c r="L94" s="225" t="s">
        <v>1834</v>
      </c>
      <c r="N94" s="244" t="s">
        <v>1972</v>
      </c>
      <c r="O94" s="244"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246" t="s">
        <v>1988</v>
      </c>
      <c r="Q94" s="246" t="s">
        <v>46</v>
      </c>
      <c r="R94" s="246" t="str">
        <f t="shared" ref="R94:R105" si="9">H94&amp;" "&amp;I94</f>
        <v>Passenger LDVs</v>
      </c>
      <c r="S94" s="246" t="str">
        <f t="shared" si="6"/>
        <v>//**Passenger LDVs: **</v>
      </c>
      <c r="T94" s="225"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244" t="s">
        <v>1975</v>
      </c>
      <c r="B95" s="245"/>
      <c r="C95" s="225" t="s">
        <v>4</v>
      </c>
      <c r="D95" s="225" t="s">
        <v>5</v>
      </c>
      <c r="E95" s="225" t="s">
        <v>315</v>
      </c>
      <c r="F95" s="225" t="s">
        <v>45</v>
      </c>
      <c r="G95" s="225" t="s">
        <v>40</v>
      </c>
      <c r="H95" s="225" t="s">
        <v>89</v>
      </c>
      <c r="I95" s="225" t="s">
        <v>40</v>
      </c>
      <c r="J95" s="225">
        <v>363</v>
      </c>
      <c r="K95" s="225" t="s">
        <v>46</v>
      </c>
      <c r="L95" s="225" t="s">
        <v>1872</v>
      </c>
      <c r="N95" s="244" t="s">
        <v>1972</v>
      </c>
      <c r="O95" s="244"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246" t="s">
        <v>1988</v>
      </c>
      <c r="Q95" s="246" t="s">
        <v>46</v>
      </c>
      <c r="R95" s="246" t="str">
        <f t="shared" si="9"/>
        <v>Freight LDVs</v>
      </c>
      <c r="S95" s="246" t="str">
        <f t="shared" si="6"/>
        <v>//**Freight LDVs: **</v>
      </c>
      <c r="T95" s="225"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244" t="s">
        <v>1975</v>
      </c>
      <c r="B96" s="245"/>
      <c r="C96" s="225" t="s">
        <v>4</v>
      </c>
      <c r="D96" s="225" t="s">
        <v>5</v>
      </c>
      <c r="E96" s="225" t="s">
        <v>315</v>
      </c>
      <c r="F96" s="225" t="s">
        <v>48</v>
      </c>
      <c r="G96" s="225" t="s">
        <v>41</v>
      </c>
      <c r="H96" s="225" t="s">
        <v>88</v>
      </c>
      <c r="I96" s="225" t="s">
        <v>41</v>
      </c>
      <c r="J96" s="225">
        <v>364</v>
      </c>
      <c r="K96" s="225" t="s">
        <v>46</v>
      </c>
      <c r="L96" s="225" t="s">
        <v>1873</v>
      </c>
      <c r="N96" s="244" t="s">
        <v>1972</v>
      </c>
      <c r="O96" s="244"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246" t="s">
        <v>1988</v>
      </c>
      <c r="Q96" s="246" t="s">
        <v>46</v>
      </c>
      <c r="R96" s="246" t="str">
        <f t="shared" si="9"/>
        <v>Passenger HDVs</v>
      </c>
      <c r="S96" s="246" t="str">
        <f t="shared" si="6"/>
        <v>//**Passenger HDVs: **</v>
      </c>
      <c r="T96" s="225"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244" t="s">
        <v>1975</v>
      </c>
      <c r="B97" s="245"/>
      <c r="C97" s="225" t="s">
        <v>4</v>
      </c>
      <c r="D97" s="225" t="s">
        <v>5</v>
      </c>
      <c r="E97" s="225" t="s">
        <v>315</v>
      </c>
      <c r="F97" s="225" t="s">
        <v>45</v>
      </c>
      <c r="G97" s="225" t="s">
        <v>41</v>
      </c>
      <c r="H97" s="225" t="s">
        <v>89</v>
      </c>
      <c r="I97" s="225" t="s">
        <v>41</v>
      </c>
      <c r="J97" s="225">
        <v>365</v>
      </c>
      <c r="K97" s="225" t="s">
        <v>46</v>
      </c>
      <c r="L97" s="225" t="s">
        <v>1874</v>
      </c>
      <c r="N97" s="244" t="s">
        <v>1972</v>
      </c>
      <c r="O97" s="244"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246" t="s">
        <v>1988</v>
      </c>
      <c r="Q97" s="246" t="s">
        <v>46</v>
      </c>
      <c r="R97" s="246" t="str">
        <f t="shared" si="9"/>
        <v>Freight HDVs</v>
      </c>
      <c r="S97" s="246" t="str">
        <f t="shared" si="6"/>
        <v>//**Freight HDVs: **</v>
      </c>
      <c r="T97" s="225"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244" t="s">
        <v>1975</v>
      </c>
      <c r="B98" s="245"/>
      <c r="C98" s="225" t="s">
        <v>4</v>
      </c>
      <c r="D98" s="225" t="s">
        <v>5</v>
      </c>
      <c r="E98" s="225" t="s">
        <v>315</v>
      </c>
      <c r="F98" s="225" t="s">
        <v>48</v>
      </c>
      <c r="G98" s="225" t="s">
        <v>42</v>
      </c>
      <c r="H98" s="225" t="s">
        <v>88</v>
      </c>
      <c r="I98" s="225" t="s">
        <v>90</v>
      </c>
      <c r="J98" s="225">
        <v>366</v>
      </c>
      <c r="K98" s="225" t="s">
        <v>47</v>
      </c>
      <c r="L98" s="225" t="s">
        <v>1875</v>
      </c>
      <c r="N98" s="244" t="s">
        <v>1972</v>
      </c>
      <c r="O98" s="244"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246" t="s">
        <v>1988</v>
      </c>
      <c r="Q98" s="246" t="s">
        <v>46</v>
      </c>
      <c r="R98" s="246" t="str">
        <f t="shared" si="9"/>
        <v>Passenger Aircraft</v>
      </c>
      <c r="S98" s="246" t="str">
        <f t="shared" si="6"/>
        <v>//**Passenger Aircraft: **</v>
      </c>
      <c r="T98" s="225" t="str">
        <f t="shared" si="5"/>
        <v/>
      </c>
    </row>
    <row r="99" spans="1:21">
      <c r="A99" s="244" t="s">
        <v>1975</v>
      </c>
      <c r="B99" s="245"/>
      <c r="C99" s="225" t="s">
        <v>4</v>
      </c>
      <c r="D99" s="225" t="s">
        <v>5</v>
      </c>
      <c r="E99" s="225" t="s">
        <v>315</v>
      </c>
      <c r="F99" s="225" t="s">
        <v>45</v>
      </c>
      <c r="G99" s="225" t="s">
        <v>42</v>
      </c>
      <c r="H99" s="225" t="s">
        <v>89</v>
      </c>
      <c r="I99" s="225" t="s">
        <v>90</v>
      </c>
      <c r="J99" s="225">
        <v>367</v>
      </c>
      <c r="K99" s="225" t="s">
        <v>47</v>
      </c>
      <c r="L99" s="225" t="s">
        <v>1876</v>
      </c>
      <c r="N99" s="244" t="s">
        <v>1972</v>
      </c>
      <c r="O99" s="244"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246" t="s">
        <v>1988</v>
      </c>
      <c r="Q99" s="246" t="s">
        <v>46</v>
      </c>
      <c r="R99" s="246" t="str">
        <f t="shared" si="9"/>
        <v>Freight Aircraft</v>
      </c>
      <c r="S99" s="246" t="str">
        <f t="shared" si="6"/>
        <v>//**Freight Aircraft: **</v>
      </c>
      <c r="T99" s="225" t="str">
        <f t="shared" si="5"/>
        <v/>
      </c>
    </row>
    <row r="100" spans="1:21">
      <c r="A100" s="244" t="s">
        <v>1975</v>
      </c>
      <c r="B100" s="245"/>
      <c r="C100" s="225" t="s">
        <v>4</v>
      </c>
      <c r="D100" s="225" t="s">
        <v>5</v>
      </c>
      <c r="E100" s="225" t="s">
        <v>315</v>
      </c>
      <c r="F100" s="225" t="s">
        <v>48</v>
      </c>
      <c r="G100" s="225" t="s">
        <v>43</v>
      </c>
      <c r="H100" s="225" t="s">
        <v>88</v>
      </c>
      <c r="I100" s="225" t="s">
        <v>91</v>
      </c>
      <c r="J100" s="225">
        <v>368</v>
      </c>
      <c r="K100" s="225" t="s">
        <v>46</v>
      </c>
      <c r="L100" s="225" t="s">
        <v>1877</v>
      </c>
      <c r="N100" s="244" t="s">
        <v>1972</v>
      </c>
      <c r="O100" s="244"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246" t="s">
        <v>1988</v>
      </c>
      <c r="Q100" s="246" t="s">
        <v>46</v>
      </c>
      <c r="R100" s="246" t="str">
        <f t="shared" si="9"/>
        <v>Passenger Rail</v>
      </c>
      <c r="S100" s="246" t="str">
        <f t="shared" si="6"/>
        <v>//**Passenger Rail: **</v>
      </c>
      <c r="T100" s="225" t="str">
        <f t="shared" si="5"/>
        <v>//**Passenger Rail: ** India currently does not have fuel economy standards for trains.  In the current BAU case, fuel economy of new passenger trains is not projected to change between 2019-2050.</v>
      </c>
    </row>
    <row r="101" spans="1:21">
      <c r="A101" s="244" t="s">
        <v>1975</v>
      </c>
      <c r="B101" s="245"/>
      <c r="C101" s="225" t="s">
        <v>4</v>
      </c>
      <c r="D101" s="225" t="s">
        <v>5</v>
      </c>
      <c r="E101" s="225" t="s">
        <v>315</v>
      </c>
      <c r="F101" s="225" t="s">
        <v>45</v>
      </c>
      <c r="G101" s="225" t="s">
        <v>43</v>
      </c>
      <c r="H101" s="225" t="s">
        <v>89</v>
      </c>
      <c r="I101" s="225" t="s">
        <v>91</v>
      </c>
      <c r="J101" s="225">
        <v>369</v>
      </c>
      <c r="K101" s="225" t="s">
        <v>46</v>
      </c>
      <c r="L101" s="225" t="s">
        <v>1878</v>
      </c>
      <c r="N101" s="244" t="s">
        <v>1972</v>
      </c>
      <c r="O101" s="244"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246" t="s">
        <v>1988</v>
      </c>
      <c r="Q101" s="246" t="s">
        <v>46</v>
      </c>
      <c r="R101" s="246" t="str">
        <f t="shared" si="9"/>
        <v>Freight Rail</v>
      </c>
      <c r="S101" s="246" t="str">
        <f t="shared" si="6"/>
        <v>//**Freight Rail: **</v>
      </c>
      <c r="T101" s="225" t="str">
        <f t="shared" si="5"/>
        <v>//**Freight Rail: ** India currently does not have fuel economy standards for trains.  In the current BAU case, fuel economy of new freight trains is not projected to change between 2019-2050.</v>
      </c>
    </row>
    <row r="102" spans="1:21">
      <c r="A102" s="244" t="s">
        <v>1975</v>
      </c>
      <c r="B102" s="245"/>
      <c r="C102" s="225" t="s">
        <v>4</v>
      </c>
      <c r="D102" s="225" t="s">
        <v>5</v>
      </c>
      <c r="E102" s="225" t="s">
        <v>315</v>
      </c>
      <c r="F102" s="225" t="s">
        <v>48</v>
      </c>
      <c r="G102" s="225" t="s">
        <v>44</v>
      </c>
      <c r="H102" s="225" t="s">
        <v>88</v>
      </c>
      <c r="I102" s="225" t="s">
        <v>92</v>
      </c>
      <c r="J102" s="225">
        <v>370</v>
      </c>
      <c r="K102" s="225" t="s">
        <v>46</v>
      </c>
      <c r="L102" s="225" t="s">
        <v>1879</v>
      </c>
      <c r="N102" s="244" t="s">
        <v>1972</v>
      </c>
      <c r="O102" s="244"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246" t="s">
        <v>1988</v>
      </c>
      <c r="Q102" s="246" t="s">
        <v>46</v>
      </c>
      <c r="R102" s="246" t="str">
        <f t="shared" si="9"/>
        <v>Passenger Ships</v>
      </c>
      <c r="S102" s="246" t="str">
        <f t="shared" si="6"/>
        <v>//**Passenger Ships: **</v>
      </c>
      <c r="T102" s="225" t="str">
        <f t="shared" si="5"/>
        <v>//**Passenger Ships: ** India currently does not have fuel economy standards for ships. In the current BAU case, fuel economy of new passenger ships is not projected to change between 2019-2050.</v>
      </c>
    </row>
    <row r="103" spans="1:21">
      <c r="A103" s="244" t="s">
        <v>1975</v>
      </c>
      <c r="B103" s="245"/>
      <c r="C103" s="225" t="s">
        <v>4</v>
      </c>
      <c r="D103" s="225" t="s">
        <v>5</v>
      </c>
      <c r="E103" s="225" t="s">
        <v>315</v>
      </c>
      <c r="F103" s="225" t="s">
        <v>45</v>
      </c>
      <c r="G103" s="225" t="s">
        <v>44</v>
      </c>
      <c r="H103" s="225" t="s">
        <v>89</v>
      </c>
      <c r="I103" s="225" t="s">
        <v>92</v>
      </c>
      <c r="J103" s="225">
        <v>371</v>
      </c>
      <c r="K103" s="225" t="s">
        <v>46</v>
      </c>
      <c r="L103" s="225" t="s">
        <v>1880</v>
      </c>
      <c r="N103" s="244" t="s">
        <v>1972</v>
      </c>
      <c r="O103" s="244"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246" t="s">
        <v>1988</v>
      </c>
      <c r="Q103" s="246" t="s">
        <v>46</v>
      </c>
      <c r="R103" s="246" t="str">
        <f t="shared" si="9"/>
        <v>Freight Ships</v>
      </c>
      <c r="S103" s="246" t="str">
        <f t="shared" si="6"/>
        <v>//**Freight Ships: **</v>
      </c>
      <c r="T103" s="225" t="str">
        <f t="shared" si="5"/>
        <v>//**Freight Ships: ** India currently does not have fuel economy standards for ships. In the current BAU case, fuel economy of new freight ships is projected to improve by 34% between 2019-2050.</v>
      </c>
    </row>
    <row r="104" spans="1:21">
      <c r="A104" s="244" t="s">
        <v>1975</v>
      </c>
      <c r="B104" s="245"/>
      <c r="C104" s="225" t="s">
        <v>4</v>
      </c>
      <c r="D104" s="225" t="s">
        <v>5</v>
      </c>
      <c r="E104" s="225" t="s">
        <v>315</v>
      </c>
      <c r="F104" s="225" t="s">
        <v>48</v>
      </c>
      <c r="G104" s="225" t="s">
        <v>118</v>
      </c>
      <c r="H104" s="225" t="s">
        <v>1699</v>
      </c>
      <c r="I104" s="225" t="s">
        <v>1700</v>
      </c>
      <c r="J104" s="225">
        <v>372</v>
      </c>
      <c r="K104" s="225" t="s">
        <v>46</v>
      </c>
      <c r="L104" s="225" t="s">
        <v>1881</v>
      </c>
      <c r="N104" s="244" t="s">
        <v>1972</v>
      </c>
      <c r="O104" s="244"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246" t="s">
        <v>1988</v>
      </c>
      <c r="Q104" s="246" t="s">
        <v>46</v>
      </c>
      <c r="R104" s="246" t="str">
        <f t="shared" si="9"/>
        <v>2-wheeled Vehicles</v>
      </c>
      <c r="S104" s="246" t="str">
        <f t="shared" si="6"/>
        <v>//**2-wheeled Vehicles: **</v>
      </c>
      <c r="T104" s="225" t="str">
        <f t="shared" si="5"/>
        <v>//**2-wheeled Vehicles: **  India does not currently have fuel economy standards for motorbikes. In the current BAU case, fuel economy of new 2-wheeled vehicles is not projected to change between 2019-2050.</v>
      </c>
    </row>
    <row r="105" spans="1:21">
      <c r="A105" s="244" t="s">
        <v>1975</v>
      </c>
      <c r="B105" s="245"/>
      <c r="C105" s="225" t="s">
        <v>4</v>
      </c>
      <c r="D105" s="225" t="s">
        <v>5</v>
      </c>
      <c r="E105" s="225" t="s">
        <v>315</v>
      </c>
      <c r="F105" s="225" t="s">
        <v>45</v>
      </c>
      <c r="G105" s="225" t="s">
        <v>118</v>
      </c>
      <c r="H105" s="225" t="s">
        <v>1701</v>
      </c>
      <c r="I105" s="225" t="s">
        <v>1700</v>
      </c>
      <c r="J105" s="225">
        <v>373</v>
      </c>
      <c r="K105" s="225" t="s">
        <v>46</v>
      </c>
      <c r="L105" s="225" t="s">
        <v>1882</v>
      </c>
      <c r="N105" s="244" t="s">
        <v>1972</v>
      </c>
      <c r="O105" s="244"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246" t="s">
        <v>1988</v>
      </c>
      <c r="Q105" s="246" t="s">
        <v>46</v>
      </c>
      <c r="R105" s="246" t="str">
        <f t="shared" si="9"/>
        <v>3-wheeled Vehicles</v>
      </c>
      <c r="S105" s="246" t="str">
        <f t="shared" si="6"/>
        <v>//**3-wheeled Vehicles: **</v>
      </c>
      <c r="T105" s="225" t="str">
        <f t="shared" si="5"/>
        <v>//**3-wheeled Vehicles: **  India does not currently have fuel economy standards for motorbikes. In the current BAU case, fuel economy of new 3-wheeled vehicles is not projected to change between 2019-2050.</v>
      </c>
    </row>
    <row r="106" spans="1:21" s="226" customFormat="1">
      <c r="A106" s="226" t="s">
        <v>1974</v>
      </c>
      <c r="B106" s="237"/>
      <c r="C106" s="226" t="s">
        <v>4</v>
      </c>
      <c r="D106" s="226" t="s">
        <v>830</v>
      </c>
      <c r="E106" s="226" t="str">
        <f>E107</f>
        <v>Minimum Required Hydrogen Vehicle Sales Percentage</v>
      </c>
      <c r="M106" s="237"/>
      <c r="N106" s="248" t="s">
        <v>1972</v>
      </c>
      <c r="O106" s="24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227" t="s">
        <v>1988</v>
      </c>
      <c r="Q106" s="227" t="s">
        <v>46</v>
      </c>
      <c r="S106" s="227" t="str">
        <f t="shared" si="6"/>
        <v/>
      </c>
      <c r="T106" s="227" t="str">
        <f t="shared" si="5"/>
        <v/>
      </c>
      <c r="U106" s="228"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244" t="s">
        <v>1975</v>
      </c>
      <c r="B107" s="245"/>
      <c r="C107" s="225" t="s">
        <v>4</v>
      </c>
      <c r="D107" s="225" t="s">
        <v>830</v>
      </c>
      <c r="E107" s="225" t="s">
        <v>831</v>
      </c>
      <c r="F107" s="225" t="s">
        <v>48</v>
      </c>
      <c r="G107" s="225" t="s">
        <v>40</v>
      </c>
      <c r="H107" s="225" t="s">
        <v>88</v>
      </c>
      <c r="I107" s="225" t="s">
        <v>40</v>
      </c>
      <c r="J107" s="225">
        <v>460</v>
      </c>
      <c r="K107" s="225" t="s">
        <v>46</v>
      </c>
      <c r="L107" s="225" t="s">
        <v>1835</v>
      </c>
      <c r="N107" s="244" t="s">
        <v>1972</v>
      </c>
      <c r="O107" s="244"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246" t="s">
        <v>1988</v>
      </c>
      <c r="Q107" s="246" t="s">
        <v>46</v>
      </c>
      <c r="R107" s="246" t="str">
        <f t="shared" ref="R107:R118" si="10">H107&amp;" "&amp;I107</f>
        <v>Passenger LDVs</v>
      </c>
      <c r="S107" s="246" t="str">
        <f t="shared" si="6"/>
        <v>//**Passenger LDVs: **</v>
      </c>
      <c r="T107" s="225"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244" t="s">
        <v>1975</v>
      </c>
      <c r="B108" s="245"/>
      <c r="C108" s="225" t="s">
        <v>4</v>
      </c>
      <c r="D108" s="225" t="s">
        <v>830</v>
      </c>
      <c r="E108" s="225" t="s">
        <v>831</v>
      </c>
      <c r="F108" s="225" t="s">
        <v>45</v>
      </c>
      <c r="G108" s="225" t="s">
        <v>40</v>
      </c>
      <c r="H108" s="225" t="s">
        <v>89</v>
      </c>
      <c r="I108" s="225" t="s">
        <v>40</v>
      </c>
      <c r="J108" s="225">
        <v>461</v>
      </c>
      <c r="K108" s="225" t="s">
        <v>46</v>
      </c>
      <c r="L108" s="225" t="s">
        <v>1835</v>
      </c>
      <c r="N108" s="244" t="s">
        <v>1972</v>
      </c>
      <c r="O108" s="244"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246" t="s">
        <v>1988</v>
      </c>
      <c r="Q108" s="246" t="s">
        <v>46</v>
      </c>
      <c r="R108" s="246" t="str">
        <f t="shared" si="10"/>
        <v>Freight LDVs</v>
      </c>
      <c r="S108" s="246" t="str">
        <f t="shared" si="6"/>
        <v>//**Freight LDVs: **</v>
      </c>
      <c r="T108" s="225"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244" t="s">
        <v>1975</v>
      </c>
      <c r="B109" s="245"/>
      <c r="C109" s="225" t="s">
        <v>4</v>
      </c>
      <c r="D109" s="225" t="s">
        <v>830</v>
      </c>
      <c r="E109" s="225" t="s">
        <v>831</v>
      </c>
      <c r="F109" s="225" t="s">
        <v>48</v>
      </c>
      <c r="G109" s="225" t="s">
        <v>41</v>
      </c>
      <c r="H109" s="225" t="s">
        <v>88</v>
      </c>
      <c r="I109" s="225" t="s">
        <v>41</v>
      </c>
      <c r="J109" s="225">
        <v>462</v>
      </c>
      <c r="K109" s="225" t="s">
        <v>46</v>
      </c>
      <c r="L109" s="225" t="s">
        <v>1835</v>
      </c>
      <c r="N109" s="244" t="s">
        <v>1972</v>
      </c>
      <c r="O109" s="244"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246" t="s">
        <v>1988</v>
      </c>
      <c r="Q109" s="246" t="s">
        <v>46</v>
      </c>
      <c r="R109" s="246" t="str">
        <f t="shared" si="10"/>
        <v>Passenger HDVs</v>
      </c>
      <c r="S109" s="246" t="str">
        <f t="shared" si="6"/>
        <v>//**Passenger HDVs: **</v>
      </c>
      <c r="T109" s="225"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244" t="s">
        <v>1975</v>
      </c>
      <c r="B110" s="245"/>
      <c r="C110" s="225" t="s">
        <v>4</v>
      </c>
      <c r="D110" s="225" t="s">
        <v>830</v>
      </c>
      <c r="E110" s="225" t="s">
        <v>831</v>
      </c>
      <c r="F110" s="225" t="s">
        <v>45</v>
      </c>
      <c r="G110" s="225" t="s">
        <v>41</v>
      </c>
      <c r="H110" s="225" t="s">
        <v>89</v>
      </c>
      <c r="I110" s="225" t="s">
        <v>41</v>
      </c>
      <c r="J110" s="225">
        <v>463</v>
      </c>
      <c r="K110" s="225" t="s">
        <v>46</v>
      </c>
      <c r="L110" s="225" t="s">
        <v>1835</v>
      </c>
      <c r="N110" s="244" t="s">
        <v>1972</v>
      </c>
      <c r="O110" s="244"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246" t="s">
        <v>1988</v>
      </c>
      <c r="Q110" s="246" t="s">
        <v>46</v>
      </c>
      <c r="R110" s="246" t="str">
        <f t="shared" si="10"/>
        <v>Freight HDVs</v>
      </c>
      <c r="S110" s="246" t="str">
        <f t="shared" si="6"/>
        <v>//**Freight HDVs: **</v>
      </c>
      <c r="T110" s="225"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244" t="s">
        <v>1975</v>
      </c>
      <c r="B111" s="245"/>
      <c r="C111" s="225" t="s">
        <v>4</v>
      </c>
      <c r="D111" s="225" t="s">
        <v>830</v>
      </c>
      <c r="E111" s="225" t="s">
        <v>831</v>
      </c>
      <c r="F111" s="225" t="s">
        <v>48</v>
      </c>
      <c r="G111" s="225" t="s">
        <v>42</v>
      </c>
      <c r="H111" s="225" t="s">
        <v>88</v>
      </c>
      <c r="I111" s="225" t="s">
        <v>90</v>
      </c>
      <c r="J111" s="225">
        <v>502</v>
      </c>
      <c r="K111" s="225" t="s">
        <v>46</v>
      </c>
      <c r="L111" s="225" t="s">
        <v>1883</v>
      </c>
      <c r="N111" s="244" t="s">
        <v>1972</v>
      </c>
      <c r="O111" s="244"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246" t="s">
        <v>1988</v>
      </c>
      <c r="Q111" s="246" t="s">
        <v>46</v>
      </c>
      <c r="R111" s="246" t="str">
        <f t="shared" si="10"/>
        <v>Passenger Aircraft</v>
      </c>
      <c r="S111" s="246" t="str">
        <f t="shared" si="6"/>
        <v>//**Passenger Aircraft: **</v>
      </c>
      <c r="T111" s="225"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244" t="s">
        <v>1975</v>
      </c>
      <c r="B112" s="245"/>
      <c r="C112" s="225" t="s">
        <v>4</v>
      </c>
      <c r="D112" s="225" t="s">
        <v>830</v>
      </c>
      <c r="E112" s="225" t="s">
        <v>831</v>
      </c>
      <c r="F112" s="225" t="s">
        <v>45</v>
      </c>
      <c r="G112" s="225" t="s">
        <v>42</v>
      </c>
      <c r="H112" s="225" t="s">
        <v>89</v>
      </c>
      <c r="I112" s="225" t="s">
        <v>90</v>
      </c>
      <c r="J112" s="225">
        <v>503</v>
      </c>
      <c r="K112" s="225" t="s">
        <v>46</v>
      </c>
      <c r="L112" s="225" t="s">
        <v>1883</v>
      </c>
      <c r="N112" s="244" t="s">
        <v>1972</v>
      </c>
      <c r="O112" s="244"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246" t="s">
        <v>1988</v>
      </c>
      <c r="Q112" s="246" t="s">
        <v>46</v>
      </c>
      <c r="R112" s="246" t="str">
        <f t="shared" si="10"/>
        <v>Freight Aircraft</v>
      </c>
      <c r="S112" s="246" t="str">
        <f t="shared" si="6"/>
        <v>//**Freight Aircraft: **</v>
      </c>
      <c r="T112" s="225"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244" t="s">
        <v>1975</v>
      </c>
      <c r="B113" s="245"/>
      <c r="C113" s="225" t="s">
        <v>4</v>
      </c>
      <c r="D113" s="225" t="s">
        <v>830</v>
      </c>
      <c r="E113" s="225" t="s">
        <v>831</v>
      </c>
      <c r="F113" s="225" t="s">
        <v>48</v>
      </c>
      <c r="G113" s="225" t="s">
        <v>43</v>
      </c>
      <c r="H113" s="225" t="s">
        <v>88</v>
      </c>
      <c r="I113" s="225" t="s">
        <v>91</v>
      </c>
      <c r="J113" s="225">
        <v>504</v>
      </c>
      <c r="K113" s="225" t="s">
        <v>46</v>
      </c>
      <c r="L113" s="225" t="s">
        <v>1884</v>
      </c>
      <c r="N113" s="244" t="s">
        <v>1972</v>
      </c>
      <c r="O113" s="244"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246" t="s">
        <v>1988</v>
      </c>
      <c r="Q113" s="246" t="s">
        <v>46</v>
      </c>
      <c r="R113" s="246" t="str">
        <f t="shared" si="10"/>
        <v>Passenger Rail</v>
      </c>
      <c r="S113" s="246" t="str">
        <f t="shared" si="6"/>
        <v>//**Passenger Rail: **</v>
      </c>
      <c r="T113" s="225"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244" t="s">
        <v>1975</v>
      </c>
      <c r="B114" s="245"/>
      <c r="C114" s="225" t="s">
        <v>4</v>
      </c>
      <c r="D114" s="225" t="s">
        <v>830</v>
      </c>
      <c r="E114" s="225" t="s">
        <v>831</v>
      </c>
      <c r="F114" s="225" t="s">
        <v>45</v>
      </c>
      <c r="G114" s="225" t="s">
        <v>43</v>
      </c>
      <c r="H114" s="225" t="s">
        <v>89</v>
      </c>
      <c r="I114" s="225" t="s">
        <v>91</v>
      </c>
      <c r="J114" s="225">
        <v>505</v>
      </c>
      <c r="K114" s="225" t="s">
        <v>46</v>
      </c>
      <c r="L114" s="225" t="s">
        <v>1884</v>
      </c>
      <c r="N114" s="244" t="s">
        <v>1972</v>
      </c>
      <c r="O114" s="244"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246" t="s">
        <v>1988</v>
      </c>
      <c r="Q114" s="246" t="s">
        <v>46</v>
      </c>
      <c r="R114" s="246" t="str">
        <f t="shared" si="10"/>
        <v>Freight Rail</v>
      </c>
      <c r="S114" s="246" t="str">
        <f t="shared" si="6"/>
        <v>//**Freight Rail: **</v>
      </c>
      <c r="T114" s="225"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244" t="s">
        <v>1975</v>
      </c>
      <c r="B115" s="245"/>
      <c r="C115" s="225" t="s">
        <v>4</v>
      </c>
      <c r="D115" s="225" t="s">
        <v>830</v>
      </c>
      <c r="E115" s="225" t="s">
        <v>831</v>
      </c>
      <c r="F115" s="225" t="s">
        <v>48</v>
      </c>
      <c r="G115" s="225" t="s">
        <v>44</v>
      </c>
      <c r="H115" s="225" t="s">
        <v>88</v>
      </c>
      <c r="I115" s="225" t="s">
        <v>92</v>
      </c>
      <c r="J115" s="225">
        <v>506</v>
      </c>
      <c r="K115" s="225" t="s">
        <v>46</v>
      </c>
      <c r="L115" s="225" t="s">
        <v>1885</v>
      </c>
      <c r="N115" s="244" t="s">
        <v>1972</v>
      </c>
      <c r="O115" s="244"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246" t="s">
        <v>1988</v>
      </c>
      <c r="Q115" s="246" t="s">
        <v>46</v>
      </c>
      <c r="R115" s="246" t="str">
        <f t="shared" si="10"/>
        <v>Passenger Ships</v>
      </c>
      <c r="S115" s="246" t="str">
        <f t="shared" si="6"/>
        <v>//**Passenger Ships: **</v>
      </c>
      <c r="T115" s="225"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244" t="s">
        <v>1975</v>
      </c>
      <c r="B116" s="245"/>
      <c r="C116" s="225" t="s">
        <v>4</v>
      </c>
      <c r="D116" s="225" t="s">
        <v>830</v>
      </c>
      <c r="E116" s="225" t="s">
        <v>831</v>
      </c>
      <c r="F116" s="225" t="s">
        <v>45</v>
      </c>
      <c r="G116" s="225" t="s">
        <v>44</v>
      </c>
      <c r="H116" s="225" t="s">
        <v>89</v>
      </c>
      <c r="I116" s="225" t="s">
        <v>92</v>
      </c>
      <c r="J116" s="225">
        <v>507</v>
      </c>
      <c r="K116" s="225" t="s">
        <v>46</v>
      </c>
      <c r="L116" s="225" t="s">
        <v>1771</v>
      </c>
      <c r="N116" s="244" t="s">
        <v>1972</v>
      </c>
      <c r="O116" s="244"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246" t="s">
        <v>1988</v>
      </c>
      <c r="Q116" s="246" t="s">
        <v>46</v>
      </c>
      <c r="R116" s="246" t="str">
        <f t="shared" si="10"/>
        <v>Freight Ships</v>
      </c>
      <c r="S116" s="246" t="str">
        <f t="shared" si="6"/>
        <v>//**Freight Ships: **</v>
      </c>
      <c r="T116" s="225"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244" t="s">
        <v>1975</v>
      </c>
      <c r="B117" s="245"/>
      <c r="C117" s="225" t="s">
        <v>4</v>
      </c>
      <c r="D117" s="225" t="s">
        <v>830</v>
      </c>
      <c r="E117" s="225" t="s">
        <v>831</v>
      </c>
      <c r="F117" s="225" t="s">
        <v>48</v>
      </c>
      <c r="G117" s="225" t="s">
        <v>118</v>
      </c>
      <c r="H117" s="225" t="s">
        <v>1699</v>
      </c>
      <c r="I117" s="225" t="s">
        <v>1700</v>
      </c>
      <c r="J117" s="225">
        <v>603</v>
      </c>
      <c r="K117" s="225" t="s">
        <v>47</v>
      </c>
      <c r="N117" s="244" t="s">
        <v>1972</v>
      </c>
      <c r="O117" s="244"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246" t="s">
        <v>1988</v>
      </c>
      <c r="Q117" s="246" t="s">
        <v>46</v>
      </c>
      <c r="R117" s="246" t="str">
        <f t="shared" si="10"/>
        <v>2-wheeled Vehicles</v>
      </c>
      <c r="S117" s="246" t="str">
        <f t="shared" si="6"/>
        <v>//**2-wheeled Vehicles: **</v>
      </c>
      <c r="T117" s="225" t="str">
        <f t="shared" si="5"/>
        <v/>
      </c>
    </row>
    <row r="118" spans="1:21">
      <c r="A118" s="244" t="s">
        <v>1975</v>
      </c>
      <c r="B118" s="245"/>
      <c r="C118" s="225" t="s">
        <v>4</v>
      </c>
      <c r="D118" s="225" t="s">
        <v>830</v>
      </c>
      <c r="E118" s="225" t="s">
        <v>831</v>
      </c>
      <c r="F118" s="225" t="s">
        <v>45</v>
      </c>
      <c r="G118" s="225" t="s">
        <v>118</v>
      </c>
      <c r="H118" s="225" t="s">
        <v>1701</v>
      </c>
      <c r="I118" s="225" t="s">
        <v>1700</v>
      </c>
      <c r="J118" s="225">
        <v>604</v>
      </c>
      <c r="K118" s="225" t="s">
        <v>47</v>
      </c>
      <c r="L118" s="225" t="s">
        <v>1886</v>
      </c>
      <c r="N118" s="244" t="s">
        <v>1972</v>
      </c>
      <c r="O118" s="244"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246" t="s">
        <v>1988</v>
      </c>
      <c r="Q118" s="246" t="s">
        <v>46</v>
      </c>
      <c r="R118" s="246" t="str">
        <f t="shared" si="10"/>
        <v>3-wheeled Vehicles</v>
      </c>
      <c r="S118" s="246" t="str">
        <f t="shared" si="6"/>
        <v>//**3-wheeled Vehicles: **</v>
      </c>
      <c r="T118" s="225" t="str">
        <f t="shared" si="5"/>
        <v/>
      </c>
    </row>
    <row r="119" spans="1:21" s="226" customFormat="1">
      <c r="A119" s="226" t="s">
        <v>1974</v>
      </c>
      <c r="B119" s="237"/>
      <c r="C119" s="226" t="s">
        <v>4</v>
      </c>
      <c r="D119" s="226" t="s">
        <v>494</v>
      </c>
      <c r="E119" s="226" t="s">
        <v>495</v>
      </c>
      <c r="J119" s="226">
        <v>190</v>
      </c>
      <c r="K119" s="226" t="s">
        <v>46</v>
      </c>
      <c r="L119" s="57" t="s">
        <v>2049</v>
      </c>
      <c r="M119" s="237"/>
      <c r="N119" s="248" t="s">
        <v>1972</v>
      </c>
      <c r="O119" s="248" t="str">
        <f>INDEX('Standard Descriptions'!$E:$E,MATCH(Guidance!E119,'Standard Descriptions'!$C:$C,0))</f>
        <v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v>
      </c>
      <c r="P119" s="226" t="s">
        <v>1988</v>
      </c>
      <c r="Q119" s="226" t="s">
        <v>47</v>
      </c>
      <c r="S119" s="227" t="str">
        <f>IF(R119="","","//**"&amp;R119&amp;": **")</f>
        <v/>
      </c>
      <c r="T119" s="227" t="str">
        <f t="shared" si="5"/>
        <v>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U119" s="228" t="str">
        <f>N119&amp;O119&amp;P119&amp;T119</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row>
    <row r="120" spans="1:21" s="226" customFormat="1">
      <c r="A120" s="226" t="s">
        <v>1974</v>
      </c>
      <c r="B120" s="237"/>
      <c r="C120" s="226" t="s">
        <v>4</v>
      </c>
      <c r="D120" s="227" t="s">
        <v>1400</v>
      </c>
      <c r="E120" s="226" t="str">
        <f>E121</f>
        <v>Percent of Travel Demand Shifted to Other Modes or Eliminated</v>
      </c>
      <c r="M120" s="237"/>
      <c r="N120" s="248" t="s">
        <v>1972</v>
      </c>
      <c r="O120" s="248" t="str">
        <f>INDEX('Standard Descriptions'!$E:$E,MATCH(Guidance!E120,'Standard Descriptions'!$C:$C,0))</f>
        <v xml:space="preserve"> This policy represents a set of measures aimed at reducing demand for passenger or freight transportation in the selected vehicle type(s).  //</v>
      </c>
      <c r="P120" s="227" t="s">
        <v>1988</v>
      </c>
      <c r="Q120" s="227" t="s">
        <v>46</v>
      </c>
      <c r="S120" s="227" t="str">
        <f t="shared" si="6"/>
        <v/>
      </c>
      <c r="T120" s="227" t="str">
        <f t="shared" si="5"/>
        <v/>
      </c>
      <c r="U120" s="228"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244" t="s">
        <v>1975</v>
      </c>
      <c r="B121" s="245"/>
      <c r="C121" s="225" t="s">
        <v>4</v>
      </c>
      <c r="D121" s="225" t="s">
        <v>1400</v>
      </c>
      <c r="E121" s="225" t="s">
        <v>1401</v>
      </c>
      <c r="F121" s="225" t="s">
        <v>48</v>
      </c>
      <c r="G121" s="225" t="s">
        <v>40</v>
      </c>
      <c r="H121" s="225" t="s">
        <v>88</v>
      </c>
      <c r="I121" s="225" t="s">
        <v>40</v>
      </c>
      <c r="J121" s="225">
        <v>848</v>
      </c>
      <c r="K121" s="225" t="s">
        <v>46</v>
      </c>
      <c r="L121" s="225" t="s">
        <v>1836</v>
      </c>
      <c r="N121" s="244" t="s">
        <v>1972</v>
      </c>
      <c r="O121" s="244" t="str">
        <f>INDEX('Standard Descriptions'!$E:$E,MATCH(Guidance!E121,'Standard Descriptions'!$C:$C,0))</f>
        <v xml:space="preserve"> This policy represents a set of measures aimed at reducing demand for passenger or freight transportation in the selected vehicle type(s).  //</v>
      </c>
      <c r="P121" s="246" t="s">
        <v>1988</v>
      </c>
      <c r="Q121" s="246" t="s">
        <v>46</v>
      </c>
      <c r="R121" s="246" t="str">
        <f t="shared" ref="R121:R132" si="11">H121&amp;" "&amp;I121</f>
        <v>Passenger LDVs</v>
      </c>
      <c r="S121" s="246" t="str">
        <f t="shared" si="6"/>
        <v>//**Passenger LDVs: **</v>
      </c>
      <c r="T121" s="225"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244" t="s">
        <v>1975</v>
      </c>
      <c r="B122" s="245"/>
      <c r="C122" s="225" t="s">
        <v>4</v>
      </c>
      <c r="D122" s="225" t="s">
        <v>1400</v>
      </c>
      <c r="E122" s="225" t="s">
        <v>1401</v>
      </c>
      <c r="F122" s="225" t="s">
        <v>48</v>
      </c>
      <c r="G122" s="225" t="s">
        <v>41</v>
      </c>
      <c r="H122" s="225" t="s">
        <v>88</v>
      </c>
      <c r="I122" s="225" t="s">
        <v>41</v>
      </c>
      <c r="J122" s="225">
        <v>849</v>
      </c>
      <c r="K122" s="225" t="s">
        <v>47</v>
      </c>
      <c r="L122" s="225" t="s">
        <v>1887</v>
      </c>
      <c r="N122" s="244" t="s">
        <v>1972</v>
      </c>
      <c r="O122" s="244" t="str">
        <f>INDEX('Standard Descriptions'!$E:$E,MATCH(Guidance!E122,'Standard Descriptions'!$C:$C,0))</f>
        <v xml:space="preserve"> This policy represents a set of measures aimed at reducing demand for passenger or freight transportation in the selected vehicle type(s).  //</v>
      </c>
      <c r="P122" s="246" t="s">
        <v>1988</v>
      </c>
      <c r="Q122" s="246" t="s">
        <v>46</v>
      </c>
      <c r="R122" s="246" t="str">
        <f t="shared" si="11"/>
        <v>Passenger HDVs</v>
      </c>
      <c r="S122" s="246" t="str">
        <f t="shared" si="6"/>
        <v>//**Passenger HDVs: **</v>
      </c>
      <c r="T122" s="225" t="str">
        <f t="shared" si="5"/>
        <v/>
      </c>
    </row>
    <row r="123" spans="1:21">
      <c r="A123" s="244" t="s">
        <v>1975</v>
      </c>
      <c r="B123" s="245"/>
      <c r="C123" s="225" t="s">
        <v>4</v>
      </c>
      <c r="D123" s="225" t="s">
        <v>1400</v>
      </c>
      <c r="E123" s="225" t="s">
        <v>1401</v>
      </c>
      <c r="F123" s="225" t="s">
        <v>48</v>
      </c>
      <c r="G123" s="225" t="s">
        <v>42</v>
      </c>
      <c r="H123" s="225" t="s">
        <v>88</v>
      </c>
      <c r="I123" s="225" t="s">
        <v>90</v>
      </c>
      <c r="J123" s="225">
        <v>850</v>
      </c>
      <c r="K123" s="225" t="s">
        <v>46</v>
      </c>
      <c r="L123" s="225" t="s">
        <v>1888</v>
      </c>
      <c r="N123" s="244" t="s">
        <v>1972</v>
      </c>
      <c r="O123" s="244" t="str">
        <f>INDEX('Standard Descriptions'!$E:$E,MATCH(Guidance!E123,'Standard Descriptions'!$C:$C,0))</f>
        <v xml:space="preserve"> This policy represents a set of measures aimed at reducing demand for passenger or freight transportation in the selected vehicle type(s).  //</v>
      </c>
      <c r="P123" s="246" t="s">
        <v>1988</v>
      </c>
      <c r="Q123" s="246" t="s">
        <v>46</v>
      </c>
      <c r="R123" s="246" t="str">
        <f t="shared" si="11"/>
        <v>Passenger Aircraft</v>
      </c>
      <c r="S123" s="246" t="str">
        <f t="shared" si="6"/>
        <v>//**Passenger Aircraft: **</v>
      </c>
      <c r="T123" s="225"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244" t="s">
        <v>1975</v>
      </c>
      <c r="B124" s="245"/>
      <c r="C124" s="225" t="s">
        <v>4</v>
      </c>
      <c r="D124" s="225" t="s">
        <v>1400</v>
      </c>
      <c r="E124" s="225" t="s">
        <v>1401</v>
      </c>
      <c r="F124" s="225" t="s">
        <v>48</v>
      </c>
      <c r="G124" s="225" t="s">
        <v>43</v>
      </c>
      <c r="H124" s="225" t="s">
        <v>88</v>
      </c>
      <c r="I124" s="225" t="s">
        <v>91</v>
      </c>
      <c r="J124" s="225">
        <v>851</v>
      </c>
      <c r="K124" s="225" t="s">
        <v>47</v>
      </c>
      <c r="N124" s="244" t="s">
        <v>1972</v>
      </c>
      <c r="O124" s="244" t="str">
        <f>INDEX('Standard Descriptions'!$E:$E,MATCH(Guidance!E124,'Standard Descriptions'!$C:$C,0))</f>
        <v xml:space="preserve"> This policy represents a set of measures aimed at reducing demand for passenger or freight transportation in the selected vehicle type(s).  //</v>
      </c>
      <c r="P124" s="246" t="s">
        <v>1988</v>
      </c>
      <c r="Q124" s="246" t="s">
        <v>46</v>
      </c>
      <c r="R124" s="246" t="str">
        <f t="shared" si="11"/>
        <v>Passenger Rail</v>
      </c>
      <c r="S124" s="246" t="str">
        <f t="shared" si="6"/>
        <v>//**Passenger Rail: **</v>
      </c>
      <c r="T124" s="225" t="str">
        <f t="shared" si="5"/>
        <v/>
      </c>
    </row>
    <row r="125" spans="1:21">
      <c r="A125" s="244" t="s">
        <v>1975</v>
      </c>
      <c r="B125" s="245"/>
      <c r="C125" s="225" t="s">
        <v>4</v>
      </c>
      <c r="D125" s="225" t="s">
        <v>1400</v>
      </c>
      <c r="E125" s="225" t="s">
        <v>1401</v>
      </c>
      <c r="F125" s="225" t="s">
        <v>48</v>
      </c>
      <c r="G125" s="225" t="s">
        <v>44</v>
      </c>
      <c r="H125" s="225" t="s">
        <v>88</v>
      </c>
      <c r="I125" s="225" t="s">
        <v>92</v>
      </c>
      <c r="J125" s="225">
        <v>852</v>
      </c>
      <c r="K125" s="225" t="s">
        <v>47</v>
      </c>
      <c r="N125" s="244" t="s">
        <v>1972</v>
      </c>
      <c r="O125" s="244" t="str">
        <f>INDEX('Standard Descriptions'!$E:$E,MATCH(Guidance!E125,'Standard Descriptions'!$C:$C,0))</f>
        <v xml:space="preserve"> This policy represents a set of measures aimed at reducing demand for passenger or freight transportation in the selected vehicle type(s).  //</v>
      </c>
      <c r="P125" s="246" t="s">
        <v>1988</v>
      </c>
      <c r="Q125" s="246" t="s">
        <v>46</v>
      </c>
      <c r="R125" s="246" t="str">
        <f t="shared" si="11"/>
        <v>Passenger Ships</v>
      </c>
      <c r="S125" s="246" t="str">
        <f t="shared" si="6"/>
        <v>//**Passenger Ships: **</v>
      </c>
      <c r="T125" s="225" t="str">
        <f t="shared" si="5"/>
        <v/>
      </c>
    </row>
    <row r="126" spans="1:21">
      <c r="A126" s="244" t="s">
        <v>1975</v>
      </c>
      <c r="B126" s="245"/>
      <c r="C126" s="225" t="s">
        <v>4</v>
      </c>
      <c r="D126" s="225" t="s">
        <v>1400</v>
      </c>
      <c r="E126" s="225" t="s">
        <v>1401</v>
      </c>
      <c r="F126" s="225" t="s">
        <v>48</v>
      </c>
      <c r="G126" s="225" t="s">
        <v>118</v>
      </c>
      <c r="H126" s="225" t="s">
        <v>1699</v>
      </c>
      <c r="I126" s="225" t="s">
        <v>1700</v>
      </c>
      <c r="J126" s="225">
        <v>853</v>
      </c>
      <c r="K126" s="225" t="s">
        <v>47</v>
      </c>
      <c r="N126" s="244" t="s">
        <v>1972</v>
      </c>
      <c r="O126" s="244" t="str">
        <f>INDEX('Standard Descriptions'!$E:$E,MATCH(Guidance!E126,'Standard Descriptions'!$C:$C,0))</f>
        <v xml:space="preserve"> This policy represents a set of measures aimed at reducing demand for passenger or freight transportation in the selected vehicle type(s).  //</v>
      </c>
      <c r="P126" s="246" t="s">
        <v>1988</v>
      </c>
      <c r="Q126" s="246" t="s">
        <v>46</v>
      </c>
      <c r="R126" s="246" t="str">
        <f t="shared" si="11"/>
        <v>2-wheeled Vehicles</v>
      </c>
      <c r="S126" s="246" t="str">
        <f t="shared" si="6"/>
        <v>//**2-wheeled Vehicles: **</v>
      </c>
      <c r="T126" s="225" t="str">
        <f t="shared" si="5"/>
        <v/>
      </c>
    </row>
    <row r="127" spans="1:21">
      <c r="A127" s="244" t="s">
        <v>1975</v>
      </c>
      <c r="B127" s="245"/>
      <c r="C127" s="225" t="s">
        <v>4</v>
      </c>
      <c r="D127" s="225" t="s">
        <v>1400</v>
      </c>
      <c r="E127" s="225" t="s">
        <v>1401</v>
      </c>
      <c r="F127" s="225" t="s">
        <v>45</v>
      </c>
      <c r="G127" s="225" t="s">
        <v>40</v>
      </c>
      <c r="H127" s="225" t="s">
        <v>89</v>
      </c>
      <c r="I127" s="225" t="s">
        <v>40</v>
      </c>
      <c r="J127" s="225">
        <v>854</v>
      </c>
      <c r="K127" s="225" t="s">
        <v>47</v>
      </c>
      <c r="N127" s="244" t="s">
        <v>1972</v>
      </c>
      <c r="O127" s="244" t="str">
        <f>INDEX('Standard Descriptions'!$E:$E,MATCH(Guidance!E127,'Standard Descriptions'!$C:$C,0))</f>
        <v xml:space="preserve"> This policy represents a set of measures aimed at reducing demand for passenger or freight transportation in the selected vehicle type(s).  //</v>
      </c>
      <c r="P127" s="246" t="s">
        <v>1988</v>
      </c>
      <c r="Q127" s="246" t="s">
        <v>46</v>
      </c>
      <c r="R127" s="246" t="str">
        <f t="shared" si="11"/>
        <v>Freight LDVs</v>
      </c>
      <c r="S127" s="246" t="str">
        <f t="shared" si="6"/>
        <v>//**Freight LDVs: **</v>
      </c>
      <c r="T127" s="225" t="str">
        <f t="shared" si="5"/>
        <v/>
      </c>
    </row>
    <row r="128" spans="1:21">
      <c r="A128" s="244" t="s">
        <v>1975</v>
      </c>
      <c r="B128" s="245"/>
      <c r="C128" s="225" t="s">
        <v>4</v>
      </c>
      <c r="D128" s="225" t="s">
        <v>1400</v>
      </c>
      <c r="E128" s="225" t="s">
        <v>1401</v>
      </c>
      <c r="F128" s="225" t="s">
        <v>45</v>
      </c>
      <c r="G128" s="225" t="s">
        <v>41</v>
      </c>
      <c r="H128" s="225" t="s">
        <v>89</v>
      </c>
      <c r="I128" s="225" t="s">
        <v>41</v>
      </c>
      <c r="J128" s="225">
        <v>855</v>
      </c>
      <c r="K128" s="225" t="s">
        <v>46</v>
      </c>
      <c r="L128" s="225" t="s">
        <v>1889</v>
      </c>
      <c r="N128" s="244" t="s">
        <v>1972</v>
      </c>
      <c r="O128" s="244" t="str">
        <f>INDEX('Standard Descriptions'!$E:$E,MATCH(Guidance!E128,'Standard Descriptions'!$C:$C,0))</f>
        <v xml:space="preserve"> This policy represents a set of measures aimed at reducing demand for passenger or freight transportation in the selected vehicle type(s).  //</v>
      </c>
      <c r="P128" s="246" t="s">
        <v>1988</v>
      </c>
      <c r="Q128" s="246" t="s">
        <v>46</v>
      </c>
      <c r="R128" s="246" t="str">
        <f t="shared" si="11"/>
        <v>Freight HDVs</v>
      </c>
      <c r="S128" s="246" t="str">
        <f t="shared" si="6"/>
        <v>//**Freight HDVs: **</v>
      </c>
      <c r="T128" s="225"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244" t="s">
        <v>1975</v>
      </c>
      <c r="B129" s="245"/>
      <c r="C129" s="225" t="s">
        <v>4</v>
      </c>
      <c r="D129" s="225" t="s">
        <v>1400</v>
      </c>
      <c r="E129" s="225" t="s">
        <v>1401</v>
      </c>
      <c r="F129" s="225" t="s">
        <v>45</v>
      </c>
      <c r="G129" s="225" t="s">
        <v>42</v>
      </c>
      <c r="H129" s="225" t="s">
        <v>89</v>
      </c>
      <c r="I129" s="225" t="s">
        <v>90</v>
      </c>
      <c r="J129" s="225">
        <v>856</v>
      </c>
      <c r="K129" s="225" t="s">
        <v>47</v>
      </c>
      <c r="N129" s="244" t="s">
        <v>1972</v>
      </c>
      <c r="O129" s="244" t="str">
        <f>INDEX('Standard Descriptions'!$E:$E,MATCH(Guidance!E129,'Standard Descriptions'!$C:$C,0))</f>
        <v xml:space="preserve"> This policy represents a set of measures aimed at reducing demand for passenger or freight transportation in the selected vehicle type(s).  //</v>
      </c>
      <c r="P129" s="246" t="s">
        <v>1988</v>
      </c>
      <c r="Q129" s="246" t="s">
        <v>46</v>
      </c>
      <c r="R129" s="246" t="str">
        <f t="shared" si="11"/>
        <v>Freight Aircraft</v>
      </c>
      <c r="S129" s="246" t="str">
        <f t="shared" si="6"/>
        <v>//**Freight Aircraft: **</v>
      </c>
      <c r="T129" s="225" t="str">
        <f t="shared" si="5"/>
        <v/>
      </c>
    </row>
    <row r="130" spans="1:21">
      <c r="A130" s="244" t="s">
        <v>1975</v>
      </c>
      <c r="B130" s="245"/>
      <c r="C130" s="225" t="s">
        <v>4</v>
      </c>
      <c r="D130" s="225" t="s">
        <v>1400</v>
      </c>
      <c r="E130" s="225" t="s">
        <v>1401</v>
      </c>
      <c r="F130" s="225" t="s">
        <v>45</v>
      </c>
      <c r="G130" s="225" t="s">
        <v>43</v>
      </c>
      <c r="H130" s="225" t="s">
        <v>89</v>
      </c>
      <c r="I130" s="225" t="s">
        <v>91</v>
      </c>
      <c r="J130" s="225">
        <v>857</v>
      </c>
      <c r="K130" s="225" t="s">
        <v>47</v>
      </c>
      <c r="N130" s="244" t="s">
        <v>1972</v>
      </c>
      <c r="O130" s="244" t="str">
        <f>INDEX('Standard Descriptions'!$E:$E,MATCH(Guidance!E130,'Standard Descriptions'!$C:$C,0))</f>
        <v xml:space="preserve"> This policy represents a set of measures aimed at reducing demand for passenger or freight transportation in the selected vehicle type(s).  //</v>
      </c>
      <c r="P130" s="246" t="s">
        <v>1988</v>
      </c>
      <c r="Q130" s="246" t="s">
        <v>46</v>
      </c>
      <c r="R130" s="246" t="str">
        <f t="shared" si="11"/>
        <v>Freight Rail</v>
      </c>
      <c r="S130" s="246" t="str">
        <f t="shared" si="6"/>
        <v>//**Freight Rail: **</v>
      </c>
      <c r="T130" s="225" t="str">
        <f t="shared" si="5"/>
        <v/>
      </c>
    </row>
    <row r="131" spans="1:21">
      <c r="A131" s="244" t="s">
        <v>1975</v>
      </c>
      <c r="B131" s="245"/>
      <c r="C131" s="225" t="s">
        <v>4</v>
      </c>
      <c r="D131" s="225" t="s">
        <v>1400</v>
      </c>
      <c r="E131" s="225" t="s">
        <v>1401</v>
      </c>
      <c r="F131" s="225" t="s">
        <v>45</v>
      </c>
      <c r="G131" s="225" t="s">
        <v>44</v>
      </c>
      <c r="H131" s="225" t="s">
        <v>89</v>
      </c>
      <c r="I131" s="225" t="s">
        <v>92</v>
      </c>
      <c r="J131" s="225">
        <v>858</v>
      </c>
      <c r="K131" s="225" t="s">
        <v>47</v>
      </c>
      <c r="N131" s="244" t="s">
        <v>1972</v>
      </c>
      <c r="O131" s="244" t="str">
        <f>INDEX('Standard Descriptions'!$E:$E,MATCH(Guidance!E131,'Standard Descriptions'!$C:$C,0))</f>
        <v xml:space="preserve"> This policy represents a set of measures aimed at reducing demand for passenger or freight transportation in the selected vehicle type(s).  //</v>
      </c>
      <c r="P131" s="246" t="s">
        <v>1988</v>
      </c>
      <c r="Q131" s="246" t="s">
        <v>46</v>
      </c>
      <c r="R131" s="246" t="str">
        <f t="shared" si="11"/>
        <v>Freight Ships</v>
      </c>
      <c r="S131" s="246" t="str">
        <f t="shared" si="6"/>
        <v>//**Freight Ships: **</v>
      </c>
      <c r="T131" s="225" t="str">
        <f t="shared" si="5"/>
        <v/>
      </c>
    </row>
    <row r="132" spans="1:21">
      <c r="A132" s="244" t="s">
        <v>1975</v>
      </c>
      <c r="B132" s="245"/>
      <c r="C132" s="225" t="s">
        <v>4</v>
      </c>
      <c r="D132" s="225" t="s">
        <v>1400</v>
      </c>
      <c r="E132" s="225" t="s">
        <v>1401</v>
      </c>
      <c r="F132" s="225" t="s">
        <v>45</v>
      </c>
      <c r="G132" s="225" t="s">
        <v>118</v>
      </c>
      <c r="H132" s="225" t="s">
        <v>1701</v>
      </c>
      <c r="I132" s="225" t="s">
        <v>1700</v>
      </c>
      <c r="J132" s="225">
        <v>859</v>
      </c>
      <c r="K132" s="225" t="s">
        <v>47</v>
      </c>
      <c r="N132" s="244" t="s">
        <v>1972</v>
      </c>
      <c r="O132" s="244" t="str">
        <f>INDEX('Standard Descriptions'!$E:$E,MATCH(Guidance!E132,'Standard Descriptions'!$C:$C,0))</f>
        <v xml:space="preserve"> This policy represents a set of measures aimed at reducing demand for passenger or freight transportation in the selected vehicle type(s).  //</v>
      </c>
      <c r="P132" s="246" t="s">
        <v>1988</v>
      </c>
      <c r="Q132" s="246" t="s">
        <v>46</v>
      </c>
      <c r="R132" s="246" t="str">
        <f t="shared" si="11"/>
        <v>3-wheeled Vehicles</v>
      </c>
      <c r="S132" s="246" t="str">
        <f t="shared" si="6"/>
        <v>//**3-wheeled Vehicles: **</v>
      </c>
      <c r="T132" s="225" t="str">
        <f t="shared" ref="T132:T195" si="12">IF(K132="Yes",S132&amp;L132,"")</f>
        <v/>
      </c>
    </row>
    <row r="133" spans="1:21" s="227" customFormat="1">
      <c r="A133" s="226" t="s">
        <v>1974</v>
      </c>
      <c r="B133" s="237"/>
      <c r="C133" s="227" t="s">
        <v>74</v>
      </c>
      <c r="D133" s="227" t="s">
        <v>15</v>
      </c>
      <c r="E133" s="227" t="str">
        <f>E134</f>
        <v>Fraction of New Bldg Components Shifted to Other Fuels</v>
      </c>
      <c r="M133" s="223"/>
      <c r="N133" s="248" t="s">
        <v>1972</v>
      </c>
      <c r="O133" s="24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227" t="s">
        <v>1988</v>
      </c>
      <c r="Q133" s="227" t="s">
        <v>46</v>
      </c>
      <c r="S133" s="227" t="str">
        <f t="shared" ref="S133:S196" si="13">IF(R133="","","//**"&amp;R133&amp;": **")</f>
        <v/>
      </c>
      <c r="T133" s="227" t="str">
        <f t="shared" si="12"/>
        <v/>
      </c>
      <c r="U133" s="228"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244" t="s">
        <v>1975</v>
      </c>
      <c r="B134" s="245"/>
      <c r="C134" s="225" t="s">
        <v>74</v>
      </c>
      <c r="D134" s="225" t="s">
        <v>15</v>
      </c>
      <c r="E134" s="225" t="s">
        <v>822</v>
      </c>
      <c r="F134" s="225" t="s">
        <v>120</v>
      </c>
      <c r="G134" s="225" t="s">
        <v>291</v>
      </c>
      <c r="H134" s="225" t="s">
        <v>295</v>
      </c>
      <c r="I134" s="225" t="s">
        <v>126</v>
      </c>
      <c r="J134" s="225">
        <v>435</v>
      </c>
      <c r="K134" s="225" t="s">
        <v>47</v>
      </c>
      <c r="L134" s="225" t="s">
        <v>1837</v>
      </c>
      <c r="N134" s="244" t="s">
        <v>1972</v>
      </c>
      <c r="O134" s="244"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246" t="s">
        <v>1988</v>
      </c>
      <c r="Q134" s="246" t="s">
        <v>46</v>
      </c>
      <c r="R134" s="246" t="str">
        <f t="shared" ref="R134:R148" si="14">H134&amp;" "&amp;I134</f>
        <v>Urban Residential Heating</v>
      </c>
      <c r="S134" s="246" t="str">
        <f t="shared" si="13"/>
        <v>//**Urban Residential Heating: **</v>
      </c>
      <c r="T134" s="225" t="str">
        <f t="shared" si="12"/>
        <v/>
      </c>
    </row>
    <row r="135" spans="1:21">
      <c r="A135" s="244" t="s">
        <v>1975</v>
      </c>
      <c r="B135" s="245"/>
      <c r="C135" s="225" t="s">
        <v>74</v>
      </c>
      <c r="D135" s="225" t="s">
        <v>15</v>
      </c>
      <c r="E135" s="225" t="s">
        <v>822</v>
      </c>
      <c r="F135" s="225" t="s">
        <v>121</v>
      </c>
      <c r="G135" s="225" t="s">
        <v>291</v>
      </c>
      <c r="H135" s="225" t="s">
        <v>295</v>
      </c>
      <c r="I135" s="225" t="s">
        <v>127</v>
      </c>
      <c r="J135" s="225">
        <v>436</v>
      </c>
      <c r="K135" s="225" t="s">
        <v>47</v>
      </c>
      <c r="N135" s="244" t="s">
        <v>1972</v>
      </c>
      <c r="O135" s="244"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246" t="s">
        <v>1988</v>
      </c>
      <c r="Q135" s="246" t="s">
        <v>46</v>
      </c>
      <c r="R135" s="246" t="str">
        <f t="shared" si="14"/>
        <v>Urban Residential Cooling and Ventilation</v>
      </c>
      <c r="S135" s="246" t="str">
        <f t="shared" si="13"/>
        <v>//**Urban Residential Cooling and Ventilation: **</v>
      </c>
      <c r="T135" s="225" t="str">
        <f t="shared" si="12"/>
        <v/>
      </c>
    </row>
    <row r="136" spans="1:21">
      <c r="A136" s="244" t="s">
        <v>1975</v>
      </c>
      <c r="B136" s="245"/>
      <c r="C136" s="225" t="s">
        <v>74</v>
      </c>
      <c r="D136" s="225" t="s">
        <v>15</v>
      </c>
      <c r="E136" s="225" t="s">
        <v>822</v>
      </c>
      <c r="F136" s="225" t="s">
        <v>123</v>
      </c>
      <c r="G136" s="225" t="s">
        <v>291</v>
      </c>
      <c r="H136" s="225" t="s">
        <v>295</v>
      </c>
      <c r="I136" s="225" t="s">
        <v>129</v>
      </c>
      <c r="J136" s="225">
        <v>437</v>
      </c>
      <c r="K136" s="225" t="s">
        <v>47</v>
      </c>
      <c r="N136" s="244" t="s">
        <v>1972</v>
      </c>
      <c r="O136" s="244"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246" t="s">
        <v>1988</v>
      </c>
      <c r="Q136" s="246" t="s">
        <v>46</v>
      </c>
      <c r="R136" s="246" t="str">
        <f t="shared" si="14"/>
        <v>Urban Residential Lighting</v>
      </c>
      <c r="S136" s="246" t="str">
        <f t="shared" si="13"/>
        <v>//**Urban Residential Lighting: **</v>
      </c>
      <c r="T136" s="225" t="str">
        <f t="shared" si="12"/>
        <v/>
      </c>
    </row>
    <row r="137" spans="1:21">
      <c r="A137" s="244" t="s">
        <v>1975</v>
      </c>
      <c r="B137" s="245"/>
      <c r="C137" s="225" t="s">
        <v>74</v>
      </c>
      <c r="D137" s="225" t="s">
        <v>15</v>
      </c>
      <c r="E137" s="225" t="s">
        <v>822</v>
      </c>
      <c r="F137" s="225" t="s">
        <v>124</v>
      </c>
      <c r="G137" s="225" t="s">
        <v>291</v>
      </c>
      <c r="H137" s="225" t="s">
        <v>295</v>
      </c>
      <c r="I137" s="225" t="s">
        <v>130</v>
      </c>
      <c r="J137" s="225">
        <v>438</v>
      </c>
      <c r="K137" s="225" t="s">
        <v>46</v>
      </c>
      <c r="L137" s="263" t="s">
        <v>2031</v>
      </c>
      <c r="N137" s="244" t="s">
        <v>1972</v>
      </c>
      <c r="O137" s="244"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246" t="s">
        <v>1988</v>
      </c>
      <c r="Q137" s="246" t="s">
        <v>46</v>
      </c>
      <c r="R137" s="246" t="str">
        <f t="shared" si="14"/>
        <v>Urban Residential Appliances</v>
      </c>
      <c r="S137" s="246" t="str">
        <f t="shared" si="13"/>
        <v>//**Urban Residential Appliances: **</v>
      </c>
      <c r="T137" s="225" t="str">
        <f t="shared" si="12"/>
        <v>//**Urban Residential Appliances: ** In India's BAU case, the share of electricity among fuels used by appliances in urban, residential buildings will rise from 13% in 2019 to 35% through 2050.</v>
      </c>
    </row>
    <row r="138" spans="1:21">
      <c r="A138" s="244" t="s">
        <v>1975</v>
      </c>
      <c r="B138" s="245"/>
      <c r="C138" s="225" t="s">
        <v>74</v>
      </c>
      <c r="D138" s="225" t="s">
        <v>15</v>
      </c>
      <c r="E138" s="225" t="s">
        <v>822</v>
      </c>
      <c r="F138" s="225" t="s">
        <v>125</v>
      </c>
      <c r="G138" s="225" t="s">
        <v>291</v>
      </c>
      <c r="H138" s="225" t="s">
        <v>295</v>
      </c>
      <c r="I138" s="225" t="s">
        <v>131</v>
      </c>
      <c r="J138" s="225">
        <v>439</v>
      </c>
      <c r="K138" s="225" t="s">
        <v>47</v>
      </c>
      <c r="L138" s="225" t="s">
        <v>1890</v>
      </c>
      <c r="N138" s="244" t="s">
        <v>1972</v>
      </c>
      <c r="O138" s="244"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246" t="s">
        <v>1988</v>
      </c>
      <c r="Q138" s="246" t="s">
        <v>46</v>
      </c>
      <c r="R138" s="246" t="str">
        <f t="shared" si="14"/>
        <v>Urban Residential Other Components</v>
      </c>
      <c r="S138" s="246" t="str">
        <f t="shared" si="13"/>
        <v>//**Urban Residential Other Components: **</v>
      </c>
      <c r="T138" s="225" t="str">
        <f t="shared" si="12"/>
        <v/>
      </c>
    </row>
    <row r="139" spans="1:21">
      <c r="A139" s="244" t="s">
        <v>1975</v>
      </c>
      <c r="B139" s="245"/>
      <c r="C139" s="225" t="s">
        <v>74</v>
      </c>
      <c r="D139" s="225" t="s">
        <v>15</v>
      </c>
      <c r="E139" s="225" t="s">
        <v>822</v>
      </c>
      <c r="F139" s="225" t="s">
        <v>120</v>
      </c>
      <c r="G139" s="225" t="s">
        <v>292</v>
      </c>
      <c r="H139" s="225" t="s">
        <v>294</v>
      </c>
      <c r="I139" s="225" t="s">
        <v>126</v>
      </c>
      <c r="J139" s="225">
        <v>440</v>
      </c>
      <c r="K139" s="225" t="s">
        <v>47</v>
      </c>
      <c r="L139" s="225" t="s">
        <v>1891</v>
      </c>
      <c r="N139" s="244" t="s">
        <v>1972</v>
      </c>
      <c r="O139" s="244"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246" t="s">
        <v>1988</v>
      </c>
      <c r="Q139" s="246" t="s">
        <v>46</v>
      </c>
      <c r="R139" s="246" t="str">
        <f t="shared" si="14"/>
        <v>Rural Residential Heating</v>
      </c>
      <c r="S139" s="246" t="str">
        <f t="shared" si="13"/>
        <v>//**Rural Residential Heating: **</v>
      </c>
      <c r="T139" s="225" t="str">
        <f t="shared" si="12"/>
        <v/>
      </c>
    </row>
    <row r="140" spans="1:21">
      <c r="A140" s="244" t="s">
        <v>1975</v>
      </c>
      <c r="B140" s="245"/>
      <c r="C140" s="225" t="s">
        <v>74</v>
      </c>
      <c r="D140" s="225" t="s">
        <v>15</v>
      </c>
      <c r="E140" s="225" t="s">
        <v>822</v>
      </c>
      <c r="F140" s="225" t="s">
        <v>121</v>
      </c>
      <c r="G140" s="225" t="s">
        <v>292</v>
      </c>
      <c r="H140" s="225" t="s">
        <v>294</v>
      </c>
      <c r="I140" s="225" t="s">
        <v>127</v>
      </c>
      <c r="J140" s="225">
        <v>441</v>
      </c>
      <c r="K140" s="225" t="s">
        <v>47</v>
      </c>
      <c r="N140" s="244" t="s">
        <v>1972</v>
      </c>
      <c r="O140" s="244"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246" t="s">
        <v>1988</v>
      </c>
      <c r="Q140" s="246" t="s">
        <v>46</v>
      </c>
      <c r="R140" s="246" t="str">
        <f t="shared" si="14"/>
        <v>Rural Residential Cooling and Ventilation</v>
      </c>
      <c r="S140" s="246" t="str">
        <f t="shared" si="13"/>
        <v>//**Rural Residential Cooling and Ventilation: **</v>
      </c>
      <c r="T140" s="225" t="str">
        <f t="shared" si="12"/>
        <v/>
      </c>
    </row>
    <row r="141" spans="1:21">
      <c r="A141" s="244" t="s">
        <v>1975</v>
      </c>
      <c r="B141" s="245"/>
      <c r="C141" s="225" t="s">
        <v>74</v>
      </c>
      <c r="D141" s="225" t="s">
        <v>15</v>
      </c>
      <c r="E141" s="225" t="s">
        <v>822</v>
      </c>
      <c r="F141" s="225" t="s">
        <v>123</v>
      </c>
      <c r="G141" s="225" t="s">
        <v>292</v>
      </c>
      <c r="H141" s="225" t="s">
        <v>294</v>
      </c>
      <c r="I141" s="225" t="s">
        <v>129</v>
      </c>
      <c r="J141" s="225">
        <v>442</v>
      </c>
      <c r="K141" s="225" t="s">
        <v>46</v>
      </c>
      <c r="L141" s="263" t="s">
        <v>2032</v>
      </c>
      <c r="N141" s="244" t="s">
        <v>1972</v>
      </c>
      <c r="O141" s="244"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246" t="s">
        <v>1988</v>
      </c>
      <c r="Q141" s="246" t="s">
        <v>46</v>
      </c>
      <c r="R141" s="246" t="str">
        <f t="shared" si="14"/>
        <v>Rural Residential Lighting</v>
      </c>
      <c r="S141" s="246" t="str">
        <f t="shared" si="13"/>
        <v>//**Rural Residential Lighting: **</v>
      </c>
      <c r="T141" s="225" t="str">
        <f t="shared" si="12"/>
        <v>//**Rural Residential Lighting: ** In India's BAU case, the share of electricity among fuels used for lighting in rural residential buildings will rise from 50% in 2019 to 100% by 2022.</v>
      </c>
    </row>
    <row r="142" spans="1:21">
      <c r="A142" s="244" t="s">
        <v>1975</v>
      </c>
      <c r="B142" s="245"/>
      <c r="C142" s="225" t="s">
        <v>74</v>
      </c>
      <c r="D142" s="225" t="s">
        <v>15</v>
      </c>
      <c r="E142" s="225" t="s">
        <v>822</v>
      </c>
      <c r="F142" s="225" t="s">
        <v>124</v>
      </c>
      <c r="G142" s="225" t="s">
        <v>292</v>
      </c>
      <c r="H142" s="225" t="s">
        <v>294</v>
      </c>
      <c r="I142" s="225" t="s">
        <v>130</v>
      </c>
      <c r="J142" s="225">
        <v>443</v>
      </c>
      <c r="K142" s="225" t="s">
        <v>46</v>
      </c>
      <c r="L142" s="263" t="s">
        <v>2033</v>
      </c>
      <c r="N142" s="244" t="s">
        <v>1972</v>
      </c>
      <c r="O142" s="244"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246" t="s">
        <v>1988</v>
      </c>
      <c r="Q142" s="246" t="s">
        <v>46</v>
      </c>
      <c r="R142" s="246" t="str">
        <f t="shared" si="14"/>
        <v>Rural Residential Appliances</v>
      </c>
      <c r="S142" s="246" t="str">
        <f t="shared" si="13"/>
        <v>//**Rural Residential Appliances: **</v>
      </c>
      <c r="T142" s="225" t="str">
        <f t="shared" si="12"/>
        <v>//**Rural Residential Appliances: **  In India's BAU case, the share of electricity among fuels used for appliances in rural residential buildings will rise from 8% in 2019 to 35% through 2050.</v>
      </c>
    </row>
    <row r="143" spans="1:21">
      <c r="A143" s="244" t="s">
        <v>1975</v>
      </c>
      <c r="B143" s="245"/>
      <c r="C143" s="225" t="s">
        <v>74</v>
      </c>
      <c r="D143" s="225" t="s">
        <v>15</v>
      </c>
      <c r="E143" s="225" t="s">
        <v>822</v>
      </c>
      <c r="F143" s="225" t="s">
        <v>125</v>
      </c>
      <c r="G143" s="225" t="s">
        <v>292</v>
      </c>
      <c r="H143" s="225" t="s">
        <v>294</v>
      </c>
      <c r="I143" s="225" t="s">
        <v>131</v>
      </c>
      <c r="J143" s="225">
        <v>444</v>
      </c>
      <c r="K143" s="225" t="s">
        <v>47</v>
      </c>
      <c r="L143" s="225" t="s">
        <v>1890</v>
      </c>
      <c r="N143" s="244" t="s">
        <v>1972</v>
      </c>
      <c r="O143" s="244"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246" t="s">
        <v>1988</v>
      </c>
      <c r="Q143" s="246" t="s">
        <v>46</v>
      </c>
      <c r="R143" s="246" t="str">
        <f t="shared" si="14"/>
        <v>Rural Residential Other Components</v>
      </c>
      <c r="S143" s="246" t="str">
        <f t="shared" si="13"/>
        <v>//**Rural Residential Other Components: **</v>
      </c>
      <c r="T143" s="225" t="str">
        <f t="shared" si="12"/>
        <v/>
      </c>
    </row>
    <row r="144" spans="1:21">
      <c r="A144" s="244" t="s">
        <v>1975</v>
      </c>
      <c r="B144" s="245"/>
      <c r="C144" s="225" t="s">
        <v>74</v>
      </c>
      <c r="D144" s="225" t="s">
        <v>15</v>
      </c>
      <c r="E144" s="225" t="s">
        <v>822</v>
      </c>
      <c r="F144" s="225" t="s">
        <v>120</v>
      </c>
      <c r="G144" s="225" t="s">
        <v>293</v>
      </c>
      <c r="H144" s="225" t="s">
        <v>177</v>
      </c>
      <c r="I144" s="225" t="s">
        <v>126</v>
      </c>
      <c r="J144" s="225">
        <v>445</v>
      </c>
      <c r="K144" s="225" t="s">
        <v>47</v>
      </c>
      <c r="L144" s="225" t="s">
        <v>1892</v>
      </c>
      <c r="N144" s="244" t="s">
        <v>1972</v>
      </c>
      <c r="O144" s="244"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246" t="s">
        <v>1988</v>
      </c>
      <c r="Q144" s="246" t="s">
        <v>46</v>
      </c>
      <c r="R144" s="246" t="str">
        <f t="shared" si="14"/>
        <v>Commercial Heating</v>
      </c>
      <c r="S144" s="246" t="str">
        <f t="shared" si="13"/>
        <v>//**Commercial Heating: **</v>
      </c>
      <c r="T144" s="225" t="str">
        <f t="shared" si="12"/>
        <v/>
      </c>
    </row>
    <row r="145" spans="1:21">
      <c r="A145" s="244" t="s">
        <v>1975</v>
      </c>
      <c r="B145" s="245"/>
      <c r="C145" s="225" t="s">
        <v>74</v>
      </c>
      <c r="D145" s="225" t="s">
        <v>15</v>
      </c>
      <c r="E145" s="225" t="s">
        <v>822</v>
      </c>
      <c r="F145" s="225" t="s">
        <v>121</v>
      </c>
      <c r="G145" s="225" t="s">
        <v>293</v>
      </c>
      <c r="H145" s="225" t="s">
        <v>177</v>
      </c>
      <c r="I145" s="225" t="s">
        <v>127</v>
      </c>
      <c r="J145" s="225">
        <v>446</v>
      </c>
      <c r="K145" s="225" t="s">
        <v>47</v>
      </c>
      <c r="N145" s="244" t="s">
        <v>1972</v>
      </c>
      <c r="O145" s="244"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246" t="s">
        <v>1988</v>
      </c>
      <c r="Q145" s="246" t="s">
        <v>46</v>
      </c>
      <c r="R145" s="246" t="str">
        <f t="shared" si="14"/>
        <v>Commercial Cooling and Ventilation</v>
      </c>
      <c r="S145" s="246" t="str">
        <f t="shared" si="13"/>
        <v>//**Commercial Cooling and Ventilation: **</v>
      </c>
      <c r="T145" s="225" t="str">
        <f t="shared" si="12"/>
        <v/>
      </c>
    </row>
    <row r="146" spans="1:21">
      <c r="A146" s="244" t="s">
        <v>1975</v>
      </c>
      <c r="B146" s="245"/>
      <c r="C146" s="225" t="s">
        <v>74</v>
      </c>
      <c r="D146" s="225" t="s">
        <v>15</v>
      </c>
      <c r="E146" s="225" t="s">
        <v>822</v>
      </c>
      <c r="F146" s="225" t="s">
        <v>123</v>
      </c>
      <c r="G146" s="225" t="s">
        <v>293</v>
      </c>
      <c r="H146" s="225" t="s">
        <v>177</v>
      </c>
      <c r="I146" s="225" t="s">
        <v>129</v>
      </c>
      <c r="J146" s="225">
        <v>447</v>
      </c>
      <c r="K146" s="263" t="s">
        <v>47</v>
      </c>
      <c r="L146" s="225" t="s">
        <v>1893</v>
      </c>
      <c r="N146" s="244" t="s">
        <v>1972</v>
      </c>
      <c r="O146" s="244"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246" t="s">
        <v>1988</v>
      </c>
      <c r="Q146" s="246" t="s">
        <v>46</v>
      </c>
      <c r="R146" s="246" t="str">
        <f t="shared" si="14"/>
        <v>Commercial Lighting</v>
      </c>
      <c r="S146" s="246" t="str">
        <f t="shared" si="13"/>
        <v>//**Commercial Lighting: **</v>
      </c>
      <c r="T146" s="225" t="str">
        <f t="shared" si="12"/>
        <v/>
      </c>
    </row>
    <row r="147" spans="1:21">
      <c r="A147" s="244" t="s">
        <v>1975</v>
      </c>
      <c r="B147" s="245"/>
      <c r="C147" s="225" t="s">
        <v>74</v>
      </c>
      <c r="D147" s="225" t="s">
        <v>15</v>
      </c>
      <c r="E147" s="225" t="s">
        <v>822</v>
      </c>
      <c r="F147" s="225" t="s">
        <v>124</v>
      </c>
      <c r="G147" s="225" t="s">
        <v>293</v>
      </c>
      <c r="H147" s="225" t="s">
        <v>177</v>
      </c>
      <c r="I147" s="225" t="s">
        <v>130</v>
      </c>
      <c r="J147" s="225">
        <v>448</v>
      </c>
      <c r="K147" s="225" t="s">
        <v>46</v>
      </c>
      <c r="L147" s="263" t="s">
        <v>2034</v>
      </c>
      <c r="N147" s="244" t="s">
        <v>1972</v>
      </c>
      <c r="O147" s="244"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246" t="s">
        <v>1988</v>
      </c>
      <c r="Q147" s="246" t="s">
        <v>46</v>
      </c>
      <c r="R147" s="246" t="str">
        <f t="shared" si="14"/>
        <v>Commercial Appliances</v>
      </c>
      <c r="S147" s="246" t="str">
        <f t="shared" si="13"/>
        <v>//**Commercial Appliances: **</v>
      </c>
      <c r="T147" s="225" t="str">
        <f t="shared" si="12"/>
        <v>//**Commercial Appliances: ** In India's BAU case, the share of electricity among fuels used for appliances in commercial buildings will rise from 38% in 2019 to 45% through 2050.</v>
      </c>
    </row>
    <row r="148" spans="1:21">
      <c r="A148" s="244" t="s">
        <v>1975</v>
      </c>
      <c r="B148" s="245"/>
      <c r="C148" s="225" t="s">
        <v>74</v>
      </c>
      <c r="D148" s="225" t="s">
        <v>15</v>
      </c>
      <c r="E148" s="225" t="s">
        <v>822</v>
      </c>
      <c r="F148" s="225" t="s">
        <v>125</v>
      </c>
      <c r="G148" s="225" t="s">
        <v>293</v>
      </c>
      <c r="H148" s="225" t="s">
        <v>177</v>
      </c>
      <c r="I148" s="225" t="s">
        <v>131</v>
      </c>
      <c r="J148" s="225">
        <v>449</v>
      </c>
      <c r="K148" s="225" t="s">
        <v>47</v>
      </c>
      <c r="L148" s="225" t="s">
        <v>1773</v>
      </c>
      <c r="N148" s="244" t="s">
        <v>1972</v>
      </c>
      <c r="O148" s="244"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246" t="s">
        <v>1988</v>
      </c>
      <c r="Q148" s="246" t="s">
        <v>46</v>
      </c>
      <c r="R148" s="246" t="str">
        <f t="shared" si="14"/>
        <v>Commercial Other Components</v>
      </c>
      <c r="S148" s="246" t="str">
        <f t="shared" si="13"/>
        <v>//**Commercial Other Components: **</v>
      </c>
      <c r="T148" s="225" t="str">
        <f t="shared" si="12"/>
        <v/>
      </c>
    </row>
    <row r="149" spans="1:21" s="227" customFormat="1">
      <c r="A149" s="227" t="s">
        <v>1974</v>
      </c>
      <c r="B149" s="223"/>
      <c r="C149" s="227" t="s">
        <v>74</v>
      </c>
      <c r="D149" s="227" t="s">
        <v>106</v>
      </c>
      <c r="E149" s="227" t="str">
        <f>E150</f>
        <v>Reduction in E Use Allowed by Component Eff Std</v>
      </c>
      <c r="M149" s="223"/>
      <c r="N149" s="248" t="s">
        <v>1972</v>
      </c>
      <c r="O149" s="24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227" t="s">
        <v>1988</v>
      </c>
      <c r="Q149" s="227" t="s">
        <v>46</v>
      </c>
      <c r="S149" s="227" t="str">
        <f t="shared" si="13"/>
        <v/>
      </c>
      <c r="T149" s="227" t="str">
        <f t="shared" si="12"/>
        <v/>
      </c>
      <c r="U149" s="222"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244" t="s">
        <v>1975</v>
      </c>
      <c r="B150" s="245"/>
      <c r="C150" s="225" t="s">
        <v>74</v>
      </c>
      <c r="D150" s="225" t="s">
        <v>106</v>
      </c>
      <c r="E150" s="225" t="s">
        <v>316</v>
      </c>
      <c r="F150" s="225" t="s">
        <v>120</v>
      </c>
      <c r="G150" s="225" t="s">
        <v>291</v>
      </c>
      <c r="H150" s="225" t="s">
        <v>295</v>
      </c>
      <c r="I150" s="225" t="s">
        <v>126</v>
      </c>
      <c r="J150" s="225">
        <v>13</v>
      </c>
      <c r="K150" s="225" t="s">
        <v>47</v>
      </c>
      <c r="L150" s="225" t="s">
        <v>1838</v>
      </c>
      <c r="N150" s="244" t="s">
        <v>1972</v>
      </c>
      <c r="O150" s="244"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246" t="s">
        <v>1988</v>
      </c>
      <c r="Q150" s="246" t="s">
        <v>46</v>
      </c>
      <c r="R150" s="246" t="str">
        <f t="shared" ref="R150:R162" si="15">H150&amp;" "&amp;I150</f>
        <v>Urban Residential Heating</v>
      </c>
      <c r="S150" s="246" t="str">
        <f t="shared" si="13"/>
        <v>//**Urban Residential Heating: **</v>
      </c>
      <c r="T150" s="225" t="str">
        <f t="shared" si="12"/>
        <v/>
      </c>
    </row>
    <row r="151" spans="1:21">
      <c r="A151" s="244" t="s">
        <v>1975</v>
      </c>
      <c r="B151" s="245"/>
      <c r="C151" s="225" t="s">
        <v>74</v>
      </c>
      <c r="D151" s="225" t="s">
        <v>106</v>
      </c>
      <c r="E151" s="225" t="s">
        <v>316</v>
      </c>
      <c r="F151" s="225" t="s">
        <v>121</v>
      </c>
      <c r="G151" s="225" t="s">
        <v>291</v>
      </c>
      <c r="H151" s="225" t="s">
        <v>295</v>
      </c>
      <c r="I151" s="225" t="s">
        <v>127</v>
      </c>
      <c r="J151" s="225">
        <v>14</v>
      </c>
      <c r="K151" s="225" t="s">
        <v>46</v>
      </c>
      <c r="L151" s="225" t="s">
        <v>1894</v>
      </c>
      <c r="N151" s="244" t="s">
        <v>1972</v>
      </c>
      <c r="O151" s="244"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246" t="s">
        <v>1988</v>
      </c>
      <c r="Q151" s="246" t="s">
        <v>46</v>
      </c>
      <c r="R151" s="246" t="str">
        <f t="shared" si="15"/>
        <v>Urban Residential Cooling and Ventilation</v>
      </c>
      <c r="S151" s="246" t="str">
        <f t="shared" si="13"/>
        <v>//**Urban Residential Cooling and Ventilation: **</v>
      </c>
      <c r="T151" s="225"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244" t="s">
        <v>1975</v>
      </c>
      <c r="B152" s="245"/>
      <c r="C152" s="225" t="s">
        <v>74</v>
      </c>
      <c r="D152" s="225" t="s">
        <v>106</v>
      </c>
      <c r="E152" s="225" t="s">
        <v>316</v>
      </c>
      <c r="F152" s="225" t="s">
        <v>122</v>
      </c>
      <c r="G152" s="225" t="s">
        <v>291</v>
      </c>
      <c r="H152" s="225" t="s">
        <v>295</v>
      </c>
      <c r="I152" s="225" t="s">
        <v>128</v>
      </c>
      <c r="J152" s="225">
        <v>15</v>
      </c>
      <c r="K152" s="225" t="s">
        <v>46</v>
      </c>
      <c r="L152" s="225" t="s">
        <v>1895</v>
      </c>
      <c r="N152" s="244" t="s">
        <v>1972</v>
      </c>
      <c r="O152" s="244"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246" t="s">
        <v>1988</v>
      </c>
      <c r="Q152" s="246" t="s">
        <v>46</v>
      </c>
      <c r="R152" s="246" t="str">
        <f t="shared" si="15"/>
        <v>Urban Residential Envelope</v>
      </c>
      <c r="S152" s="246" t="str">
        <f t="shared" si="13"/>
        <v>//**Urban Residential Envelope: **</v>
      </c>
      <c r="T152" s="225"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244" t="s">
        <v>1975</v>
      </c>
      <c r="B153" s="245"/>
      <c r="C153" s="225" t="s">
        <v>74</v>
      </c>
      <c r="D153" s="225" t="s">
        <v>106</v>
      </c>
      <c r="E153" s="225" t="s">
        <v>316</v>
      </c>
      <c r="F153" s="225" t="s">
        <v>123</v>
      </c>
      <c r="G153" s="225" t="s">
        <v>291</v>
      </c>
      <c r="H153" s="225" t="s">
        <v>295</v>
      </c>
      <c r="I153" s="225" t="s">
        <v>129</v>
      </c>
      <c r="J153" s="225">
        <v>16</v>
      </c>
      <c r="K153" s="225" t="s">
        <v>46</v>
      </c>
      <c r="L153" s="225" t="s">
        <v>1896</v>
      </c>
      <c r="N153" s="244" t="s">
        <v>1972</v>
      </c>
      <c r="O153" s="244"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246" t="s">
        <v>1988</v>
      </c>
      <c r="Q153" s="246" t="s">
        <v>46</v>
      </c>
      <c r="R153" s="246" t="str">
        <f t="shared" si="15"/>
        <v>Urban Residential Lighting</v>
      </c>
      <c r="S153" s="246" t="str">
        <f t="shared" si="13"/>
        <v>//**Urban Residential Lighting: **</v>
      </c>
      <c r="T153" s="225"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244" t="s">
        <v>1975</v>
      </c>
      <c r="B154" s="245"/>
      <c r="C154" s="225" t="s">
        <v>74</v>
      </c>
      <c r="D154" s="225" t="s">
        <v>106</v>
      </c>
      <c r="E154" s="225" t="s">
        <v>316</v>
      </c>
      <c r="F154" s="225" t="s">
        <v>124</v>
      </c>
      <c r="G154" s="225" t="s">
        <v>291</v>
      </c>
      <c r="H154" s="225" t="s">
        <v>295</v>
      </c>
      <c r="I154" s="225" t="s">
        <v>130</v>
      </c>
      <c r="J154" s="225">
        <v>17</v>
      </c>
      <c r="K154" s="225" t="s">
        <v>46</v>
      </c>
      <c r="L154" s="225" t="s">
        <v>1897</v>
      </c>
      <c r="N154" s="244" t="s">
        <v>1972</v>
      </c>
      <c r="O154" s="244"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246" t="s">
        <v>1988</v>
      </c>
      <c r="Q154" s="246" t="s">
        <v>46</v>
      </c>
      <c r="R154" s="246" t="str">
        <f t="shared" si="15"/>
        <v>Urban Residential Appliances</v>
      </c>
      <c r="S154" s="246" t="str">
        <f t="shared" si="13"/>
        <v>//**Urban Residential Appliances: **</v>
      </c>
      <c r="T154" s="225"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244" t="s">
        <v>1975</v>
      </c>
      <c r="B155" s="245"/>
      <c r="C155" s="225" t="s">
        <v>74</v>
      </c>
      <c r="D155" s="225" t="s">
        <v>106</v>
      </c>
      <c r="E155" s="225" t="s">
        <v>316</v>
      </c>
      <c r="F155" s="225" t="s">
        <v>125</v>
      </c>
      <c r="G155" s="225" t="s">
        <v>291</v>
      </c>
      <c r="H155" s="225" t="s">
        <v>295</v>
      </c>
      <c r="I155" s="225" t="s">
        <v>131</v>
      </c>
      <c r="J155" s="225">
        <v>18</v>
      </c>
      <c r="K155" s="225" t="s">
        <v>46</v>
      </c>
      <c r="L155" s="225" t="s">
        <v>1898</v>
      </c>
      <c r="N155" s="244" t="s">
        <v>1972</v>
      </c>
      <c r="O155" s="244"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246" t="s">
        <v>1988</v>
      </c>
      <c r="Q155" s="246" t="s">
        <v>46</v>
      </c>
      <c r="R155" s="246" t="str">
        <f t="shared" si="15"/>
        <v>Urban Residential Other Components</v>
      </c>
      <c r="S155" s="246" t="str">
        <f t="shared" si="13"/>
        <v>//**Urban Residential Other Components: **</v>
      </c>
      <c r="T155" s="225"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244" t="s">
        <v>1975</v>
      </c>
      <c r="B156" s="245"/>
      <c r="C156" s="225" t="s">
        <v>74</v>
      </c>
      <c r="D156" s="225" t="s">
        <v>106</v>
      </c>
      <c r="E156" s="225" t="s">
        <v>316</v>
      </c>
      <c r="F156" s="225" t="s">
        <v>120</v>
      </c>
      <c r="G156" s="225" t="s">
        <v>292</v>
      </c>
      <c r="H156" s="225" t="s">
        <v>294</v>
      </c>
      <c r="I156" s="225" t="s">
        <v>126</v>
      </c>
      <c r="J156" s="225">
        <v>150</v>
      </c>
      <c r="K156" s="225" t="s">
        <v>47</v>
      </c>
      <c r="L156" s="225" t="s">
        <v>1775</v>
      </c>
      <c r="N156" s="244" t="s">
        <v>1972</v>
      </c>
      <c r="O156" s="244"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246" t="s">
        <v>1988</v>
      </c>
      <c r="Q156" s="246" t="s">
        <v>46</v>
      </c>
      <c r="R156" s="246" t="str">
        <f t="shared" si="15"/>
        <v>Rural Residential Heating</v>
      </c>
      <c r="S156" s="246" t="str">
        <f t="shared" si="13"/>
        <v>//**Rural Residential Heating: **</v>
      </c>
      <c r="T156" s="225" t="str">
        <f t="shared" si="12"/>
        <v/>
      </c>
    </row>
    <row r="157" spans="1:21">
      <c r="A157" s="244" t="s">
        <v>1975</v>
      </c>
      <c r="B157" s="245"/>
      <c r="C157" s="225" t="s">
        <v>74</v>
      </c>
      <c r="D157" s="225" t="s">
        <v>106</v>
      </c>
      <c r="E157" s="225" t="s">
        <v>316</v>
      </c>
      <c r="F157" s="225" t="s">
        <v>121</v>
      </c>
      <c r="G157" s="225" t="s">
        <v>292</v>
      </c>
      <c r="H157" s="225" t="s">
        <v>294</v>
      </c>
      <c r="I157" s="225" t="s">
        <v>127</v>
      </c>
      <c r="J157" s="225">
        <v>151</v>
      </c>
      <c r="K157" s="225" t="s">
        <v>47</v>
      </c>
      <c r="L157" s="225" t="s">
        <v>1775</v>
      </c>
      <c r="N157" s="244" t="s">
        <v>1972</v>
      </c>
      <c r="O157" s="244"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246" t="s">
        <v>1988</v>
      </c>
      <c r="Q157" s="246" t="s">
        <v>46</v>
      </c>
      <c r="R157" s="246" t="str">
        <f t="shared" si="15"/>
        <v>Rural Residential Cooling and Ventilation</v>
      </c>
      <c r="S157" s="246" t="str">
        <f t="shared" si="13"/>
        <v>//**Rural Residential Cooling and Ventilation: **</v>
      </c>
      <c r="T157" s="225" t="str">
        <f t="shared" si="12"/>
        <v/>
      </c>
    </row>
    <row r="158" spans="1:21">
      <c r="A158" s="244" t="s">
        <v>1975</v>
      </c>
      <c r="B158" s="245"/>
      <c r="C158" s="225" t="s">
        <v>74</v>
      </c>
      <c r="D158" s="225" t="s">
        <v>106</v>
      </c>
      <c r="E158" s="225" t="s">
        <v>316</v>
      </c>
      <c r="F158" s="225" t="s">
        <v>122</v>
      </c>
      <c r="G158" s="225" t="s">
        <v>292</v>
      </c>
      <c r="H158" s="225" t="s">
        <v>294</v>
      </c>
      <c r="I158" s="225" t="s">
        <v>128</v>
      </c>
      <c r="J158" s="225">
        <v>152</v>
      </c>
      <c r="K158" s="225" t="s">
        <v>47</v>
      </c>
      <c r="L158" s="225" t="s">
        <v>1775</v>
      </c>
      <c r="N158" s="244" t="s">
        <v>1972</v>
      </c>
      <c r="O158" s="244"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246" t="s">
        <v>1988</v>
      </c>
      <c r="Q158" s="246" t="s">
        <v>46</v>
      </c>
      <c r="R158" s="246" t="str">
        <f t="shared" si="15"/>
        <v>Rural Residential Envelope</v>
      </c>
      <c r="S158" s="246" t="str">
        <f t="shared" si="13"/>
        <v>//**Rural Residential Envelope: **</v>
      </c>
      <c r="T158" s="225" t="str">
        <f t="shared" si="12"/>
        <v/>
      </c>
    </row>
    <row r="159" spans="1:21">
      <c r="A159" s="244" t="s">
        <v>1975</v>
      </c>
      <c r="B159" s="245"/>
      <c r="C159" s="225" t="s">
        <v>74</v>
      </c>
      <c r="D159" s="225" t="s">
        <v>106</v>
      </c>
      <c r="E159" s="225" t="s">
        <v>316</v>
      </c>
      <c r="F159" s="225" t="s">
        <v>123</v>
      </c>
      <c r="G159" s="225" t="s">
        <v>292</v>
      </c>
      <c r="H159" s="225" t="s">
        <v>294</v>
      </c>
      <c r="I159" s="225" t="s">
        <v>129</v>
      </c>
      <c r="J159" s="225">
        <v>153</v>
      </c>
      <c r="K159" s="225" t="s">
        <v>47</v>
      </c>
      <c r="L159" s="225" t="s">
        <v>1775</v>
      </c>
      <c r="N159" s="244" t="s">
        <v>1972</v>
      </c>
      <c r="O159" s="244"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246" t="s">
        <v>1988</v>
      </c>
      <c r="Q159" s="246" t="s">
        <v>46</v>
      </c>
      <c r="R159" s="246" t="str">
        <f t="shared" si="15"/>
        <v>Rural Residential Lighting</v>
      </c>
      <c r="S159" s="246" t="str">
        <f t="shared" si="13"/>
        <v>//**Rural Residential Lighting: **</v>
      </c>
      <c r="T159" s="225" t="str">
        <f t="shared" si="12"/>
        <v/>
      </c>
    </row>
    <row r="160" spans="1:21">
      <c r="A160" s="244" t="s">
        <v>1975</v>
      </c>
      <c r="B160" s="245"/>
      <c r="C160" s="225" t="s">
        <v>74</v>
      </c>
      <c r="D160" s="225" t="s">
        <v>106</v>
      </c>
      <c r="E160" s="225" t="s">
        <v>316</v>
      </c>
      <c r="F160" s="225" t="s">
        <v>124</v>
      </c>
      <c r="G160" s="225" t="s">
        <v>292</v>
      </c>
      <c r="H160" s="225" t="s">
        <v>294</v>
      </c>
      <c r="I160" s="225" t="s">
        <v>130</v>
      </c>
      <c r="J160" s="225">
        <v>154</v>
      </c>
      <c r="K160" s="225" t="s">
        <v>47</v>
      </c>
      <c r="L160" s="225" t="s">
        <v>1775</v>
      </c>
      <c r="N160" s="244" t="s">
        <v>1972</v>
      </c>
      <c r="O160" s="244"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246" t="s">
        <v>1988</v>
      </c>
      <c r="Q160" s="246" t="s">
        <v>46</v>
      </c>
      <c r="R160" s="246" t="str">
        <f t="shared" si="15"/>
        <v>Rural Residential Appliances</v>
      </c>
      <c r="S160" s="246" t="str">
        <f t="shared" si="13"/>
        <v>//**Rural Residential Appliances: **</v>
      </c>
      <c r="T160" s="225" t="str">
        <f t="shared" si="12"/>
        <v/>
      </c>
    </row>
    <row r="161" spans="1:21">
      <c r="A161" s="244" t="s">
        <v>1975</v>
      </c>
      <c r="B161" s="245"/>
      <c r="C161" s="225" t="s">
        <v>74</v>
      </c>
      <c r="D161" s="225" t="s">
        <v>106</v>
      </c>
      <c r="E161" s="225" t="s">
        <v>316</v>
      </c>
      <c r="F161" s="225" t="s">
        <v>125</v>
      </c>
      <c r="G161" s="225" t="s">
        <v>292</v>
      </c>
      <c r="H161" s="225" t="s">
        <v>294</v>
      </c>
      <c r="I161" s="225" t="s">
        <v>131</v>
      </c>
      <c r="J161" s="225">
        <v>155</v>
      </c>
      <c r="K161" s="225" t="s">
        <v>47</v>
      </c>
      <c r="L161" s="225" t="s">
        <v>1775</v>
      </c>
      <c r="N161" s="244" t="s">
        <v>1972</v>
      </c>
      <c r="O161" s="244"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246" t="s">
        <v>1988</v>
      </c>
      <c r="Q161" s="246" t="s">
        <v>46</v>
      </c>
      <c r="R161" s="246" t="str">
        <f t="shared" si="15"/>
        <v>Rural Residential Other Components</v>
      </c>
      <c r="S161" s="246" t="str">
        <f t="shared" si="13"/>
        <v>//**Rural Residential Other Components: **</v>
      </c>
      <c r="T161" s="225" t="str">
        <f t="shared" si="12"/>
        <v/>
      </c>
    </row>
    <row r="162" spans="1:21">
      <c r="A162" s="244" t="s">
        <v>1975</v>
      </c>
      <c r="B162" s="245"/>
      <c r="C162" s="225" t="s">
        <v>74</v>
      </c>
      <c r="D162" s="225" t="s">
        <v>106</v>
      </c>
      <c r="E162" s="225" t="s">
        <v>316</v>
      </c>
      <c r="F162" s="225" t="s">
        <v>120</v>
      </c>
      <c r="G162" s="225" t="s">
        <v>293</v>
      </c>
      <c r="H162" s="225" t="s">
        <v>177</v>
      </c>
      <c r="I162" s="225" t="s">
        <v>126</v>
      </c>
      <c r="J162" s="225">
        <v>156</v>
      </c>
      <c r="K162" s="225" t="s">
        <v>47</v>
      </c>
      <c r="L162" s="225" t="s">
        <v>1899</v>
      </c>
      <c r="N162" s="244" t="s">
        <v>1972</v>
      </c>
      <c r="O162" s="244"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246" t="s">
        <v>1988</v>
      </c>
      <c r="Q162" s="246" t="s">
        <v>46</v>
      </c>
      <c r="R162" s="246" t="str">
        <f t="shared" si="15"/>
        <v>Commercial Heating</v>
      </c>
      <c r="S162" s="246" t="str">
        <f t="shared" si="13"/>
        <v>//**Commercial Heating: **</v>
      </c>
      <c r="T162" s="225" t="str">
        <f t="shared" si="12"/>
        <v/>
      </c>
    </row>
    <row r="163" spans="1:21">
      <c r="A163" s="244" t="s">
        <v>1975</v>
      </c>
      <c r="B163" s="245"/>
      <c r="C163" s="225" t="s">
        <v>74</v>
      </c>
      <c r="D163" s="225" t="s">
        <v>106</v>
      </c>
      <c r="E163" s="225" t="s">
        <v>316</v>
      </c>
      <c r="F163" s="225" t="s">
        <v>121</v>
      </c>
      <c r="G163" s="225" t="s">
        <v>293</v>
      </c>
      <c r="H163" s="225" t="s">
        <v>177</v>
      </c>
      <c r="I163" s="225" t="s">
        <v>127</v>
      </c>
      <c r="J163" s="225">
        <v>157</v>
      </c>
      <c r="K163" s="225" t="s">
        <v>46</v>
      </c>
      <c r="L163" s="225" t="s">
        <v>1900</v>
      </c>
      <c r="N163" s="244" t="s">
        <v>1972</v>
      </c>
      <c r="O163" s="244"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246" t="s">
        <v>1988</v>
      </c>
      <c r="Q163" s="246" t="s">
        <v>46</v>
      </c>
      <c r="R163" s="246" t="str">
        <f>H163&amp;" "&amp;I163</f>
        <v>Commercial Cooling and Ventilation</v>
      </c>
      <c r="S163" s="246" t="str">
        <f t="shared" si="13"/>
        <v>//**Commercial Cooling and Ventilation: **</v>
      </c>
      <c r="T163" s="225"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244" t="s">
        <v>1975</v>
      </c>
      <c r="B164" s="245"/>
      <c r="C164" s="225" t="s">
        <v>74</v>
      </c>
      <c r="D164" s="225" t="s">
        <v>106</v>
      </c>
      <c r="E164" s="225" t="s">
        <v>316</v>
      </c>
      <c r="F164" s="225" t="s">
        <v>122</v>
      </c>
      <c r="G164" s="225" t="s">
        <v>293</v>
      </c>
      <c r="H164" s="225" t="s">
        <v>177</v>
      </c>
      <c r="I164" s="225" t="s">
        <v>128</v>
      </c>
      <c r="J164" s="225">
        <v>158</v>
      </c>
      <c r="K164" s="225" t="s">
        <v>46</v>
      </c>
      <c r="L164" s="225" t="s">
        <v>1901</v>
      </c>
      <c r="N164" s="244" t="s">
        <v>1972</v>
      </c>
      <c r="O164" s="244"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246" t="s">
        <v>1988</v>
      </c>
      <c r="Q164" s="246" t="s">
        <v>46</v>
      </c>
      <c r="R164" s="246" t="str">
        <f>H164&amp;" "&amp;I164</f>
        <v>Commercial Envelope</v>
      </c>
      <c r="S164" s="246" t="str">
        <f t="shared" si="13"/>
        <v>//**Commercial Envelope: **</v>
      </c>
      <c r="T164" s="225"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244" t="s">
        <v>1975</v>
      </c>
      <c r="B165" s="245"/>
      <c r="C165" s="225" t="s">
        <v>74</v>
      </c>
      <c r="D165" s="225" t="s">
        <v>106</v>
      </c>
      <c r="E165" s="225" t="s">
        <v>316</v>
      </c>
      <c r="F165" s="225" t="s">
        <v>123</v>
      </c>
      <c r="G165" s="225" t="s">
        <v>293</v>
      </c>
      <c r="H165" s="225" t="s">
        <v>177</v>
      </c>
      <c r="I165" s="225" t="s">
        <v>129</v>
      </c>
      <c r="J165" s="225">
        <v>159</v>
      </c>
      <c r="K165" s="225" t="s">
        <v>46</v>
      </c>
      <c r="L165" s="225" t="s">
        <v>1901</v>
      </c>
      <c r="N165" s="244" t="s">
        <v>1972</v>
      </c>
      <c r="O165" s="244"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246" t="s">
        <v>1988</v>
      </c>
      <c r="Q165" s="246" t="s">
        <v>46</v>
      </c>
      <c r="R165" s="246" t="str">
        <f>H165&amp;" "&amp;I165</f>
        <v>Commercial Lighting</v>
      </c>
      <c r="S165" s="246" t="str">
        <f t="shared" si="13"/>
        <v>//**Commercial Lighting: **</v>
      </c>
      <c r="T165" s="225"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244" t="s">
        <v>1975</v>
      </c>
      <c r="B166" s="245"/>
      <c r="C166" s="225" t="s">
        <v>74</v>
      </c>
      <c r="D166" s="225" t="s">
        <v>106</v>
      </c>
      <c r="E166" s="225" t="s">
        <v>316</v>
      </c>
      <c r="F166" s="225" t="s">
        <v>124</v>
      </c>
      <c r="G166" s="225" t="s">
        <v>293</v>
      </c>
      <c r="H166" s="225" t="s">
        <v>177</v>
      </c>
      <c r="I166" s="225" t="s">
        <v>130</v>
      </c>
      <c r="J166" s="225">
        <v>160</v>
      </c>
      <c r="K166" s="225" t="s">
        <v>46</v>
      </c>
      <c r="L166" s="225" t="s">
        <v>1901</v>
      </c>
      <c r="N166" s="244" t="s">
        <v>1972</v>
      </c>
      <c r="O166" s="244"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246" t="s">
        <v>1988</v>
      </c>
      <c r="Q166" s="246" t="s">
        <v>46</v>
      </c>
      <c r="R166" s="246" t="str">
        <f>H166&amp;" "&amp;I166</f>
        <v>Commercial Appliances</v>
      </c>
      <c r="S166" s="246" t="str">
        <f t="shared" si="13"/>
        <v>//**Commercial Appliances: **</v>
      </c>
      <c r="T166" s="225"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244" t="s">
        <v>1975</v>
      </c>
      <c r="B167" s="245"/>
      <c r="C167" s="225" t="s">
        <v>74</v>
      </c>
      <c r="D167" s="225" t="s">
        <v>106</v>
      </c>
      <c r="E167" s="225" t="s">
        <v>316</v>
      </c>
      <c r="F167" s="225" t="s">
        <v>125</v>
      </c>
      <c r="G167" s="225" t="s">
        <v>293</v>
      </c>
      <c r="H167" s="225" t="s">
        <v>177</v>
      </c>
      <c r="I167" s="225" t="s">
        <v>131</v>
      </c>
      <c r="J167" s="225">
        <v>161</v>
      </c>
      <c r="K167" s="225" t="s">
        <v>46</v>
      </c>
      <c r="L167" s="225" t="s">
        <v>1902</v>
      </c>
      <c r="N167" s="244" t="s">
        <v>1972</v>
      </c>
      <c r="O167" s="244"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246" t="s">
        <v>1988</v>
      </c>
      <c r="Q167" s="246" t="s">
        <v>46</v>
      </c>
      <c r="R167" s="246" t="str">
        <f>H167&amp;" "&amp;I167</f>
        <v>Commercial Other Components</v>
      </c>
      <c r="S167" s="246" t="str">
        <f t="shared" si="13"/>
        <v>//**Commercial Other Components: **</v>
      </c>
      <c r="T167" s="225"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226" customFormat="1">
      <c r="A168" s="226" t="s">
        <v>1974</v>
      </c>
      <c r="B168" s="237"/>
      <c r="C168" s="226" t="s">
        <v>74</v>
      </c>
      <c r="D168" s="226" t="s">
        <v>14</v>
      </c>
      <c r="E168" s="226" t="s">
        <v>7</v>
      </c>
      <c r="J168" s="226">
        <v>19</v>
      </c>
      <c r="K168" s="226" t="s">
        <v>47</v>
      </c>
      <c r="M168" s="237"/>
      <c r="N168" s="250" t="s">
        <v>1972</v>
      </c>
      <c r="O168" s="250"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226" t="s">
        <v>1988</v>
      </c>
      <c r="Q168" s="226" t="s">
        <v>47</v>
      </c>
      <c r="S168" s="226" t="str">
        <f t="shared" si="13"/>
        <v/>
      </c>
      <c r="T168" s="226" t="str">
        <f t="shared" si="12"/>
        <v/>
      </c>
      <c r="U168" s="222"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226" customFormat="1">
      <c r="A169" s="226" t="s">
        <v>1974</v>
      </c>
      <c r="B169" s="237"/>
      <c r="C169" s="226" t="s">
        <v>74</v>
      </c>
      <c r="D169" s="226" t="s">
        <v>273</v>
      </c>
      <c r="E169" s="226" t="s">
        <v>317</v>
      </c>
      <c r="J169" s="226">
        <v>146</v>
      </c>
      <c r="K169" s="226" t="s">
        <v>46</v>
      </c>
      <c r="L169" s="264" t="s">
        <v>2035</v>
      </c>
      <c r="M169" s="237"/>
      <c r="N169" s="250" t="s">
        <v>1972</v>
      </c>
      <c r="O169" s="250"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226" t="s">
        <v>1988</v>
      </c>
      <c r="Q169" s="226" t="s">
        <v>47</v>
      </c>
      <c r="S169" s="226" t="str">
        <f>IF(R169="","","//**"&amp;R169&amp;": **")</f>
        <v/>
      </c>
      <c r="T169" s="226"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222"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226" customFormat="1">
      <c r="A170" s="226" t="s">
        <v>1974</v>
      </c>
      <c r="B170" s="237"/>
      <c r="C170" s="226" t="s">
        <v>74</v>
      </c>
      <c r="D170" s="226" t="s">
        <v>277</v>
      </c>
      <c r="E170" s="226" t="s">
        <v>280</v>
      </c>
      <c r="J170" s="226">
        <v>147</v>
      </c>
      <c r="K170" s="226" t="s">
        <v>46</v>
      </c>
      <c r="L170" s="226" t="s">
        <v>1839</v>
      </c>
      <c r="M170" s="237"/>
      <c r="N170" s="250" t="s">
        <v>1972</v>
      </c>
      <c r="O170" s="250"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226" t="s">
        <v>1988</v>
      </c>
      <c r="Q170" s="226" t="s">
        <v>46</v>
      </c>
      <c r="S170" s="226" t="str">
        <f t="shared" si="13"/>
        <v/>
      </c>
      <c r="T170" s="226"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222"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226" customFormat="1">
      <c r="A171" s="226" t="s">
        <v>1974</v>
      </c>
      <c r="B171" s="237"/>
      <c r="C171" s="226" t="s">
        <v>74</v>
      </c>
      <c r="D171" s="226" t="s">
        <v>13</v>
      </c>
      <c r="E171" s="226" t="s">
        <v>132</v>
      </c>
      <c r="J171" s="226">
        <v>20</v>
      </c>
      <c r="K171" s="226" t="s">
        <v>46</v>
      </c>
      <c r="M171" s="237"/>
      <c r="N171" s="250" t="s">
        <v>1972</v>
      </c>
      <c r="O171" s="250"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226" t="s">
        <v>1988</v>
      </c>
      <c r="Q171" s="226" t="s">
        <v>47</v>
      </c>
      <c r="S171" s="226" t="str">
        <f t="shared" si="13"/>
        <v/>
      </c>
      <c r="T171" s="226" t="str">
        <f t="shared" si="12"/>
        <v/>
      </c>
      <c r="U171" s="222"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226" customFormat="1">
      <c r="A172" s="226" t="s">
        <v>1974</v>
      </c>
      <c r="B172" s="237"/>
      <c r="C172" s="226" t="s">
        <v>74</v>
      </c>
      <c r="D172" s="226" t="s">
        <v>797</v>
      </c>
      <c r="E172" s="226" t="str">
        <f>E173</f>
        <v>Share of Preexisting Buildings Subject to Retrofitting</v>
      </c>
      <c r="M172" s="237"/>
      <c r="N172" s="250" t="s">
        <v>1972</v>
      </c>
      <c r="O172" s="250"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226" t="s">
        <v>1988</v>
      </c>
      <c r="Q172" s="226" t="s">
        <v>46</v>
      </c>
      <c r="S172" s="226" t="str">
        <f t="shared" si="13"/>
        <v/>
      </c>
      <c r="T172" s="226" t="str">
        <f t="shared" si="12"/>
        <v/>
      </c>
      <c r="U172" s="222"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225" t="s">
        <v>1975</v>
      </c>
      <c r="C173" s="225" t="s">
        <v>74</v>
      </c>
      <c r="D173" s="225" t="s">
        <v>797</v>
      </c>
      <c r="E173" s="225" t="s">
        <v>796</v>
      </c>
      <c r="F173" s="225" t="s">
        <v>291</v>
      </c>
      <c r="H173" s="225" t="s">
        <v>295</v>
      </c>
      <c r="J173" s="225">
        <v>378</v>
      </c>
      <c r="K173" s="225" t="s">
        <v>46</v>
      </c>
      <c r="L173" s="225" t="s">
        <v>1780</v>
      </c>
      <c r="N173" s="244" t="s">
        <v>1972</v>
      </c>
      <c r="O173" s="244"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246" t="s">
        <v>1988</v>
      </c>
      <c r="Q173" s="246" t="s">
        <v>46</v>
      </c>
      <c r="R173" s="246" t="str">
        <f>H173&amp;" "&amp;I173</f>
        <v xml:space="preserve">Urban Residential </v>
      </c>
      <c r="S173" s="246" t="str">
        <f t="shared" si="13"/>
        <v>//**Urban Residential : **</v>
      </c>
      <c r="T173" s="225"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225" t="s">
        <v>1975</v>
      </c>
      <c r="C174" s="225" t="s">
        <v>74</v>
      </c>
      <c r="D174" s="225" t="s">
        <v>797</v>
      </c>
      <c r="E174" s="225" t="s">
        <v>796</v>
      </c>
      <c r="F174" s="225" t="s">
        <v>292</v>
      </c>
      <c r="H174" s="225" t="s">
        <v>294</v>
      </c>
      <c r="J174" s="225">
        <v>379</v>
      </c>
      <c r="K174" s="225" t="s">
        <v>47</v>
      </c>
      <c r="L174" s="225" t="s">
        <v>1780</v>
      </c>
      <c r="N174" s="244" t="s">
        <v>1972</v>
      </c>
      <c r="O174" s="244"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246" t="s">
        <v>1988</v>
      </c>
      <c r="Q174" s="246" t="s">
        <v>46</v>
      </c>
      <c r="R174" s="246" t="str">
        <f>H174&amp;" "&amp;I174</f>
        <v xml:space="preserve">Rural Residential </v>
      </c>
      <c r="S174" s="246" t="str">
        <f t="shared" si="13"/>
        <v>//**Rural Residential : **</v>
      </c>
      <c r="T174" s="225" t="str">
        <f t="shared" si="12"/>
        <v/>
      </c>
    </row>
    <row r="175" spans="1:21">
      <c r="A175" s="225" t="s">
        <v>1975</v>
      </c>
      <c r="C175" s="225" t="s">
        <v>74</v>
      </c>
      <c r="D175" s="225" t="s">
        <v>797</v>
      </c>
      <c r="E175" s="225" t="s">
        <v>796</v>
      </c>
      <c r="F175" s="225" t="s">
        <v>293</v>
      </c>
      <c r="H175" s="225" t="s">
        <v>177</v>
      </c>
      <c r="J175" s="225">
        <v>380</v>
      </c>
      <c r="K175" s="225" t="s">
        <v>46</v>
      </c>
      <c r="L175" s="225" t="s">
        <v>1780</v>
      </c>
      <c r="N175" s="244" t="s">
        <v>1972</v>
      </c>
      <c r="O175" s="244"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246" t="s">
        <v>1988</v>
      </c>
      <c r="Q175" s="246" t="s">
        <v>46</v>
      </c>
      <c r="R175" s="246" t="str">
        <f>H175&amp;" "&amp;I175</f>
        <v xml:space="preserve">Commercial </v>
      </c>
      <c r="S175" s="246" t="str">
        <f t="shared" si="13"/>
        <v>//**Commercial : **</v>
      </c>
      <c r="T175" s="225"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226" customFormat="1">
      <c r="A176" s="226" t="s">
        <v>1974</v>
      </c>
      <c r="B176" s="237"/>
      <c r="C176" s="226" t="s">
        <v>74</v>
      </c>
      <c r="D176" s="226" t="s">
        <v>12</v>
      </c>
      <c r="E176" s="226" t="str">
        <f>E177</f>
        <v>Boolean Rebate Program for Efficient Components</v>
      </c>
      <c r="M176" s="237"/>
      <c r="N176" s="250" t="s">
        <v>1972</v>
      </c>
      <c r="O176" s="250"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226" t="s">
        <v>1988</v>
      </c>
      <c r="Q176" s="226" t="s">
        <v>46</v>
      </c>
      <c r="S176" s="226" t="str">
        <f t="shared" si="13"/>
        <v/>
      </c>
      <c r="T176" s="226" t="str">
        <f t="shared" si="12"/>
        <v/>
      </c>
      <c r="U176" s="222"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225" t="s">
        <v>1975</v>
      </c>
      <c r="C177" s="225" t="s">
        <v>74</v>
      </c>
      <c r="D177" s="225" t="s">
        <v>12</v>
      </c>
      <c r="E177" s="225" t="s">
        <v>6</v>
      </c>
      <c r="F177" s="225" t="s">
        <v>120</v>
      </c>
      <c r="H177" s="225" t="s">
        <v>126</v>
      </c>
      <c r="J177" s="225">
        <v>27</v>
      </c>
      <c r="K177" s="225" t="s">
        <v>47</v>
      </c>
      <c r="N177" s="244" t="s">
        <v>1972</v>
      </c>
      <c r="O177" s="244"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246" t="s">
        <v>1988</v>
      </c>
      <c r="Q177" s="246" t="s">
        <v>46</v>
      </c>
      <c r="R177" s="246" t="str">
        <f t="shared" ref="R177:R182" si="16">H177&amp;" "&amp;I177</f>
        <v xml:space="preserve">Heating </v>
      </c>
      <c r="S177" s="246" t="str">
        <f t="shared" si="13"/>
        <v>//**Heating : **</v>
      </c>
      <c r="T177" s="225" t="str">
        <f t="shared" si="12"/>
        <v/>
      </c>
    </row>
    <row r="178" spans="1:21">
      <c r="A178" s="225" t="s">
        <v>1975</v>
      </c>
      <c r="C178" s="225" t="s">
        <v>74</v>
      </c>
      <c r="D178" s="225" t="s">
        <v>12</v>
      </c>
      <c r="E178" s="225" t="s">
        <v>6</v>
      </c>
      <c r="F178" s="225" t="s">
        <v>121</v>
      </c>
      <c r="H178" s="225" t="s">
        <v>127</v>
      </c>
      <c r="J178" s="225">
        <v>28</v>
      </c>
      <c r="K178" s="225" t="s">
        <v>46</v>
      </c>
      <c r="N178" s="244" t="s">
        <v>1972</v>
      </c>
      <c r="O178" s="244"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246" t="s">
        <v>1988</v>
      </c>
      <c r="Q178" s="246" t="s">
        <v>46</v>
      </c>
      <c r="R178" s="246" t="str">
        <f t="shared" si="16"/>
        <v xml:space="preserve">Cooling and Ventilation </v>
      </c>
      <c r="S178" s="246" t="str">
        <f t="shared" si="13"/>
        <v>//**Cooling and Ventilation : **</v>
      </c>
      <c r="T178" s="225" t="str">
        <f t="shared" si="12"/>
        <v>//**Cooling and Ventilation : **</v>
      </c>
    </row>
    <row r="179" spans="1:21">
      <c r="A179" s="225" t="s">
        <v>1975</v>
      </c>
      <c r="C179" s="225" t="s">
        <v>74</v>
      </c>
      <c r="D179" s="225" t="s">
        <v>12</v>
      </c>
      <c r="E179" s="225" t="s">
        <v>6</v>
      </c>
      <c r="F179" s="225" t="s">
        <v>122</v>
      </c>
      <c r="H179" s="225" t="s">
        <v>128</v>
      </c>
      <c r="J179" s="225">
        <v>605</v>
      </c>
      <c r="K179" s="225" t="s">
        <v>47</v>
      </c>
      <c r="N179" s="244" t="s">
        <v>1972</v>
      </c>
      <c r="O179" s="244"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246" t="s">
        <v>1988</v>
      </c>
      <c r="Q179" s="246" t="s">
        <v>46</v>
      </c>
      <c r="R179" s="246" t="str">
        <f t="shared" si="16"/>
        <v xml:space="preserve">Envelope </v>
      </c>
      <c r="S179" s="246" t="str">
        <f t="shared" si="13"/>
        <v>//**Envelope : **</v>
      </c>
      <c r="T179" s="225" t="str">
        <f t="shared" si="12"/>
        <v/>
      </c>
    </row>
    <row r="180" spans="1:21">
      <c r="A180" s="225" t="s">
        <v>1975</v>
      </c>
      <c r="C180" s="225" t="s">
        <v>74</v>
      </c>
      <c r="D180" s="225" t="s">
        <v>12</v>
      </c>
      <c r="E180" s="225" t="s">
        <v>6</v>
      </c>
      <c r="F180" s="225" t="s">
        <v>123</v>
      </c>
      <c r="H180" s="225" t="s">
        <v>129</v>
      </c>
      <c r="J180" s="225">
        <v>606</v>
      </c>
      <c r="K180" s="225" t="s">
        <v>47</v>
      </c>
      <c r="N180" s="244" t="s">
        <v>1972</v>
      </c>
      <c r="O180" s="244"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246" t="s">
        <v>1988</v>
      </c>
      <c r="Q180" s="246" t="s">
        <v>46</v>
      </c>
      <c r="R180" s="246" t="str">
        <f t="shared" si="16"/>
        <v xml:space="preserve">Lighting </v>
      </c>
      <c r="S180" s="246" t="str">
        <f t="shared" si="13"/>
        <v>//**Lighting : **</v>
      </c>
      <c r="T180" s="225" t="str">
        <f t="shared" si="12"/>
        <v/>
      </c>
    </row>
    <row r="181" spans="1:21">
      <c r="A181" s="225" t="s">
        <v>1975</v>
      </c>
      <c r="C181" s="225" t="s">
        <v>74</v>
      </c>
      <c r="D181" s="225" t="s">
        <v>12</v>
      </c>
      <c r="E181" s="225" t="s">
        <v>6</v>
      </c>
      <c r="F181" s="225" t="s">
        <v>124</v>
      </c>
      <c r="H181" s="225" t="s">
        <v>130</v>
      </c>
      <c r="J181" s="225">
        <v>29</v>
      </c>
      <c r="K181" s="225" t="s">
        <v>46</v>
      </c>
      <c r="N181" s="244" t="s">
        <v>1972</v>
      </c>
      <c r="O181" s="244"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246" t="s">
        <v>1988</v>
      </c>
      <c r="Q181" s="246" t="s">
        <v>46</v>
      </c>
      <c r="R181" s="246" t="str">
        <f t="shared" si="16"/>
        <v xml:space="preserve">Appliances </v>
      </c>
      <c r="S181" s="246" t="str">
        <f t="shared" si="13"/>
        <v>//**Appliances : **</v>
      </c>
      <c r="T181" s="225" t="str">
        <f t="shared" si="12"/>
        <v>//**Appliances : **</v>
      </c>
    </row>
    <row r="182" spans="1:21">
      <c r="A182" s="225" t="s">
        <v>1975</v>
      </c>
      <c r="C182" s="225" t="s">
        <v>74</v>
      </c>
      <c r="D182" s="225" t="s">
        <v>12</v>
      </c>
      <c r="E182" s="225" t="s">
        <v>6</v>
      </c>
      <c r="F182" s="225" t="s">
        <v>125</v>
      </c>
      <c r="H182" s="225" t="s">
        <v>131</v>
      </c>
      <c r="J182" s="225">
        <v>607</v>
      </c>
      <c r="K182" s="225" t="s">
        <v>47</v>
      </c>
      <c r="N182" s="244" t="s">
        <v>1972</v>
      </c>
      <c r="O182" s="244"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246" t="s">
        <v>1988</v>
      </c>
      <c r="Q182" s="246" t="s">
        <v>46</v>
      </c>
      <c r="R182" s="246" t="str">
        <f t="shared" si="16"/>
        <v xml:space="preserve">Other Components </v>
      </c>
      <c r="S182" s="246" t="str">
        <f t="shared" si="13"/>
        <v>//**Other Components : **</v>
      </c>
      <c r="T182" s="225" t="str">
        <f t="shared" si="12"/>
        <v/>
      </c>
    </row>
    <row r="183" spans="1:21" s="227" customFormat="1">
      <c r="A183" s="226" t="s">
        <v>1974</v>
      </c>
      <c r="B183" s="237"/>
      <c r="C183" s="226" t="s">
        <v>8</v>
      </c>
      <c r="D183" s="226" t="s">
        <v>351</v>
      </c>
      <c r="E183" s="226" t="str">
        <f>E184</f>
        <v>Boolean Ban New Power Plants</v>
      </c>
      <c r="F183" s="226"/>
      <c r="G183" s="226"/>
      <c r="H183" s="226"/>
      <c r="I183" s="226"/>
      <c r="J183" s="226"/>
      <c r="K183" s="226"/>
      <c r="L183" s="226"/>
      <c r="M183" s="237"/>
      <c r="N183" s="250" t="s">
        <v>1972</v>
      </c>
      <c r="O183" s="250" t="str">
        <f>INDEX('Standard Descriptions'!$E:$E,MATCH(Guidance!E183,'Standard Descriptions'!$C:$C,0))</f>
        <v xml:space="preserve"> This policy prevents new capacity of the selected type(s) from being built or deployed.//</v>
      </c>
      <c r="P183" s="226" t="s">
        <v>1988</v>
      </c>
      <c r="Q183" s="226" t="s">
        <v>46</v>
      </c>
      <c r="R183" s="226"/>
      <c r="S183" s="226" t="str">
        <f t="shared" si="13"/>
        <v/>
      </c>
      <c r="T183" s="226" t="str">
        <f t="shared" si="12"/>
        <v/>
      </c>
      <c r="U183" s="222" t="str">
        <f>N183&amp;O183</f>
        <v>**Description:** This policy prevents new capacity of the selected type(s) from being built or deployed.//</v>
      </c>
    </row>
    <row r="184" spans="1:21">
      <c r="A184" s="225" t="s">
        <v>1975</v>
      </c>
      <c r="C184" s="225" t="s">
        <v>8</v>
      </c>
      <c r="D184" s="225" t="s">
        <v>351</v>
      </c>
      <c r="E184" s="225" t="s">
        <v>352</v>
      </c>
      <c r="F184" s="225" t="s">
        <v>471</v>
      </c>
      <c r="H184" s="225" t="s">
        <v>470</v>
      </c>
      <c r="J184" s="225">
        <v>167</v>
      </c>
      <c r="K184" s="225" t="s">
        <v>46</v>
      </c>
      <c r="N184" s="244" t="s">
        <v>1972</v>
      </c>
      <c r="O184" s="244" t="str">
        <f>INDEX('Standard Descriptions'!$E:$E,MATCH(Guidance!E184,'Standard Descriptions'!$C:$C,0))</f>
        <v xml:space="preserve"> This policy prevents new capacity of the selected type(s) from being built or deployed.//</v>
      </c>
      <c r="P184" s="246" t="s">
        <v>1988</v>
      </c>
      <c r="Q184" s="246" t="s">
        <v>46</v>
      </c>
      <c r="R184" s="246" t="str">
        <f t="shared" ref="R184:R199" si="17">H184&amp;" "&amp;I184</f>
        <v xml:space="preserve">Hard Coal </v>
      </c>
      <c r="S184" s="246" t="str">
        <f t="shared" si="13"/>
        <v>//**Hard Coal : **</v>
      </c>
      <c r="T184" s="225" t="str">
        <f t="shared" si="12"/>
        <v>//**Hard Coal : **</v>
      </c>
    </row>
    <row r="185" spans="1:21">
      <c r="A185" s="225" t="s">
        <v>1975</v>
      </c>
      <c r="C185" s="225" t="s">
        <v>8</v>
      </c>
      <c r="D185" s="225" t="s">
        <v>351</v>
      </c>
      <c r="E185" s="225" t="s">
        <v>352</v>
      </c>
      <c r="F185" s="225" t="s">
        <v>322</v>
      </c>
      <c r="H185" s="225" t="s">
        <v>323</v>
      </c>
      <c r="J185" s="225">
        <v>168</v>
      </c>
      <c r="K185" s="225" t="s">
        <v>46</v>
      </c>
      <c r="N185" s="244" t="s">
        <v>1972</v>
      </c>
      <c r="O185" s="244" t="str">
        <f>INDEX('Standard Descriptions'!$E:$E,MATCH(Guidance!E185,'Standard Descriptions'!$C:$C,0))</f>
        <v xml:space="preserve"> This policy prevents new capacity of the selected type(s) from being built or deployed.//</v>
      </c>
      <c r="P185" s="246" t="s">
        <v>1988</v>
      </c>
      <c r="Q185" s="246" t="s">
        <v>46</v>
      </c>
      <c r="R185" s="246" t="str">
        <f t="shared" si="17"/>
        <v xml:space="preserve">Natural Gas Nonpeaker </v>
      </c>
      <c r="S185" s="246" t="str">
        <f t="shared" si="13"/>
        <v>//**Natural Gas Nonpeaker : **</v>
      </c>
      <c r="T185" s="225" t="str">
        <f t="shared" si="12"/>
        <v>//**Natural Gas Nonpeaker : **</v>
      </c>
    </row>
    <row r="186" spans="1:21">
      <c r="A186" s="225" t="s">
        <v>1975</v>
      </c>
      <c r="C186" s="225" t="s">
        <v>8</v>
      </c>
      <c r="D186" s="225" t="s">
        <v>351</v>
      </c>
      <c r="E186" s="225" t="s">
        <v>352</v>
      </c>
      <c r="F186" s="225" t="s">
        <v>80</v>
      </c>
      <c r="H186" s="225" t="s">
        <v>94</v>
      </c>
      <c r="J186" s="225">
        <v>169</v>
      </c>
      <c r="K186" s="225" t="s">
        <v>46</v>
      </c>
      <c r="N186" s="244" t="s">
        <v>1972</v>
      </c>
      <c r="O186" s="244" t="str">
        <f>INDEX('Standard Descriptions'!$E:$E,MATCH(Guidance!E186,'Standard Descriptions'!$C:$C,0))</f>
        <v xml:space="preserve"> This policy prevents new capacity of the selected type(s) from being built or deployed.//</v>
      </c>
      <c r="P186" s="246" t="s">
        <v>1988</v>
      </c>
      <c r="Q186" s="246" t="s">
        <v>46</v>
      </c>
      <c r="R186" s="246" t="str">
        <f t="shared" si="17"/>
        <v xml:space="preserve">Nuclear </v>
      </c>
      <c r="S186" s="246" t="str">
        <f t="shared" si="13"/>
        <v>//**Nuclear : **</v>
      </c>
      <c r="T186" s="225" t="str">
        <f t="shared" si="12"/>
        <v>//**Nuclear : **</v>
      </c>
    </row>
    <row r="187" spans="1:21">
      <c r="A187" s="225" t="s">
        <v>1975</v>
      </c>
      <c r="C187" s="225" t="s">
        <v>8</v>
      </c>
      <c r="D187" s="225" t="s">
        <v>351</v>
      </c>
      <c r="E187" s="225" t="s">
        <v>352</v>
      </c>
      <c r="F187" s="225" t="s">
        <v>81</v>
      </c>
      <c r="H187" s="225" t="s">
        <v>95</v>
      </c>
      <c r="J187" s="225">
        <v>170</v>
      </c>
      <c r="K187" s="225" t="s">
        <v>46</v>
      </c>
      <c r="N187" s="244" t="s">
        <v>1972</v>
      </c>
      <c r="O187" s="244" t="str">
        <f>INDEX('Standard Descriptions'!$E:$E,MATCH(Guidance!E187,'Standard Descriptions'!$C:$C,0))</f>
        <v xml:space="preserve"> This policy prevents new capacity of the selected type(s) from being built or deployed.//</v>
      </c>
      <c r="P187" s="246" t="s">
        <v>1988</v>
      </c>
      <c r="Q187" s="246" t="s">
        <v>46</v>
      </c>
      <c r="R187" s="246" t="str">
        <f t="shared" si="17"/>
        <v xml:space="preserve">Hydro </v>
      </c>
      <c r="S187" s="246" t="str">
        <f t="shared" si="13"/>
        <v>//**Hydro : **</v>
      </c>
      <c r="T187" s="225" t="str">
        <f t="shared" si="12"/>
        <v>//**Hydro : **</v>
      </c>
    </row>
    <row r="188" spans="1:21">
      <c r="A188" s="225" t="s">
        <v>1975</v>
      </c>
      <c r="C188" s="225" t="s">
        <v>8</v>
      </c>
      <c r="D188" s="225" t="s">
        <v>351</v>
      </c>
      <c r="E188" s="225" t="s">
        <v>352</v>
      </c>
      <c r="F188" s="225" t="s">
        <v>472</v>
      </c>
      <c r="H188" s="225" t="s">
        <v>475</v>
      </c>
      <c r="J188" s="225">
        <v>608</v>
      </c>
      <c r="K188" s="225" t="s">
        <v>47</v>
      </c>
      <c r="N188" s="244" t="s">
        <v>1972</v>
      </c>
      <c r="O188" s="244" t="str">
        <f>INDEX('Standard Descriptions'!$E:$E,MATCH(Guidance!E188,'Standard Descriptions'!$C:$C,0))</f>
        <v xml:space="preserve"> This policy prevents new capacity of the selected type(s) from being built or deployed.//</v>
      </c>
      <c r="P188" s="246" t="s">
        <v>1988</v>
      </c>
      <c r="Q188" s="246" t="s">
        <v>46</v>
      </c>
      <c r="R188" s="246" t="str">
        <f t="shared" si="17"/>
        <v xml:space="preserve">Onshore Wind </v>
      </c>
      <c r="S188" s="246" t="str">
        <f t="shared" si="13"/>
        <v>//**Onshore Wind : **</v>
      </c>
      <c r="T188" s="225" t="str">
        <f t="shared" si="12"/>
        <v/>
      </c>
    </row>
    <row r="189" spans="1:21">
      <c r="A189" s="225" t="s">
        <v>1975</v>
      </c>
      <c r="C189" s="225" t="s">
        <v>8</v>
      </c>
      <c r="D189" s="225" t="s">
        <v>351</v>
      </c>
      <c r="E189" s="225" t="s">
        <v>352</v>
      </c>
      <c r="F189" s="225" t="s">
        <v>82</v>
      </c>
      <c r="H189" s="225" t="s">
        <v>96</v>
      </c>
      <c r="J189" s="225">
        <v>609</v>
      </c>
      <c r="K189" s="225" t="s">
        <v>47</v>
      </c>
      <c r="N189" s="244" t="s">
        <v>1972</v>
      </c>
      <c r="O189" s="244" t="str">
        <f>INDEX('Standard Descriptions'!$E:$E,MATCH(Guidance!E189,'Standard Descriptions'!$C:$C,0))</f>
        <v xml:space="preserve"> This policy prevents new capacity of the selected type(s) from being built or deployed.//</v>
      </c>
      <c r="P189" s="246" t="s">
        <v>1988</v>
      </c>
      <c r="Q189" s="246" t="s">
        <v>46</v>
      </c>
      <c r="R189" s="246" t="str">
        <f t="shared" si="17"/>
        <v xml:space="preserve">Solar PV </v>
      </c>
      <c r="S189" s="246" t="str">
        <f t="shared" si="13"/>
        <v>//**Solar PV : **</v>
      </c>
      <c r="T189" s="225" t="str">
        <f t="shared" si="12"/>
        <v/>
      </c>
    </row>
    <row r="190" spans="1:21">
      <c r="A190" s="225" t="s">
        <v>1975</v>
      </c>
      <c r="C190" s="225" t="s">
        <v>8</v>
      </c>
      <c r="D190" s="225" t="s">
        <v>351</v>
      </c>
      <c r="E190" s="225" t="s">
        <v>352</v>
      </c>
      <c r="F190" s="225" t="s">
        <v>83</v>
      </c>
      <c r="H190" s="225" t="s">
        <v>97</v>
      </c>
      <c r="J190" s="225">
        <v>610</v>
      </c>
      <c r="K190" s="225" t="s">
        <v>47</v>
      </c>
      <c r="N190" s="244" t="s">
        <v>1972</v>
      </c>
      <c r="O190" s="244" t="str">
        <f>INDEX('Standard Descriptions'!$E:$E,MATCH(Guidance!E190,'Standard Descriptions'!$C:$C,0))</f>
        <v xml:space="preserve"> This policy prevents new capacity of the selected type(s) from being built or deployed.//</v>
      </c>
      <c r="P190" s="246" t="s">
        <v>1988</v>
      </c>
      <c r="Q190" s="246" t="s">
        <v>46</v>
      </c>
      <c r="R190" s="246" t="str">
        <f t="shared" si="17"/>
        <v xml:space="preserve">Solar Thermal </v>
      </c>
      <c r="S190" s="246" t="str">
        <f t="shared" si="13"/>
        <v>//**Solar Thermal : **</v>
      </c>
      <c r="T190" s="225" t="str">
        <f t="shared" si="12"/>
        <v/>
      </c>
    </row>
    <row r="191" spans="1:21">
      <c r="A191" s="225" t="s">
        <v>1975</v>
      </c>
      <c r="C191" s="225" t="s">
        <v>8</v>
      </c>
      <c r="D191" s="225" t="s">
        <v>351</v>
      </c>
      <c r="E191" s="225" t="s">
        <v>352</v>
      </c>
      <c r="F191" s="225" t="s">
        <v>84</v>
      </c>
      <c r="H191" s="225" t="s">
        <v>98</v>
      </c>
      <c r="J191" s="225">
        <v>611</v>
      </c>
      <c r="K191" s="225" t="s">
        <v>47</v>
      </c>
      <c r="N191" s="244" t="s">
        <v>1972</v>
      </c>
      <c r="O191" s="244" t="str">
        <f>INDEX('Standard Descriptions'!$E:$E,MATCH(Guidance!E191,'Standard Descriptions'!$C:$C,0))</f>
        <v xml:space="preserve"> This policy prevents new capacity of the selected type(s) from being built or deployed.//</v>
      </c>
      <c r="P191" s="246" t="s">
        <v>1988</v>
      </c>
      <c r="Q191" s="246" t="s">
        <v>46</v>
      </c>
      <c r="R191" s="246" t="str">
        <f t="shared" si="17"/>
        <v xml:space="preserve">Biomass </v>
      </c>
      <c r="S191" s="246" t="str">
        <f t="shared" si="13"/>
        <v>//**Biomass : **</v>
      </c>
      <c r="T191" s="225" t="str">
        <f t="shared" si="12"/>
        <v/>
      </c>
    </row>
    <row r="192" spans="1:21">
      <c r="A192" s="225" t="s">
        <v>1975</v>
      </c>
      <c r="C192" s="225" t="s">
        <v>8</v>
      </c>
      <c r="D192" s="225" t="s">
        <v>351</v>
      </c>
      <c r="E192" s="225" t="s">
        <v>352</v>
      </c>
      <c r="F192" s="225" t="s">
        <v>752</v>
      </c>
      <c r="H192" s="225" t="s">
        <v>1688</v>
      </c>
      <c r="J192" s="225">
        <v>612</v>
      </c>
      <c r="K192" s="225" t="s">
        <v>47</v>
      </c>
      <c r="N192" s="244" t="s">
        <v>1972</v>
      </c>
      <c r="O192" s="244" t="str">
        <f>INDEX('Standard Descriptions'!$E:$E,MATCH(Guidance!E192,'Standard Descriptions'!$C:$C,0))</f>
        <v xml:space="preserve"> This policy prevents new capacity of the selected type(s) from being built or deployed.//</v>
      </c>
      <c r="P192" s="246" t="s">
        <v>1988</v>
      </c>
      <c r="Q192" s="246" t="s">
        <v>46</v>
      </c>
      <c r="R192" s="246" t="str">
        <f t="shared" si="17"/>
        <v xml:space="preserve">Pumped Hydro </v>
      </c>
      <c r="S192" s="246" t="str">
        <f t="shared" si="13"/>
        <v>//**Pumped Hydro : **</v>
      </c>
      <c r="T192" s="225" t="str">
        <f t="shared" si="12"/>
        <v/>
      </c>
    </row>
    <row r="193" spans="1:21">
      <c r="A193" s="225" t="s">
        <v>1975</v>
      </c>
      <c r="C193" s="225" t="s">
        <v>8</v>
      </c>
      <c r="D193" s="225" t="s">
        <v>351</v>
      </c>
      <c r="E193" s="225" t="s">
        <v>352</v>
      </c>
      <c r="F193" s="225" t="s">
        <v>324</v>
      </c>
      <c r="H193" s="225" t="s">
        <v>326</v>
      </c>
      <c r="J193" s="225">
        <v>613</v>
      </c>
      <c r="K193" s="225" t="s">
        <v>47</v>
      </c>
      <c r="N193" s="244" t="s">
        <v>1972</v>
      </c>
      <c r="O193" s="244" t="str">
        <f>INDEX('Standard Descriptions'!$E:$E,MATCH(Guidance!E193,'Standard Descriptions'!$C:$C,0))</f>
        <v xml:space="preserve"> This policy prevents new capacity of the selected type(s) from being built or deployed.//</v>
      </c>
      <c r="P193" s="246" t="s">
        <v>1988</v>
      </c>
      <c r="Q193" s="246" t="s">
        <v>46</v>
      </c>
      <c r="R193" s="246" t="str">
        <f t="shared" si="17"/>
        <v xml:space="preserve">Petroleum </v>
      </c>
      <c r="S193" s="246" t="str">
        <f t="shared" si="13"/>
        <v>//**Petroleum : **</v>
      </c>
      <c r="T193" s="225" t="str">
        <f t="shared" si="12"/>
        <v/>
      </c>
    </row>
    <row r="194" spans="1:21">
      <c r="A194" s="225" t="s">
        <v>1975</v>
      </c>
      <c r="C194" s="225" t="s">
        <v>8</v>
      </c>
      <c r="D194" s="225" t="s">
        <v>351</v>
      </c>
      <c r="E194" s="225" t="s">
        <v>352</v>
      </c>
      <c r="F194" s="225" t="s">
        <v>325</v>
      </c>
      <c r="H194" s="225" t="s">
        <v>327</v>
      </c>
      <c r="J194" s="225">
        <v>614</v>
      </c>
      <c r="K194" s="225" t="s">
        <v>47</v>
      </c>
      <c r="N194" s="244" t="s">
        <v>1972</v>
      </c>
      <c r="O194" s="244" t="str">
        <f>INDEX('Standard Descriptions'!$E:$E,MATCH(Guidance!E194,'Standard Descriptions'!$C:$C,0))</f>
        <v xml:space="preserve"> This policy prevents new capacity of the selected type(s) from being built or deployed.//</v>
      </c>
      <c r="P194" s="246" t="s">
        <v>1988</v>
      </c>
      <c r="Q194" s="246" t="s">
        <v>46</v>
      </c>
      <c r="R194" s="246" t="str">
        <f t="shared" si="17"/>
        <v xml:space="preserve">Natural Gas Peaker </v>
      </c>
      <c r="S194" s="246" t="str">
        <f t="shared" si="13"/>
        <v>//**Natural Gas Peaker : **</v>
      </c>
      <c r="T194" s="225" t="str">
        <f t="shared" si="12"/>
        <v/>
      </c>
    </row>
    <row r="195" spans="1:21">
      <c r="A195" s="225" t="s">
        <v>1975</v>
      </c>
      <c r="C195" s="225" t="s">
        <v>8</v>
      </c>
      <c r="D195" s="225" t="s">
        <v>351</v>
      </c>
      <c r="E195" s="225" t="s">
        <v>352</v>
      </c>
      <c r="F195" s="225" t="s">
        <v>468</v>
      </c>
      <c r="H195" s="225" t="s">
        <v>467</v>
      </c>
      <c r="J195" s="225">
        <v>116</v>
      </c>
      <c r="K195" s="225" t="s">
        <v>46</v>
      </c>
      <c r="N195" s="244" t="s">
        <v>1972</v>
      </c>
      <c r="O195" s="244" t="str">
        <f>INDEX('Standard Descriptions'!$E:$E,MATCH(Guidance!E195,'Standard Descriptions'!$C:$C,0))</f>
        <v xml:space="preserve"> This policy prevents new capacity of the selected type(s) from being built or deployed.//</v>
      </c>
      <c r="P195" s="246" t="s">
        <v>1988</v>
      </c>
      <c r="Q195" s="246" t="s">
        <v>46</v>
      </c>
      <c r="R195" s="246" t="str">
        <f t="shared" si="17"/>
        <v xml:space="preserve">Lignite </v>
      </c>
      <c r="S195" s="246" t="str">
        <f t="shared" si="13"/>
        <v>//**Lignite : **</v>
      </c>
      <c r="T195" s="225" t="str">
        <f t="shared" si="12"/>
        <v>//**Lignite : **</v>
      </c>
    </row>
    <row r="196" spans="1:21">
      <c r="A196" s="225" t="s">
        <v>1975</v>
      </c>
      <c r="C196" s="225" t="s">
        <v>8</v>
      </c>
      <c r="D196" s="225" t="s">
        <v>351</v>
      </c>
      <c r="E196" s="225" t="s">
        <v>352</v>
      </c>
      <c r="F196" s="225" t="s">
        <v>477</v>
      </c>
      <c r="H196" s="225" t="s">
        <v>478</v>
      </c>
      <c r="J196" s="225">
        <v>615</v>
      </c>
      <c r="K196" s="225" t="s">
        <v>47</v>
      </c>
      <c r="N196" s="244" t="s">
        <v>1972</v>
      </c>
      <c r="O196" s="244" t="str">
        <f>INDEX('Standard Descriptions'!$E:$E,MATCH(Guidance!E196,'Standard Descriptions'!$C:$C,0))</f>
        <v xml:space="preserve"> This policy prevents new capacity of the selected type(s) from being built or deployed.//</v>
      </c>
      <c r="P196" s="246" t="s">
        <v>1988</v>
      </c>
      <c r="Q196" s="246" t="s">
        <v>46</v>
      </c>
      <c r="R196" s="246" t="str">
        <f t="shared" si="17"/>
        <v xml:space="preserve">Offshore Wind </v>
      </c>
      <c r="S196" s="246" t="str">
        <f t="shared" si="13"/>
        <v>//**Offshore Wind : **</v>
      </c>
      <c r="T196" s="225" t="str">
        <f t="shared" ref="T196:T259" si="18">IF(K196="Yes",S196&amp;L196,"")</f>
        <v/>
      </c>
    </row>
    <row r="197" spans="1:21">
      <c r="A197" s="225" t="s">
        <v>1975</v>
      </c>
      <c r="C197" s="225" t="s">
        <v>8</v>
      </c>
      <c r="D197" s="225" t="s">
        <v>351</v>
      </c>
      <c r="E197" s="225" t="s">
        <v>352</v>
      </c>
      <c r="F197" s="225" t="s">
        <v>1112</v>
      </c>
      <c r="H197" s="225" t="s">
        <v>805</v>
      </c>
      <c r="J197" s="225">
        <v>616</v>
      </c>
      <c r="K197" s="225" t="s">
        <v>47</v>
      </c>
      <c r="N197" s="244" t="s">
        <v>1972</v>
      </c>
      <c r="O197" s="244" t="str">
        <f>INDEX('Standard Descriptions'!$E:$E,MATCH(Guidance!E197,'Standard Descriptions'!$C:$C,0))</f>
        <v xml:space="preserve"> This policy prevents new capacity of the selected type(s) from being built or deployed.//</v>
      </c>
      <c r="P197" s="246" t="s">
        <v>1988</v>
      </c>
      <c r="Q197" s="246" t="s">
        <v>46</v>
      </c>
      <c r="R197" s="246" t="str">
        <f t="shared" si="17"/>
        <v xml:space="preserve">Crude Oil </v>
      </c>
      <c r="S197" s="246" t="str">
        <f t="shared" ref="S197:S260" si="19">IF(R197="","","//**"&amp;R197&amp;": **")</f>
        <v>//**Crude Oil : **</v>
      </c>
      <c r="T197" s="225" t="str">
        <f t="shared" si="18"/>
        <v/>
      </c>
    </row>
    <row r="198" spans="1:21">
      <c r="A198" s="225" t="s">
        <v>1975</v>
      </c>
      <c r="C198" s="225" t="s">
        <v>8</v>
      </c>
      <c r="D198" s="225" t="s">
        <v>351</v>
      </c>
      <c r="E198" s="225" t="s">
        <v>352</v>
      </c>
      <c r="F198" s="225" t="s">
        <v>1113</v>
      </c>
      <c r="H198" s="225" t="s">
        <v>945</v>
      </c>
      <c r="J198" s="225">
        <v>617</v>
      </c>
      <c r="K198" s="225" t="s">
        <v>47</v>
      </c>
      <c r="N198" s="244" t="s">
        <v>1972</v>
      </c>
      <c r="O198" s="244" t="str">
        <f>INDEX('Standard Descriptions'!$E:$E,MATCH(Guidance!E198,'Standard Descriptions'!$C:$C,0))</f>
        <v xml:space="preserve"> This policy prevents new capacity of the selected type(s) from being built or deployed.//</v>
      </c>
      <c r="P198" s="246" t="s">
        <v>1988</v>
      </c>
      <c r="Q198" s="246" t="s">
        <v>46</v>
      </c>
      <c r="R198" s="246" t="str">
        <f t="shared" si="17"/>
        <v xml:space="preserve">Heavy or Residual Fuel Oil </v>
      </c>
      <c r="S198" s="246" t="str">
        <f t="shared" si="19"/>
        <v>//**Heavy or Residual Fuel Oil : **</v>
      </c>
      <c r="T198" s="225" t="str">
        <f t="shared" si="18"/>
        <v/>
      </c>
    </row>
    <row r="199" spans="1:21">
      <c r="A199" s="225" t="s">
        <v>1975</v>
      </c>
      <c r="C199" s="225" t="s">
        <v>8</v>
      </c>
      <c r="D199" s="225" t="s">
        <v>351</v>
      </c>
      <c r="E199" s="225" t="s">
        <v>352</v>
      </c>
      <c r="F199" s="225" t="s">
        <v>1114</v>
      </c>
      <c r="H199" s="225" t="s">
        <v>807</v>
      </c>
      <c r="J199" s="225">
        <v>618</v>
      </c>
      <c r="K199" s="225" t="s">
        <v>47</v>
      </c>
      <c r="N199" s="244" t="s">
        <v>1972</v>
      </c>
      <c r="O199" s="244" t="str">
        <f>INDEX('Standard Descriptions'!$E:$E,MATCH(Guidance!E199,'Standard Descriptions'!$C:$C,0))</f>
        <v xml:space="preserve"> This policy prevents new capacity of the selected type(s) from being built or deployed.//</v>
      </c>
      <c r="P199" s="246" t="s">
        <v>1988</v>
      </c>
      <c r="Q199" s="246" t="s">
        <v>46</v>
      </c>
      <c r="R199" s="246" t="str">
        <f t="shared" si="17"/>
        <v xml:space="preserve">Municipal Solid Waste </v>
      </c>
      <c r="S199" s="246" t="str">
        <f t="shared" si="19"/>
        <v>//**Municipal Solid Waste : **</v>
      </c>
      <c r="T199" s="225" t="str">
        <f t="shared" si="18"/>
        <v/>
      </c>
    </row>
    <row r="200" spans="1:21" s="227" customFormat="1">
      <c r="A200" s="227" t="s">
        <v>1974</v>
      </c>
      <c r="B200" s="223"/>
      <c r="C200" s="227" t="s">
        <v>8</v>
      </c>
      <c r="D200" s="227" t="s">
        <v>29</v>
      </c>
      <c r="E200" s="227" t="str">
        <f>E201</f>
        <v>Electricity Sector Fraction of Potential Additional CCS Achieved</v>
      </c>
      <c r="M200" s="223"/>
      <c r="N200" s="248" t="s">
        <v>1972</v>
      </c>
      <c r="O200" s="248" t="str">
        <f>INDEX('Standard Descriptions'!$E:$E,MATCH(Guidance!E200,'Standard Descriptions'!$C:$C,0))</f>
        <v xml:space="preserve"> This policy specifies the fraction of CO2 emissions from power plants that is captured and stored, above the amount predicted in the business-as-usual scenario. // </v>
      </c>
      <c r="P200" s="227" t="s">
        <v>1988</v>
      </c>
      <c r="Q200" s="227" t="s">
        <v>46</v>
      </c>
      <c r="S200" s="227" t="str">
        <f t="shared" si="19"/>
        <v/>
      </c>
      <c r="T200" s="227" t="str">
        <f t="shared" si="18"/>
        <v/>
      </c>
      <c r="U200" s="222"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225" t="s">
        <v>1975</v>
      </c>
      <c r="C201" s="225" t="s">
        <v>8</v>
      </c>
      <c r="D201" s="225" t="s">
        <v>29</v>
      </c>
      <c r="E201" s="225" t="s">
        <v>1709</v>
      </c>
      <c r="F201" s="225" t="s">
        <v>471</v>
      </c>
      <c r="H201" s="225" t="s">
        <v>470</v>
      </c>
      <c r="J201" s="225">
        <v>876</v>
      </c>
      <c r="K201" s="225" t="s">
        <v>46</v>
      </c>
      <c r="L201" s="225" t="s">
        <v>2048</v>
      </c>
      <c r="N201" s="244" t="s">
        <v>1972</v>
      </c>
      <c r="O201" s="244" t="str">
        <f>INDEX('Standard Descriptions'!$E:$E,MATCH(Guidance!E201,'Standard Descriptions'!$C:$C,0))</f>
        <v xml:space="preserve"> This policy specifies the fraction of CO2 emissions from power plants that is captured and stored, above the amount predicted in the business-as-usual scenario. // </v>
      </c>
      <c r="P201" s="246" t="s">
        <v>1988</v>
      </c>
      <c r="Q201" s="246" t="s">
        <v>46</v>
      </c>
      <c r="R201" s="246" t="str">
        <f t="shared" ref="R201:R218" si="20">H201&amp;" "&amp;I201</f>
        <v xml:space="preserve">Hard Coal </v>
      </c>
      <c r="S201" s="246" t="str">
        <f t="shared" si="19"/>
        <v>//**Hard Coal : **</v>
      </c>
      <c r="T201" s="225"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251"/>
    </row>
    <row r="202" spans="1:21">
      <c r="A202" s="225" t="s">
        <v>1975</v>
      </c>
      <c r="C202" s="225" t="s">
        <v>8</v>
      </c>
      <c r="D202" s="225" t="s">
        <v>29</v>
      </c>
      <c r="E202" s="225" t="s">
        <v>1709</v>
      </c>
      <c r="F202" s="225" t="s">
        <v>322</v>
      </c>
      <c r="H202" s="225" t="s">
        <v>323</v>
      </c>
      <c r="J202" s="225">
        <v>877</v>
      </c>
      <c r="K202" s="225" t="s">
        <v>46</v>
      </c>
      <c r="L202" s="225" t="s">
        <v>1903</v>
      </c>
      <c r="N202" s="244" t="s">
        <v>1972</v>
      </c>
      <c r="O202" s="244" t="str">
        <f>INDEX('Standard Descriptions'!$E:$E,MATCH(Guidance!E202,'Standard Descriptions'!$C:$C,0))</f>
        <v xml:space="preserve"> This policy specifies the fraction of CO2 emissions from power plants that is captured and stored, above the amount predicted in the business-as-usual scenario. // </v>
      </c>
      <c r="P202" s="246" t="s">
        <v>1988</v>
      </c>
      <c r="Q202" s="246" t="s">
        <v>46</v>
      </c>
      <c r="R202" s="246" t="str">
        <f t="shared" si="20"/>
        <v xml:space="preserve">Natural Gas Nonpeaker </v>
      </c>
      <c r="S202" s="246" t="str">
        <f t="shared" si="19"/>
        <v>//**Natural Gas Nonpeaker : **</v>
      </c>
      <c r="T202" s="225"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251"/>
    </row>
    <row r="203" spans="1:21">
      <c r="A203" s="225" t="s">
        <v>1975</v>
      </c>
      <c r="C203" s="225" t="s">
        <v>8</v>
      </c>
      <c r="D203" s="225" t="s">
        <v>29</v>
      </c>
      <c r="E203" s="225" t="s">
        <v>1709</v>
      </c>
      <c r="F203" s="225" t="s">
        <v>80</v>
      </c>
      <c r="H203" s="225" t="s">
        <v>94</v>
      </c>
      <c r="J203" s="225">
        <v>878</v>
      </c>
      <c r="K203" s="225" t="s">
        <v>47</v>
      </c>
      <c r="N203" s="244" t="s">
        <v>1972</v>
      </c>
      <c r="O203" s="244" t="str">
        <f>INDEX('Standard Descriptions'!$E:$E,MATCH(Guidance!E203,'Standard Descriptions'!$C:$C,0))</f>
        <v xml:space="preserve"> This policy specifies the fraction of CO2 emissions from power plants that is captured and stored, above the amount predicted in the business-as-usual scenario. // </v>
      </c>
      <c r="P203" s="246" t="s">
        <v>1988</v>
      </c>
      <c r="Q203" s="246" t="s">
        <v>46</v>
      </c>
      <c r="R203" s="246" t="str">
        <f t="shared" si="20"/>
        <v xml:space="preserve">Nuclear </v>
      </c>
      <c r="S203" s="246" t="str">
        <f t="shared" si="19"/>
        <v>//**Nuclear : **</v>
      </c>
      <c r="T203" s="225" t="str">
        <f t="shared" si="18"/>
        <v/>
      </c>
      <c r="U203" s="251"/>
    </row>
    <row r="204" spans="1:21">
      <c r="A204" s="225" t="s">
        <v>1975</v>
      </c>
      <c r="C204" s="225" t="s">
        <v>8</v>
      </c>
      <c r="D204" s="225" t="s">
        <v>29</v>
      </c>
      <c r="E204" s="225" t="s">
        <v>1709</v>
      </c>
      <c r="F204" s="225" t="s">
        <v>81</v>
      </c>
      <c r="H204" s="225" t="s">
        <v>95</v>
      </c>
      <c r="J204" s="225">
        <v>879</v>
      </c>
      <c r="K204" s="225" t="s">
        <v>47</v>
      </c>
      <c r="N204" s="244" t="s">
        <v>1972</v>
      </c>
      <c r="O204" s="244" t="str">
        <f>INDEX('Standard Descriptions'!$E:$E,MATCH(Guidance!E204,'Standard Descriptions'!$C:$C,0))</f>
        <v xml:space="preserve"> This policy specifies the fraction of CO2 emissions from power plants that is captured and stored, above the amount predicted in the business-as-usual scenario. // </v>
      </c>
      <c r="P204" s="246" t="s">
        <v>1988</v>
      </c>
      <c r="Q204" s="246" t="s">
        <v>46</v>
      </c>
      <c r="R204" s="246" t="str">
        <f t="shared" si="20"/>
        <v xml:space="preserve">Hydro </v>
      </c>
      <c r="S204" s="246" t="str">
        <f t="shared" si="19"/>
        <v>//**Hydro : **</v>
      </c>
      <c r="T204" s="225" t="str">
        <f t="shared" si="18"/>
        <v/>
      </c>
      <c r="U204" s="251"/>
    </row>
    <row r="205" spans="1:21">
      <c r="A205" s="225" t="s">
        <v>1975</v>
      </c>
      <c r="C205" s="225" t="s">
        <v>8</v>
      </c>
      <c r="D205" s="225" t="s">
        <v>29</v>
      </c>
      <c r="E205" s="225" t="s">
        <v>1709</v>
      </c>
      <c r="F205" s="225" t="s">
        <v>472</v>
      </c>
      <c r="H205" s="225" t="s">
        <v>475</v>
      </c>
      <c r="J205" s="225">
        <v>880</v>
      </c>
      <c r="K205" s="225" t="s">
        <v>47</v>
      </c>
      <c r="N205" s="244" t="s">
        <v>1972</v>
      </c>
      <c r="O205" s="244" t="str">
        <f>INDEX('Standard Descriptions'!$E:$E,MATCH(Guidance!E205,'Standard Descriptions'!$C:$C,0))</f>
        <v xml:space="preserve"> This policy specifies the fraction of CO2 emissions from power plants that is captured and stored, above the amount predicted in the business-as-usual scenario. // </v>
      </c>
      <c r="P205" s="246" t="s">
        <v>1988</v>
      </c>
      <c r="Q205" s="246" t="s">
        <v>46</v>
      </c>
      <c r="R205" s="246" t="str">
        <f t="shared" si="20"/>
        <v xml:space="preserve">Onshore Wind </v>
      </c>
      <c r="S205" s="246" t="str">
        <f t="shared" si="19"/>
        <v>//**Onshore Wind : **</v>
      </c>
      <c r="T205" s="225" t="str">
        <f t="shared" si="18"/>
        <v/>
      </c>
      <c r="U205" s="251"/>
    </row>
    <row r="206" spans="1:21">
      <c r="A206" s="225" t="s">
        <v>1975</v>
      </c>
      <c r="C206" s="225" t="s">
        <v>8</v>
      </c>
      <c r="D206" s="225" t="s">
        <v>29</v>
      </c>
      <c r="E206" s="225" t="s">
        <v>1709</v>
      </c>
      <c r="F206" s="225" t="s">
        <v>82</v>
      </c>
      <c r="H206" s="225" t="s">
        <v>96</v>
      </c>
      <c r="J206" s="225">
        <v>881</v>
      </c>
      <c r="K206" s="225" t="s">
        <v>47</v>
      </c>
      <c r="N206" s="244" t="s">
        <v>1972</v>
      </c>
      <c r="O206" s="244" t="str">
        <f>INDEX('Standard Descriptions'!$E:$E,MATCH(Guidance!E206,'Standard Descriptions'!$C:$C,0))</f>
        <v xml:space="preserve"> This policy specifies the fraction of CO2 emissions from power plants that is captured and stored, above the amount predicted in the business-as-usual scenario. // </v>
      </c>
      <c r="P206" s="246" t="s">
        <v>1988</v>
      </c>
      <c r="Q206" s="246" t="s">
        <v>46</v>
      </c>
      <c r="R206" s="246" t="str">
        <f t="shared" si="20"/>
        <v xml:space="preserve">Solar PV </v>
      </c>
      <c r="S206" s="246" t="str">
        <f t="shared" si="19"/>
        <v>//**Solar PV : **</v>
      </c>
      <c r="T206" s="225" t="str">
        <f t="shared" si="18"/>
        <v/>
      </c>
      <c r="U206" s="251"/>
    </row>
    <row r="207" spans="1:21">
      <c r="A207" s="225" t="s">
        <v>1975</v>
      </c>
      <c r="C207" s="225" t="s">
        <v>8</v>
      </c>
      <c r="D207" s="225" t="s">
        <v>29</v>
      </c>
      <c r="E207" s="225" t="s">
        <v>1709</v>
      </c>
      <c r="F207" s="225" t="s">
        <v>83</v>
      </c>
      <c r="H207" s="225" t="s">
        <v>97</v>
      </c>
      <c r="J207" s="225">
        <v>882</v>
      </c>
      <c r="K207" s="225" t="s">
        <v>47</v>
      </c>
      <c r="N207" s="244" t="s">
        <v>1972</v>
      </c>
      <c r="O207" s="244" t="str">
        <f>INDEX('Standard Descriptions'!$E:$E,MATCH(Guidance!E207,'Standard Descriptions'!$C:$C,0))</f>
        <v xml:space="preserve"> This policy specifies the fraction of CO2 emissions from power plants that is captured and stored, above the amount predicted in the business-as-usual scenario. // </v>
      </c>
      <c r="P207" s="246" t="s">
        <v>1988</v>
      </c>
      <c r="Q207" s="246" t="s">
        <v>46</v>
      </c>
      <c r="R207" s="246" t="str">
        <f t="shared" si="20"/>
        <v xml:space="preserve">Solar Thermal </v>
      </c>
      <c r="S207" s="246" t="str">
        <f t="shared" si="19"/>
        <v>//**Solar Thermal : **</v>
      </c>
      <c r="T207" s="225" t="str">
        <f t="shared" si="18"/>
        <v/>
      </c>
      <c r="U207" s="251"/>
    </row>
    <row r="208" spans="1:21">
      <c r="A208" s="225" t="s">
        <v>1975</v>
      </c>
      <c r="C208" s="225" t="s">
        <v>8</v>
      </c>
      <c r="D208" s="225" t="s">
        <v>29</v>
      </c>
      <c r="E208" s="225" t="s">
        <v>1709</v>
      </c>
      <c r="F208" s="225" t="s">
        <v>84</v>
      </c>
      <c r="H208" s="225" t="s">
        <v>98</v>
      </c>
      <c r="J208" s="225">
        <v>883</v>
      </c>
      <c r="K208" s="225" t="s">
        <v>46</v>
      </c>
      <c r="L208" s="225" t="s">
        <v>1904</v>
      </c>
      <c r="N208" s="244" t="s">
        <v>1972</v>
      </c>
      <c r="O208" s="244" t="str">
        <f>INDEX('Standard Descriptions'!$E:$E,MATCH(Guidance!E208,'Standard Descriptions'!$C:$C,0))</f>
        <v xml:space="preserve"> This policy specifies the fraction of CO2 emissions from power plants that is captured and stored, above the amount predicted in the business-as-usual scenario. // </v>
      </c>
      <c r="P208" s="246" t="s">
        <v>1988</v>
      </c>
      <c r="Q208" s="246" t="s">
        <v>46</v>
      </c>
      <c r="R208" s="246" t="str">
        <f t="shared" si="20"/>
        <v xml:space="preserve">Biomass </v>
      </c>
      <c r="S208" s="246" t="str">
        <f t="shared" si="19"/>
        <v>//**Biomass : **</v>
      </c>
      <c r="T208" s="225"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251"/>
    </row>
    <row r="209" spans="1:21">
      <c r="A209" s="225" t="s">
        <v>1975</v>
      </c>
      <c r="C209" s="225" t="s">
        <v>8</v>
      </c>
      <c r="D209" s="225" t="s">
        <v>29</v>
      </c>
      <c r="E209" s="225" t="s">
        <v>1709</v>
      </c>
      <c r="F209" s="225" t="s">
        <v>752</v>
      </c>
      <c r="H209" s="225" t="s">
        <v>460</v>
      </c>
      <c r="J209" s="225">
        <v>884</v>
      </c>
      <c r="K209" s="225" t="s">
        <v>47</v>
      </c>
      <c r="N209" s="244" t="s">
        <v>1972</v>
      </c>
      <c r="O209" s="244" t="str">
        <f>INDEX('Standard Descriptions'!$E:$E,MATCH(Guidance!E209,'Standard Descriptions'!$C:$C,0))</f>
        <v xml:space="preserve"> This policy specifies the fraction of CO2 emissions from power plants that is captured and stored, above the amount predicted in the business-as-usual scenario. // </v>
      </c>
      <c r="P209" s="246" t="s">
        <v>1988</v>
      </c>
      <c r="Q209" s="246" t="s">
        <v>46</v>
      </c>
      <c r="R209" s="246" t="str">
        <f t="shared" si="20"/>
        <v xml:space="preserve">Geothermal </v>
      </c>
      <c r="S209" s="246" t="str">
        <f t="shared" si="19"/>
        <v>//**Geothermal : **</v>
      </c>
      <c r="T209" s="225" t="str">
        <f t="shared" si="18"/>
        <v/>
      </c>
      <c r="U209" s="251"/>
    </row>
    <row r="210" spans="1:21">
      <c r="A210" s="225" t="s">
        <v>1975</v>
      </c>
      <c r="C210" s="225" t="s">
        <v>8</v>
      </c>
      <c r="D210" s="225" t="s">
        <v>29</v>
      </c>
      <c r="E210" s="225" t="s">
        <v>1709</v>
      </c>
      <c r="F210" s="225" t="s">
        <v>324</v>
      </c>
      <c r="H210" s="225" t="s">
        <v>326</v>
      </c>
      <c r="J210" s="225">
        <v>885</v>
      </c>
      <c r="K210" s="225" t="s">
        <v>46</v>
      </c>
      <c r="L210" s="225" t="s">
        <v>1905</v>
      </c>
      <c r="N210" s="244" t="s">
        <v>1972</v>
      </c>
      <c r="O210" s="244" t="str">
        <f>INDEX('Standard Descriptions'!$E:$E,MATCH(Guidance!E210,'Standard Descriptions'!$C:$C,0))</f>
        <v xml:space="preserve"> This policy specifies the fraction of CO2 emissions from power plants that is captured and stored, above the amount predicted in the business-as-usual scenario. // </v>
      </c>
      <c r="P210" s="246" t="s">
        <v>1988</v>
      </c>
      <c r="Q210" s="246" t="s">
        <v>46</v>
      </c>
      <c r="R210" s="246" t="str">
        <f t="shared" si="20"/>
        <v xml:space="preserve">Petroleum </v>
      </c>
      <c r="S210" s="246" t="str">
        <f t="shared" si="19"/>
        <v>//**Petroleum : **</v>
      </c>
      <c r="T210" s="225"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251"/>
    </row>
    <row r="211" spans="1:21">
      <c r="A211" s="225" t="s">
        <v>1975</v>
      </c>
      <c r="C211" s="225" t="s">
        <v>8</v>
      </c>
      <c r="D211" s="225" t="s">
        <v>29</v>
      </c>
      <c r="E211" s="225" t="s">
        <v>1709</v>
      </c>
      <c r="F211" s="225" t="s">
        <v>325</v>
      </c>
      <c r="H211" s="225" t="s">
        <v>327</v>
      </c>
      <c r="J211" s="225">
        <v>886</v>
      </c>
      <c r="K211" s="225" t="s">
        <v>46</v>
      </c>
      <c r="L211" s="225" t="s">
        <v>1906</v>
      </c>
      <c r="N211" s="244" t="s">
        <v>1972</v>
      </c>
      <c r="O211" s="244" t="str">
        <f>INDEX('Standard Descriptions'!$E:$E,MATCH(Guidance!E211,'Standard Descriptions'!$C:$C,0))</f>
        <v xml:space="preserve"> This policy specifies the fraction of CO2 emissions from power plants that is captured and stored, above the amount predicted in the business-as-usual scenario. // </v>
      </c>
      <c r="P211" s="246" t="s">
        <v>1988</v>
      </c>
      <c r="Q211" s="246" t="s">
        <v>46</v>
      </c>
      <c r="R211" s="246" t="str">
        <f t="shared" si="20"/>
        <v xml:space="preserve">Natural Gas Peaker </v>
      </c>
      <c r="S211" s="246" t="str">
        <f t="shared" si="19"/>
        <v>//**Natural Gas Peaker : **</v>
      </c>
      <c r="T211" s="225"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251"/>
    </row>
    <row r="212" spans="1:21">
      <c r="A212" s="225" t="s">
        <v>1975</v>
      </c>
      <c r="C212" s="225" t="s">
        <v>8</v>
      </c>
      <c r="D212" s="225" t="s">
        <v>29</v>
      </c>
      <c r="E212" s="225" t="s">
        <v>1709</v>
      </c>
      <c r="F212" s="225" t="s">
        <v>468</v>
      </c>
      <c r="H212" s="225" t="s">
        <v>467</v>
      </c>
      <c r="J212" s="225">
        <v>887</v>
      </c>
      <c r="K212" s="225" t="s">
        <v>46</v>
      </c>
      <c r="L212" s="225" t="s">
        <v>1907</v>
      </c>
      <c r="N212" s="244" t="s">
        <v>1972</v>
      </c>
      <c r="O212" s="244" t="str">
        <f>INDEX('Standard Descriptions'!$E:$E,MATCH(Guidance!E212,'Standard Descriptions'!$C:$C,0))</f>
        <v xml:space="preserve"> This policy specifies the fraction of CO2 emissions from power plants that is captured and stored, above the amount predicted in the business-as-usual scenario. // </v>
      </c>
      <c r="P212" s="246" t="s">
        <v>1988</v>
      </c>
      <c r="Q212" s="246" t="s">
        <v>46</v>
      </c>
      <c r="R212" s="246" t="str">
        <f t="shared" si="20"/>
        <v xml:space="preserve">Lignite </v>
      </c>
      <c r="S212" s="246" t="str">
        <f t="shared" si="19"/>
        <v>//**Lignite : **</v>
      </c>
      <c r="T212" s="225"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251"/>
    </row>
    <row r="213" spans="1:21">
      <c r="A213" s="225" t="s">
        <v>1975</v>
      </c>
      <c r="C213" s="225" t="s">
        <v>8</v>
      </c>
      <c r="D213" s="225" t="s">
        <v>29</v>
      </c>
      <c r="E213" s="225" t="s">
        <v>1709</v>
      </c>
      <c r="F213" s="225" t="s">
        <v>477</v>
      </c>
      <c r="H213" s="225" t="s">
        <v>478</v>
      </c>
      <c r="J213" s="225">
        <v>888</v>
      </c>
      <c r="K213" s="225" t="s">
        <v>47</v>
      </c>
      <c r="N213" s="244" t="s">
        <v>1972</v>
      </c>
      <c r="O213" s="244" t="str">
        <f>INDEX('Standard Descriptions'!$E:$E,MATCH(Guidance!E213,'Standard Descriptions'!$C:$C,0))</f>
        <v xml:space="preserve"> This policy specifies the fraction of CO2 emissions from power plants that is captured and stored, above the amount predicted in the business-as-usual scenario. // </v>
      </c>
      <c r="P213" s="246" t="s">
        <v>1988</v>
      </c>
      <c r="Q213" s="246" t="s">
        <v>46</v>
      </c>
      <c r="R213" s="246" t="str">
        <f t="shared" si="20"/>
        <v xml:space="preserve">Offshore Wind </v>
      </c>
      <c r="S213" s="246" t="str">
        <f t="shared" si="19"/>
        <v>//**Offshore Wind : **</v>
      </c>
      <c r="T213" s="225" t="str">
        <f t="shared" si="18"/>
        <v/>
      </c>
      <c r="U213" s="251"/>
    </row>
    <row r="214" spans="1:21">
      <c r="A214" s="225" t="s">
        <v>1975</v>
      </c>
      <c r="C214" s="225" t="s">
        <v>8</v>
      </c>
      <c r="D214" s="225" t="s">
        <v>29</v>
      </c>
      <c r="E214" s="225" t="s">
        <v>1709</v>
      </c>
      <c r="F214" s="225" t="s">
        <v>1112</v>
      </c>
      <c r="H214" s="225" t="s">
        <v>805</v>
      </c>
      <c r="J214" s="225">
        <v>889</v>
      </c>
      <c r="K214" s="225" t="s">
        <v>47</v>
      </c>
      <c r="N214" s="244" t="s">
        <v>1972</v>
      </c>
      <c r="O214" s="244" t="str">
        <f>INDEX('Standard Descriptions'!$E:$E,MATCH(Guidance!E214,'Standard Descriptions'!$C:$C,0))</f>
        <v xml:space="preserve"> This policy specifies the fraction of CO2 emissions from power plants that is captured and stored, above the amount predicted in the business-as-usual scenario. // </v>
      </c>
      <c r="P214" s="246" t="s">
        <v>1988</v>
      </c>
      <c r="Q214" s="246" t="s">
        <v>46</v>
      </c>
      <c r="R214" s="246" t="str">
        <f t="shared" si="20"/>
        <v xml:space="preserve">Crude Oil </v>
      </c>
      <c r="S214" s="246" t="str">
        <f t="shared" si="19"/>
        <v>//**Crude Oil : **</v>
      </c>
      <c r="T214" s="225" t="str">
        <f t="shared" si="18"/>
        <v/>
      </c>
      <c r="U214" s="251"/>
    </row>
    <row r="215" spans="1:21">
      <c r="A215" s="225" t="s">
        <v>1975</v>
      </c>
      <c r="C215" s="225" t="s">
        <v>8</v>
      </c>
      <c r="D215" s="225" t="s">
        <v>29</v>
      </c>
      <c r="E215" s="225" t="s">
        <v>1709</v>
      </c>
      <c r="F215" s="225" t="s">
        <v>1113</v>
      </c>
      <c r="H215" s="225" t="s">
        <v>945</v>
      </c>
      <c r="J215" s="225">
        <v>890</v>
      </c>
      <c r="K215" s="225" t="s">
        <v>47</v>
      </c>
      <c r="N215" s="244" t="s">
        <v>1972</v>
      </c>
      <c r="O215" s="244" t="str">
        <f>INDEX('Standard Descriptions'!$E:$E,MATCH(Guidance!E215,'Standard Descriptions'!$C:$C,0))</f>
        <v xml:space="preserve"> This policy specifies the fraction of CO2 emissions from power plants that is captured and stored, above the amount predicted in the business-as-usual scenario. // </v>
      </c>
      <c r="P215" s="246" t="s">
        <v>1988</v>
      </c>
      <c r="Q215" s="246" t="s">
        <v>46</v>
      </c>
      <c r="R215" s="246" t="str">
        <f t="shared" si="20"/>
        <v xml:space="preserve">Heavy or Residual Fuel Oil </v>
      </c>
      <c r="S215" s="246" t="str">
        <f t="shared" si="19"/>
        <v>//**Heavy or Residual Fuel Oil : **</v>
      </c>
      <c r="T215" s="225" t="str">
        <f t="shared" si="18"/>
        <v/>
      </c>
      <c r="U215" s="251"/>
    </row>
    <row r="216" spans="1:21">
      <c r="A216" s="225" t="s">
        <v>1975</v>
      </c>
      <c r="C216" s="225" t="s">
        <v>8</v>
      </c>
      <c r="D216" s="225" t="s">
        <v>29</v>
      </c>
      <c r="E216" s="225" t="s">
        <v>1709</v>
      </c>
      <c r="F216" s="225" t="s">
        <v>1114</v>
      </c>
      <c r="H216" s="225" t="s">
        <v>807</v>
      </c>
      <c r="J216" s="225">
        <v>891</v>
      </c>
      <c r="K216" s="225" t="s">
        <v>46</v>
      </c>
      <c r="L216" s="225" t="s">
        <v>1908</v>
      </c>
      <c r="N216" s="244" t="s">
        <v>1972</v>
      </c>
      <c r="O216" s="244" t="str">
        <f>INDEX('Standard Descriptions'!$E:$E,MATCH(Guidance!E216,'Standard Descriptions'!$C:$C,0))</f>
        <v xml:space="preserve"> This policy specifies the fraction of CO2 emissions from power plants that is captured and stored, above the amount predicted in the business-as-usual scenario. // </v>
      </c>
      <c r="P216" s="246" t="s">
        <v>1988</v>
      </c>
      <c r="Q216" s="246" t="s">
        <v>46</v>
      </c>
      <c r="R216" s="246" t="str">
        <f t="shared" si="20"/>
        <v xml:space="preserve">Municipal Solid Waste </v>
      </c>
      <c r="S216" s="246" t="str">
        <f t="shared" si="19"/>
        <v>//**Municipal Solid Waste : **</v>
      </c>
      <c r="T216" s="225"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251"/>
    </row>
    <row r="217" spans="1:21" s="226" customFormat="1" ht="62.65" customHeight="1">
      <c r="A217" s="226" t="s">
        <v>1974</v>
      </c>
      <c r="B217" s="237"/>
      <c r="C217" s="226" t="s">
        <v>8</v>
      </c>
      <c r="D217" s="226" t="s">
        <v>1101</v>
      </c>
      <c r="E217" s="226" t="s">
        <v>1102</v>
      </c>
      <c r="J217" s="226">
        <v>508</v>
      </c>
      <c r="K217" s="226" t="s">
        <v>46</v>
      </c>
      <c r="L217" s="265" t="s">
        <v>2036</v>
      </c>
      <c r="M217" s="237"/>
      <c r="N217" s="248" t="s">
        <v>1972</v>
      </c>
      <c r="O217" s="257" t="str">
        <f>INDEX('Standard Descriptions'!$E:$E,MATCH(Guidance!E217,'Standard Descriptions'!$C:$C,0))</f>
        <v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v>
      </c>
      <c r="P217" s="226" t="s">
        <v>1988</v>
      </c>
      <c r="Q217" s="226" t="s">
        <v>47</v>
      </c>
      <c r="R217" s="226" t="str">
        <f t="shared" si="20"/>
        <v xml:space="preserve"> </v>
      </c>
      <c r="S217" s="227"/>
      <c r="T217" s="227"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222" t="str">
        <f>N217&amp;O217&amp;P217&amp;T217</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226" customFormat="1">
      <c r="A218" s="226" t="s">
        <v>1974</v>
      </c>
      <c r="B218" s="237"/>
      <c r="C218" s="226" t="s">
        <v>8</v>
      </c>
      <c r="D218" s="226" t="s">
        <v>282</v>
      </c>
      <c r="E218" s="226" t="s">
        <v>285</v>
      </c>
      <c r="J218" s="226">
        <v>148</v>
      </c>
      <c r="K218" s="226" t="s">
        <v>46</v>
      </c>
      <c r="L218" s="226" t="s">
        <v>1840</v>
      </c>
      <c r="M218" s="237"/>
      <c r="N218" s="248" t="s">
        <v>1972</v>
      </c>
      <c r="O218" s="248" t="str">
        <f>INDEX('Standard Descriptions'!$E:$E,MATCH(Guidance!E218,'Standard Descriptions'!$C:$C,0))</f>
        <v xml:space="preserve"> This policy increases or decreases the amount of electricity exported from India to neighbouring countries.  It does not cause the construction or removal of transmission lines linking these countries. // </v>
      </c>
      <c r="P218" s="226" t="s">
        <v>1988</v>
      </c>
      <c r="Q218" s="226" t="s">
        <v>47</v>
      </c>
      <c r="R218" s="226" t="str">
        <f t="shared" si="20"/>
        <v xml:space="preserve"> </v>
      </c>
      <c r="S218" s="227"/>
      <c r="T218" s="227"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222" t="str">
        <f>N218&amp;O218&amp;P218&amp;T218</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226" customFormat="1">
      <c r="A219" s="226" t="s">
        <v>1974</v>
      </c>
      <c r="B219" s="237"/>
      <c r="C219" s="226" t="s">
        <v>8</v>
      </c>
      <c r="D219" s="226" t="s">
        <v>283</v>
      </c>
      <c r="E219" s="226" t="str">
        <f>E220</f>
        <v>Percent Change in Electricity Imports</v>
      </c>
      <c r="M219" s="237"/>
      <c r="N219" s="248" t="s">
        <v>1972</v>
      </c>
      <c r="O219" s="248"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227" t="s">
        <v>1988</v>
      </c>
      <c r="Q219" s="227" t="s">
        <v>46</v>
      </c>
      <c r="S219" s="227" t="str">
        <f t="shared" si="19"/>
        <v/>
      </c>
      <c r="T219" s="227" t="str">
        <f t="shared" si="18"/>
        <v/>
      </c>
      <c r="U219" s="222"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225" t="s">
        <v>1975</v>
      </c>
      <c r="C220" s="225" t="s">
        <v>8</v>
      </c>
      <c r="D220" s="225" t="s">
        <v>283</v>
      </c>
      <c r="E220" s="225" t="s">
        <v>284</v>
      </c>
      <c r="F220" s="225" t="s">
        <v>471</v>
      </c>
      <c r="H220" s="225" t="s">
        <v>470</v>
      </c>
      <c r="J220" s="225">
        <v>149</v>
      </c>
      <c r="K220" s="225" t="s">
        <v>47</v>
      </c>
      <c r="L220" s="225" t="s">
        <v>1841</v>
      </c>
      <c r="N220" s="244" t="s">
        <v>1972</v>
      </c>
      <c r="O220" s="244"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246" t="s">
        <v>1988</v>
      </c>
      <c r="Q220" s="246" t="s">
        <v>46</v>
      </c>
      <c r="R220" s="246" t="str">
        <f t="shared" ref="R220:R237" si="21">H220&amp;" "&amp;I220</f>
        <v xml:space="preserve">Hard Coal </v>
      </c>
      <c r="S220" s="246" t="str">
        <f t="shared" si="19"/>
        <v>//**Hard Coal : **</v>
      </c>
      <c r="T220" s="225" t="str">
        <f t="shared" si="18"/>
        <v/>
      </c>
    </row>
    <row r="221" spans="1:21">
      <c r="A221" s="225" t="s">
        <v>1975</v>
      </c>
      <c r="C221" s="225" t="s">
        <v>8</v>
      </c>
      <c r="D221" s="225" t="s">
        <v>283</v>
      </c>
      <c r="E221" s="225" t="s">
        <v>284</v>
      </c>
      <c r="F221" s="225" t="s">
        <v>322</v>
      </c>
      <c r="H221" s="225" t="s">
        <v>323</v>
      </c>
      <c r="J221" s="225">
        <v>526</v>
      </c>
      <c r="K221" s="225" t="s">
        <v>47</v>
      </c>
      <c r="L221" s="225" t="s">
        <v>1841</v>
      </c>
      <c r="N221" s="244" t="s">
        <v>1972</v>
      </c>
      <c r="O221" s="244"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246" t="s">
        <v>1988</v>
      </c>
      <c r="Q221" s="246" t="s">
        <v>46</v>
      </c>
      <c r="R221" s="246" t="str">
        <f t="shared" si="21"/>
        <v xml:space="preserve">Natural Gas Nonpeaker </v>
      </c>
      <c r="S221" s="246" t="str">
        <f t="shared" si="19"/>
        <v>//**Natural Gas Nonpeaker : **</v>
      </c>
      <c r="T221" s="225" t="str">
        <f t="shared" si="18"/>
        <v/>
      </c>
    </row>
    <row r="222" spans="1:21">
      <c r="A222" s="225" t="s">
        <v>1975</v>
      </c>
      <c r="C222" s="225" t="s">
        <v>8</v>
      </c>
      <c r="D222" s="225" t="s">
        <v>283</v>
      </c>
      <c r="E222" s="225" t="s">
        <v>284</v>
      </c>
      <c r="F222" s="225" t="s">
        <v>80</v>
      </c>
      <c r="H222" s="225" t="s">
        <v>94</v>
      </c>
      <c r="J222" s="225">
        <v>527</v>
      </c>
      <c r="K222" s="225" t="s">
        <v>47</v>
      </c>
      <c r="L222" s="225" t="s">
        <v>1841</v>
      </c>
      <c r="N222" s="244" t="s">
        <v>1972</v>
      </c>
      <c r="O222" s="244"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246" t="s">
        <v>1988</v>
      </c>
      <c r="Q222" s="246" t="s">
        <v>46</v>
      </c>
      <c r="R222" s="246" t="str">
        <f t="shared" si="21"/>
        <v xml:space="preserve">Nuclear </v>
      </c>
      <c r="S222" s="246" t="str">
        <f t="shared" si="19"/>
        <v>//**Nuclear : **</v>
      </c>
      <c r="T222" s="225" t="str">
        <f t="shared" si="18"/>
        <v/>
      </c>
    </row>
    <row r="223" spans="1:21">
      <c r="A223" s="225" t="s">
        <v>1975</v>
      </c>
      <c r="C223" s="225" t="s">
        <v>8</v>
      </c>
      <c r="D223" s="225" t="s">
        <v>283</v>
      </c>
      <c r="E223" s="225" t="s">
        <v>284</v>
      </c>
      <c r="F223" s="225" t="s">
        <v>81</v>
      </c>
      <c r="H223" s="225" t="s">
        <v>95</v>
      </c>
      <c r="J223" s="225">
        <v>528</v>
      </c>
      <c r="K223" s="225" t="s">
        <v>46</v>
      </c>
      <c r="L223" s="225" t="s">
        <v>1841</v>
      </c>
      <c r="N223" s="244" t="s">
        <v>1972</v>
      </c>
      <c r="O223" s="244"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246" t="s">
        <v>1988</v>
      </c>
      <c r="Q223" s="246" t="s">
        <v>46</v>
      </c>
      <c r="R223" s="246" t="str">
        <f t="shared" si="21"/>
        <v xml:space="preserve">Hydro </v>
      </c>
      <c r="S223" s="246" t="str">
        <f t="shared" si="19"/>
        <v>//**Hydro : **</v>
      </c>
      <c r="T223" s="225"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225" t="s">
        <v>1975</v>
      </c>
      <c r="C224" s="225" t="s">
        <v>8</v>
      </c>
      <c r="D224" s="225" t="s">
        <v>283</v>
      </c>
      <c r="E224" s="225" t="s">
        <v>284</v>
      </c>
      <c r="F224" s="225" t="s">
        <v>472</v>
      </c>
      <c r="H224" s="225" t="s">
        <v>475</v>
      </c>
      <c r="J224" s="225">
        <v>529</v>
      </c>
      <c r="K224" s="225" t="s">
        <v>47</v>
      </c>
      <c r="L224" s="225" t="s">
        <v>1841</v>
      </c>
      <c r="N224" s="244" t="s">
        <v>1972</v>
      </c>
      <c r="O224" s="244"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246" t="s">
        <v>1988</v>
      </c>
      <c r="Q224" s="246" t="s">
        <v>46</v>
      </c>
      <c r="R224" s="246" t="str">
        <f t="shared" si="21"/>
        <v xml:space="preserve">Onshore Wind </v>
      </c>
      <c r="S224" s="246" t="str">
        <f t="shared" si="19"/>
        <v>//**Onshore Wind : **</v>
      </c>
      <c r="T224" s="225" t="str">
        <f t="shared" si="18"/>
        <v/>
      </c>
    </row>
    <row r="225" spans="1:21">
      <c r="A225" s="225" t="s">
        <v>1975</v>
      </c>
      <c r="C225" s="225" t="s">
        <v>8</v>
      </c>
      <c r="D225" s="225" t="s">
        <v>283</v>
      </c>
      <c r="E225" s="225" t="s">
        <v>284</v>
      </c>
      <c r="F225" s="225" t="s">
        <v>82</v>
      </c>
      <c r="H225" s="225" t="s">
        <v>96</v>
      </c>
      <c r="J225" s="225">
        <v>530</v>
      </c>
      <c r="K225" s="225" t="s">
        <v>47</v>
      </c>
      <c r="L225" s="225" t="s">
        <v>1841</v>
      </c>
      <c r="N225" s="244" t="s">
        <v>1972</v>
      </c>
      <c r="O225" s="244"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246" t="s">
        <v>1988</v>
      </c>
      <c r="Q225" s="246" t="s">
        <v>46</v>
      </c>
      <c r="R225" s="246" t="str">
        <f t="shared" si="21"/>
        <v xml:space="preserve">Solar PV </v>
      </c>
      <c r="S225" s="246" t="str">
        <f t="shared" si="19"/>
        <v>//**Solar PV : **</v>
      </c>
      <c r="T225" s="225" t="str">
        <f t="shared" si="18"/>
        <v/>
      </c>
    </row>
    <row r="226" spans="1:21">
      <c r="A226" s="225" t="s">
        <v>1975</v>
      </c>
      <c r="C226" s="225" t="s">
        <v>8</v>
      </c>
      <c r="D226" s="225" t="s">
        <v>283</v>
      </c>
      <c r="E226" s="225" t="s">
        <v>284</v>
      </c>
      <c r="F226" s="225" t="s">
        <v>83</v>
      </c>
      <c r="H226" s="225" t="s">
        <v>97</v>
      </c>
      <c r="J226" s="225">
        <v>531</v>
      </c>
      <c r="K226" s="225" t="s">
        <v>47</v>
      </c>
      <c r="N226" s="244" t="s">
        <v>1972</v>
      </c>
      <c r="O226" s="244"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246" t="s">
        <v>1988</v>
      </c>
      <c r="Q226" s="246" t="s">
        <v>46</v>
      </c>
      <c r="R226" s="246" t="str">
        <f t="shared" si="21"/>
        <v xml:space="preserve">Solar Thermal </v>
      </c>
      <c r="S226" s="246" t="str">
        <f t="shared" si="19"/>
        <v>//**Solar Thermal : **</v>
      </c>
      <c r="T226" s="225" t="str">
        <f t="shared" si="18"/>
        <v/>
      </c>
    </row>
    <row r="227" spans="1:21">
      <c r="A227" s="225" t="s">
        <v>1975</v>
      </c>
      <c r="C227" s="225" t="s">
        <v>8</v>
      </c>
      <c r="D227" s="225" t="s">
        <v>283</v>
      </c>
      <c r="E227" s="225" t="s">
        <v>284</v>
      </c>
      <c r="F227" s="225" t="s">
        <v>84</v>
      </c>
      <c r="H227" s="225" t="s">
        <v>98</v>
      </c>
      <c r="J227" s="225">
        <v>532</v>
      </c>
      <c r="K227" s="225" t="s">
        <v>47</v>
      </c>
      <c r="L227" s="225" t="s">
        <v>1841</v>
      </c>
      <c r="N227" s="244" t="s">
        <v>1972</v>
      </c>
      <c r="O227" s="244"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246" t="s">
        <v>1988</v>
      </c>
      <c r="Q227" s="246" t="s">
        <v>46</v>
      </c>
      <c r="R227" s="246" t="str">
        <f t="shared" si="21"/>
        <v xml:space="preserve">Biomass </v>
      </c>
      <c r="S227" s="246" t="str">
        <f t="shared" si="19"/>
        <v>//**Biomass : **</v>
      </c>
      <c r="T227" s="225" t="str">
        <f t="shared" si="18"/>
        <v/>
      </c>
    </row>
    <row r="228" spans="1:21">
      <c r="A228" s="225" t="s">
        <v>1975</v>
      </c>
      <c r="C228" s="225" t="s">
        <v>8</v>
      </c>
      <c r="D228" s="225" t="s">
        <v>283</v>
      </c>
      <c r="E228" s="225" t="s">
        <v>284</v>
      </c>
      <c r="F228" s="225" t="s">
        <v>752</v>
      </c>
      <c r="H228" s="225" t="s">
        <v>1688</v>
      </c>
      <c r="J228" s="225">
        <v>533</v>
      </c>
      <c r="K228" s="225" t="s">
        <v>47</v>
      </c>
      <c r="N228" s="244" t="s">
        <v>1972</v>
      </c>
      <c r="O228" s="244"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246" t="s">
        <v>1988</v>
      </c>
      <c r="Q228" s="246" t="s">
        <v>46</v>
      </c>
      <c r="R228" s="246" t="str">
        <f t="shared" si="21"/>
        <v xml:space="preserve">Pumped Hydro </v>
      </c>
      <c r="S228" s="246" t="str">
        <f t="shared" si="19"/>
        <v>//**Pumped Hydro : **</v>
      </c>
      <c r="T228" s="225" t="str">
        <f t="shared" si="18"/>
        <v/>
      </c>
    </row>
    <row r="229" spans="1:21">
      <c r="A229" s="225" t="s">
        <v>1975</v>
      </c>
      <c r="C229" s="225" t="s">
        <v>8</v>
      </c>
      <c r="D229" s="225" t="s">
        <v>283</v>
      </c>
      <c r="E229" s="225" t="s">
        <v>284</v>
      </c>
      <c r="F229" s="225" t="s">
        <v>324</v>
      </c>
      <c r="H229" s="225" t="s">
        <v>326</v>
      </c>
      <c r="J229" s="225">
        <v>534</v>
      </c>
      <c r="K229" s="225" t="s">
        <v>47</v>
      </c>
      <c r="L229" s="225" t="s">
        <v>1841</v>
      </c>
      <c r="N229" s="244" t="s">
        <v>1972</v>
      </c>
      <c r="O229" s="244"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246" t="s">
        <v>1988</v>
      </c>
      <c r="Q229" s="246" t="s">
        <v>46</v>
      </c>
      <c r="R229" s="246" t="str">
        <f t="shared" si="21"/>
        <v xml:space="preserve">Petroleum </v>
      </c>
      <c r="S229" s="246" t="str">
        <f t="shared" si="19"/>
        <v>//**Petroleum : **</v>
      </c>
      <c r="T229" s="225" t="str">
        <f t="shared" si="18"/>
        <v/>
      </c>
    </row>
    <row r="230" spans="1:21">
      <c r="A230" s="225" t="s">
        <v>1975</v>
      </c>
      <c r="C230" s="225" t="s">
        <v>8</v>
      </c>
      <c r="D230" s="225" t="s">
        <v>283</v>
      </c>
      <c r="E230" s="225" t="s">
        <v>284</v>
      </c>
      <c r="F230" s="225" t="s">
        <v>325</v>
      </c>
      <c r="H230" s="225" t="s">
        <v>327</v>
      </c>
      <c r="J230" s="225">
        <v>535</v>
      </c>
      <c r="K230" s="225" t="s">
        <v>47</v>
      </c>
      <c r="N230" s="244" t="s">
        <v>1972</v>
      </c>
      <c r="O230" s="244"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246" t="s">
        <v>1988</v>
      </c>
      <c r="Q230" s="246" t="s">
        <v>46</v>
      </c>
      <c r="R230" s="246" t="str">
        <f t="shared" si="21"/>
        <v xml:space="preserve">Natural Gas Peaker </v>
      </c>
      <c r="S230" s="246" t="str">
        <f t="shared" si="19"/>
        <v>//**Natural Gas Peaker : **</v>
      </c>
      <c r="T230" s="225" t="str">
        <f t="shared" si="18"/>
        <v/>
      </c>
    </row>
    <row r="231" spans="1:21">
      <c r="A231" s="225" t="s">
        <v>1975</v>
      </c>
      <c r="C231" s="225" t="s">
        <v>8</v>
      </c>
      <c r="D231" s="225" t="s">
        <v>283</v>
      </c>
      <c r="E231" s="225" t="s">
        <v>284</v>
      </c>
      <c r="F231" s="225" t="s">
        <v>468</v>
      </c>
      <c r="H231" s="225" t="s">
        <v>467</v>
      </c>
      <c r="J231" s="225">
        <v>536</v>
      </c>
      <c r="K231" s="225" t="s">
        <v>47</v>
      </c>
      <c r="N231" s="244" t="s">
        <v>1972</v>
      </c>
      <c r="O231" s="244"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246" t="s">
        <v>1988</v>
      </c>
      <c r="Q231" s="246" t="s">
        <v>46</v>
      </c>
      <c r="R231" s="246" t="str">
        <f t="shared" si="21"/>
        <v xml:space="preserve">Lignite </v>
      </c>
      <c r="S231" s="246" t="str">
        <f t="shared" si="19"/>
        <v>//**Lignite : **</v>
      </c>
      <c r="T231" s="225" t="str">
        <f t="shared" si="18"/>
        <v/>
      </c>
    </row>
    <row r="232" spans="1:21">
      <c r="A232" s="225" t="s">
        <v>1975</v>
      </c>
      <c r="C232" s="225" t="s">
        <v>8</v>
      </c>
      <c r="D232" s="225" t="s">
        <v>283</v>
      </c>
      <c r="E232" s="225" t="s">
        <v>284</v>
      </c>
      <c r="F232" s="225" t="s">
        <v>477</v>
      </c>
      <c r="H232" s="225" t="s">
        <v>478</v>
      </c>
      <c r="J232" s="225">
        <v>537</v>
      </c>
      <c r="K232" s="225" t="s">
        <v>47</v>
      </c>
      <c r="N232" s="244" t="s">
        <v>1972</v>
      </c>
      <c r="O232" s="244"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246" t="s">
        <v>1988</v>
      </c>
      <c r="Q232" s="246" t="s">
        <v>46</v>
      </c>
      <c r="R232" s="246" t="str">
        <f t="shared" si="21"/>
        <v xml:space="preserve">Offshore Wind </v>
      </c>
      <c r="S232" s="246" t="str">
        <f t="shared" si="19"/>
        <v>//**Offshore Wind : **</v>
      </c>
      <c r="T232" s="225" t="str">
        <f t="shared" si="18"/>
        <v/>
      </c>
    </row>
    <row r="233" spans="1:21">
      <c r="A233" s="225" t="s">
        <v>1975</v>
      </c>
      <c r="C233" s="225" t="s">
        <v>8</v>
      </c>
      <c r="D233" s="225" t="s">
        <v>283</v>
      </c>
      <c r="E233" s="225" t="s">
        <v>284</v>
      </c>
      <c r="F233" s="225" t="s">
        <v>1112</v>
      </c>
      <c r="H233" s="225" t="s">
        <v>805</v>
      </c>
      <c r="J233" s="225">
        <v>538</v>
      </c>
      <c r="K233" s="225" t="s">
        <v>47</v>
      </c>
      <c r="N233" s="244" t="s">
        <v>1972</v>
      </c>
      <c r="O233" s="244"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246" t="s">
        <v>1988</v>
      </c>
      <c r="Q233" s="246" t="s">
        <v>46</v>
      </c>
      <c r="R233" s="246" t="str">
        <f t="shared" si="21"/>
        <v xml:space="preserve">Crude Oil </v>
      </c>
      <c r="S233" s="246" t="str">
        <f t="shared" si="19"/>
        <v>//**Crude Oil : **</v>
      </c>
      <c r="T233" s="225" t="str">
        <f t="shared" si="18"/>
        <v/>
      </c>
    </row>
    <row r="234" spans="1:21">
      <c r="A234" s="225" t="s">
        <v>1975</v>
      </c>
      <c r="C234" s="225" t="s">
        <v>8</v>
      </c>
      <c r="D234" s="225" t="s">
        <v>283</v>
      </c>
      <c r="E234" s="225" t="s">
        <v>284</v>
      </c>
      <c r="F234" s="225" t="s">
        <v>1113</v>
      </c>
      <c r="H234" s="225" t="s">
        <v>945</v>
      </c>
      <c r="J234" s="225">
        <v>539</v>
      </c>
      <c r="K234" s="225" t="s">
        <v>47</v>
      </c>
      <c r="N234" s="244" t="s">
        <v>1972</v>
      </c>
      <c r="O234" s="244"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246" t="s">
        <v>1988</v>
      </c>
      <c r="Q234" s="246" t="s">
        <v>46</v>
      </c>
      <c r="R234" s="246" t="str">
        <f t="shared" si="21"/>
        <v xml:space="preserve">Heavy or Residual Fuel Oil </v>
      </c>
      <c r="S234" s="246" t="str">
        <f t="shared" si="19"/>
        <v>//**Heavy or Residual Fuel Oil : **</v>
      </c>
      <c r="T234" s="225" t="str">
        <f t="shared" si="18"/>
        <v/>
      </c>
    </row>
    <row r="235" spans="1:21">
      <c r="A235" s="225" t="s">
        <v>1975</v>
      </c>
      <c r="C235" s="225" t="s">
        <v>8</v>
      </c>
      <c r="D235" s="225" t="s">
        <v>283</v>
      </c>
      <c r="E235" s="225" t="s">
        <v>284</v>
      </c>
      <c r="F235" s="225" t="s">
        <v>1114</v>
      </c>
      <c r="H235" s="225" t="s">
        <v>807</v>
      </c>
      <c r="J235" s="225">
        <v>540</v>
      </c>
      <c r="K235" s="225" t="s">
        <v>47</v>
      </c>
      <c r="N235" s="244" t="s">
        <v>1972</v>
      </c>
      <c r="O235" s="244"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246" t="s">
        <v>1988</v>
      </c>
      <c r="Q235" s="246" t="s">
        <v>46</v>
      </c>
      <c r="R235" s="246" t="str">
        <f t="shared" si="21"/>
        <v xml:space="preserve">Municipal Solid Waste </v>
      </c>
      <c r="S235" s="246" t="str">
        <f t="shared" si="19"/>
        <v>//**Municipal Solid Waste : **</v>
      </c>
      <c r="T235" s="225" t="str">
        <f t="shared" si="18"/>
        <v/>
      </c>
    </row>
    <row r="236" spans="1:21" s="226" customFormat="1">
      <c r="A236" s="226" t="s">
        <v>1974</v>
      </c>
      <c r="B236" s="237"/>
      <c r="C236" s="226" t="s">
        <v>8</v>
      </c>
      <c r="D236" s="226" t="s">
        <v>319</v>
      </c>
      <c r="E236" s="226" t="s">
        <v>318</v>
      </c>
      <c r="J236" s="226">
        <v>619</v>
      </c>
      <c r="K236" s="226" t="s">
        <v>47</v>
      </c>
      <c r="M236" s="237"/>
      <c r="N236" s="248" t="s">
        <v>1972</v>
      </c>
      <c r="O236" s="252">
        <f>INDEX('Standard Descriptions'!$E:$E,MATCH(Guidance!E236,'Standard Descriptions'!$C:$C,0))</f>
        <v>0</v>
      </c>
      <c r="P236" s="226" t="s">
        <v>1988</v>
      </c>
      <c r="Q236" s="226" t="s">
        <v>47</v>
      </c>
      <c r="R236" s="226" t="str">
        <f t="shared" si="21"/>
        <v xml:space="preserve"> </v>
      </c>
      <c r="S236" s="227"/>
      <c r="T236" s="227" t="str">
        <f t="shared" si="18"/>
        <v/>
      </c>
      <c r="U236" s="222" t="str">
        <f>N236&amp;O236</f>
        <v>**Description:**0</v>
      </c>
    </row>
    <row r="237" spans="1:21" s="226" customFormat="1">
      <c r="A237" s="226" t="s">
        <v>1974</v>
      </c>
      <c r="B237" s="237"/>
      <c r="C237" s="226" t="s">
        <v>8</v>
      </c>
      <c r="D237" s="226" t="s">
        <v>17</v>
      </c>
      <c r="E237" s="226" t="s">
        <v>30</v>
      </c>
      <c r="J237" s="226">
        <v>30</v>
      </c>
      <c r="K237" s="226" t="s">
        <v>46</v>
      </c>
      <c r="L237" s="265" t="s">
        <v>2037</v>
      </c>
      <c r="M237" s="237"/>
      <c r="N237" s="248" t="s">
        <v>1972</v>
      </c>
      <c r="O237" s="24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226" t="s">
        <v>1988</v>
      </c>
      <c r="Q237" s="226" t="s">
        <v>47</v>
      </c>
      <c r="R237" s="226" t="str">
        <f t="shared" si="21"/>
        <v xml:space="preserve"> </v>
      </c>
      <c r="S237" s="227"/>
      <c r="T237" s="227" t="str">
        <f t="shared" si="18"/>
        <v xml:space="preserve"> A 100% setting provides for an additional 213 GW of demand response capacity in 2050 (on top of a BAU quantity of 3 GW).</v>
      </c>
      <c r="U237" s="222"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226" customFormat="1">
      <c r="A238" s="226" t="s">
        <v>1974</v>
      </c>
      <c r="B238" s="237"/>
      <c r="C238" s="226" t="s">
        <v>8</v>
      </c>
      <c r="D238" s="226" t="s">
        <v>134</v>
      </c>
      <c r="E238" s="226" t="str">
        <f>E239</f>
        <v>Annual Additional Capacity Retired due to Early Retirement Policy</v>
      </c>
      <c r="M238" s="237"/>
      <c r="N238" s="250" t="s">
        <v>1972</v>
      </c>
      <c r="O238" s="250" t="str">
        <f>INDEX('Standard Descriptions'!$E:$E,MATCH(Guidance!E238,'Standard Descriptions'!$C:$C,0))</f>
        <v xml:space="preserve"> This policy causes the specified quantity of otherwise non-retiring capacity of the selected type(s) to be retired each year. // </v>
      </c>
      <c r="P238" s="226" t="s">
        <v>1988</v>
      </c>
      <c r="Q238" s="226" t="s">
        <v>46</v>
      </c>
      <c r="T238" s="226" t="str">
        <f t="shared" si="18"/>
        <v/>
      </c>
      <c r="U238" s="222"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225" t="s">
        <v>1975</v>
      </c>
      <c r="C239" s="225" t="s">
        <v>8</v>
      </c>
      <c r="D239" s="225" t="s">
        <v>134</v>
      </c>
      <c r="E239" s="225" t="s">
        <v>133</v>
      </c>
      <c r="F239" s="225" t="s">
        <v>471</v>
      </c>
      <c r="H239" s="225" t="s">
        <v>470</v>
      </c>
      <c r="J239" s="225">
        <v>31</v>
      </c>
      <c r="K239" s="225" t="s">
        <v>46</v>
      </c>
      <c r="L239" s="263" t="s">
        <v>2038</v>
      </c>
      <c r="N239" s="244" t="s">
        <v>1972</v>
      </c>
      <c r="O239" s="244" t="str">
        <f>INDEX('Standard Descriptions'!$E:$E,MATCH(Guidance!E239,'Standard Descriptions'!$C:$C,0))</f>
        <v xml:space="preserve"> This policy causes the specified quantity of otherwise non-retiring capacity of the selected type(s) to be retired each year. // </v>
      </c>
      <c r="P239" s="246" t="s">
        <v>1988</v>
      </c>
      <c r="Q239" s="246" t="s">
        <v>46</v>
      </c>
      <c r="R239" s="246" t="str">
        <f t="shared" ref="R239:R257" si="22">H239&amp;" "&amp;I239</f>
        <v xml:space="preserve">Hard Coal </v>
      </c>
      <c r="S239" s="246" t="str">
        <f t="shared" si="19"/>
        <v>//**Hard Coal : **</v>
      </c>
      <c r="T239" s="225"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225" t="s">
        <v>1975</v>
      </c>
      <c r="C240" s="225" t="s">
        <v>8</v>
      </c>
      <c r="D240" s="225" t="s">
        <v>134</v>
      </c>
      <c r="E240" s="225" t="s">
        <v>133</v>
      </c>
      <c r="F240" s="225" t="s">
        <v>322</v>
      </c>
      <c r="H240" s="225" t="s">
        <v>323</v>
      </c>
      <c r="J240" s="225">
        <v>620</v>
      </c>
      <c r="K240" s="225" t="s">
        <v>47</v>
      </c>
      <c r="L240" s="225" t="s">
        <v>1909</v>
      </c>
      <c r="N240" s="244" t="s">
        <v>1972</v>
      </c>
      <c r="O240" s="244" t="str">
        <f>INDEX('Standard Descriptions'!$E:$E,MATCH(Guidance!E240,'Standard Descriptions'!$C:$C,0))</f>
        <v xml:space="preserve"> This policy causes the specified quantity of otherwise non-retiring capacity of the selected type(s) to be retired each year. // </v>
      </c>
      <c r="P240" s="246" t="s">
        <v>1988</v>
      </c>
      <c r="Q240" s="246" t="s">
        <v>46</v>
      </c>
      <c r="R240" s="246" t="str">
        <f t="shared" si="22"/>
        <v xml:space="preserve">Natural Gas Nonpeaker </v>
      </c>
      <c r="S240" s="246" t="str">
        <f t="shared" si="19"/>
        <v>//**Natural Gas Nonpeaker : **</v>
      </c>
      <c r="T240" s="225" t="str">
        <f t="shared" si="18"/>
        <v/>
      </c>
    </row>
    <row r="241" spans="1:21">
      <c r="A241" s="225" t="s">
        <v>1975</v>
      </c>
      <c r="C241" s="225" t="s">
        <v>8</v>
      </c>
      <c r="D241" s="225" t="s">
        <v>134</v>
      </c>
      <c r="E241" s="225" t="s">
        <v>133</v>
      </c>
      <c r="F241" s="225" t="s">
        <v>80</v>
      </c>
      <c r="H241" s="225" t="s">
        <v>94</v>
      </c>
      <c r="J241" s="225">
        <v>32</v>
      </c>
      <c r="K241" s="225" t="s">
        <v>46</v>
      </c>
      <c r="L241" s="225" t="s">
        <v>1910</v>
      </c>
      <c r="N241" s="244" t="s">
        <v>1972</v>
      </c>
      <c r="O241" s="244" t="str">
        <f>INDEX('Standard Descriptions'!$E:$E,MATCH(Guidance!E241,'Standard Descriptions'!$C:$C,0))</f>
        <v xml:space="preserve"> This policy causes the specified quantity of otherwise non-retiring capacity of the selected type(s) to be retired each year. // </v>
      </c>
      <c r="P241" s="246" t="s">
        <v>1988</v>
      </c>
      <c r="Q241" s="246" t="s">
        <v>46</v>
      </c>
      <c r="R241" s="246" t="str">
        <f t="shared" si="22"/>
        <v xml:space="preserve">Nuclear </v>
      </c>
      <c r="S241" s="246" t="str">
        <f t="shared" si="19"/>
        <v>//**Nuclear : **</v>
      </c>
      <c r="T241" s="225" t="str">
        <f t="shared" si="18"/>
        <v>//**Nuclear : ** India has about 6.8 GW of nuclear plant capacity, none of which is projected to retire by 2050 in the BAU case. A setting of 300 MW/year of accelerated retirements would retire all the nuclear capacity by 2041.</v>
      </c>
    </row>
    <row r="242" spans="1:21">
      <c r="A242" s="225" t="s">
        <v>1975</v>
      </c>
      <c r="C242" s="225" t="s">
        <v>8</v>
      </c>
      <c r="D242" s="225" t="s">
        <v>134</v>
      </c>
      <c r="E242" s="225" t="s">
        <v>133</v>
      </c>
      <c r="F242" s="225" t="s">
        <v>81</v>
      </c>
      <c r="H242" s="225" t="s">
        <v>95</v>
      </c>
      <c r="J242" s="225">
        <v>621</v>
      </c>
      <c r="K242" s="225" t="s">
        <v>47</v>
      </c>
      <c r="N242" s="244" t="s">
        <v>1972</v>
      </c>
      <c r="O242" s="244" t="str">
        <f>INDEX('Standard Descriptions'!$E:$E,MATCH(Guidance!E242,'Standard Descriptions'!$C:$C,0))</f>
        <v xml:space="preserve"> This policy causes the specified quantity of otherwise non-retiring capacity of the selected type(s) to be retired each year. // </v>
      </c>
      <c r="P242" s="246" t="s">
        <v>1988</v>
      </c>
      <c r="Q242" s="246" t="s">
        <v>46</v>
      </c>
      <c r="R242" s="246" t="str">
        <f t="shared" si="22"/>
        <v xml:space="preserve">Hydro </v>
      </c>
      <c r="S242" s="246" t="str">
        <f t="shared" si="19"/>
        <v>//**Hydro : **</v>
      </c>
      <c r="T242" s="225" t="str">
        <f t="shared" si="18"/>
        <v/>
      </c>
    </row>
    <row r="243" spans="1:21">
      <c r="A243" s="225" t="s">
        <v>1975</v>
      </c>
      <c r="C243" s="225" t="s">
        <v>8</v>
      </c>
      <c r="D243" s="225" t="s">
        <v>134</v>
      </c>
      <c r="E243" s="225" t="s">
        <v>133</v>
      </c>
      <c r="F243" s="225" t="s">
        <v>472</v>
      </c>
      <c r="H243" s="225" t="s">
        <v>475</v>
      </c>
      <c r="J243" s="225">
        <v>622</v>
      </c>
      <c r="K243" s="225" t="s">
        <v>47</v>
      </c>
      <c r="N243" s="244" t="s">
        <v>1972</v>
      </c>
      <c r="O243" s="244" t="str">
        <f>INDEX('Standard Descriptions'!$E:$E,MATCH(Guidance!E243,'Standard Descriptions'!$C:$C,0))</f>
        <v xml:space="preserve"> This policy causes the specified quantity of otherwise non-retiring capacity of the selected type(s) to be retired each year. // </v>
      </c>
      <c r="P243" s="246" t="s">
        <v>1988</v>
      </c>
      <c r="Q243" s="246" t="s">
        <v>46</v>
      </c>
      <c r="R243" s="246" t="str">
        <f t="shared" si="22"/>
        <v xml:space="preserve">Onshore Wind </v>
      </c>
      <c r="S243" s="246" t="str">
        <f t="shared" si="19"/>
        <v>//**Onshore Wind : **</v>
      </c>
      <c r="T243" s="225" t="str">
        <f t="shared" si="18"/>
        <v/>
      </c>
    </row>
    <row r="244" spans="1:21">
      <c r="A244" s="225" t="s">
        <v>1975</v>
      </c>
      <c r="C244" s="225" t="s">
        <v>8</v>
      </c>
      <c r="D244" s="225" t="s">
        <v>134</v>
      </c>
      <c r="E244" s="225" t="s">
        <v>133</v>
      </c>
      <c r="F244" s="225" t="s">
        <v>82</v>
      </c>
      <c r="H244" s="225" t="s">
        <v>96</v>
      </c>
      <c r="J244" s="225">
        <v>623</v>
      </c>
      <c r="K244" s="225" t="s">
        <v>47</v>
      </c>
      <c r="N244" s="244" t="s">
        <v>1972</v>
      </c>
      <c r="O244" s="244" t="str">
        <f>INDEX('Standard Descriptions'!$E:$E,MATCH(Guidance!E244,'Standard Descriptions'!$C:$C,0))</f>
        <v xml:space="preserve"> This policy causes the specified quantity of otherwise non-retiring capacity of the selected type(s) to be retired each year. // </v>
      </c>
      <c r="P244" s="246" t="s">
        <v>1988</v>
      </c>
      <c r="Q244" s="246" t="s">
        <v>46</v>
      </c>
      <c r="R244" s="246" t="str">
        <f t="shared" si="22"/>
        <v xml:space="preserve">Solar PV </v>
      </c>
      <c r="S244" s="246" t="str">
        <f t="shared" si="19"/>
        <v>//**Solar PV : **</v>
      </c>
      <c r="T244" s="225" t="str">
        <f t="shared" si="18"/>
        <v/>
      </c>
    </row>
    <row r="245" spans="1:21">
      <c r="A245" s="225" t="s">
        <v>1975</v>
      </c>
      <c r="C245" s="225" t="s">
        <v>8</v>
      </c>
      <c r="D245" s="225" t="s">
        <v>134</v>
      </c>
      <c r="E245" s="225" t="s">
        <v>133</v>
      </c>
      <c r="F245" s="225" t="s">
        <v>83</v>
      </c>
      <c r="H245" s="225" t="s">
        <v>97</v>
      </c>
      <c r="J245" s="225">
        <v>624</v>
      </c>
      <c r="K245" s="225" t="s">
        <v>47</v>
      </c>
      <c r="N245" s="244" t="s">
        <v>1972</v>
      </c>
      <c r="O245" s="244" t="str">
        <f>INDEX('Standard Descriptions'!$E:$E,MATCH(Guidance!E245,'Standard Descriptions'!$C:$C,0))</f>
        <v xml:space="preserve"> This policy causes the specified quantity of otherwise non-retiring capacity of the selected type(s) to be retired each year. // </v>
      </c>
      <c r="P245" s="246" t="s">
        <v>1988</v>
      </c>
      <c r="Q245" s="246" t="s">
        <v>46</v>
      </c>
      <c r="R245" s="246" t="str">
        <f t="shared" si="22"/>
        <v xml:space="preserve">Solar Thermal </v>
      </c>
      <c r="S245" s="246" t="str">
        <f t="shared" si="19"/>
        <v>//**Solar Thermal : **</v>
      </c>
      <c r="T245" s="225" t="str">
        <f t="shared" si="18"/>
        <v/>
      </c>
    </row>
    <row r="246" spans="1:21">
      <c r="A246" s="225" t="s">
        <v>1975</v>
      </c>
      <c r="C246" s="225" t="s">
        <v>8</v>
      </c>
      <c r="D246" s="225" t="s">
        <v>134</v>
      </c>
      <c r="E246" s="225" t="s">
        <v>133</v>
      </c>
      <c r="F246" s="225" t="s">
        <v>84</v>
      </c>
      <c r="H246" s="225" t="s">
        <v>98</v>
      </c>
      <c r="J246" s="225">
        <v>625</v>
      </c>
      <c r="K246" s="225" t="s">
        <v>47</v>
      </c>
      <c r="N246" s="244" t="s">
        <v>1972</v>
      </c>
      <c r="O246" s="244" t="str">
        <f>INDEX('Standard Descriptions'!$E:$E,MATCH(Guidance!E246,'Standard Descriptions'!$C:$C,0))</f>
        <v xml:space="preserve"> This policy causes the specified quantity of otherwise non-retiring capacity of the selected type(s) to be retired each year. // </v>
      </c>
      <c r="P246" s="246" t="s">
        <v>1988</v>
      </c>
      <c r="Q246" s="246" t="s">
        <v>46</v>
      </c>
      <c r="R246" s="246" t="str">
        <f t="shared" si="22"/>
        <v xml:space="preserve">Biomass </v>
      </c>
      <c r="S246" s="246" t="str">
        <f t="shared" si="19"/>
        <v>//**Biomass : **</v>
      </c>
      <c r="T246" s="225" t="str">
        <f t="shared" si="18"/>
        <v/>
      </c>
    </row>
    <row r="247" spans="1:21">
      <c r="A247" s="225" t="s">
        <v>1975</v>
      </c>
      <c r="C247" s="225" t="s">
        <v>8</v>
      </c>
      <c r="D247" s="225" t="s">
        <v>134</v>
      </c>
      <c r="E247" s="225" t="s">
        <v>133</v>
      </c>
      <c r="F247" s="225" t="s">
        <v>752</v>
      </c>
      <c r="H247" s="225" t="s">
        <v>1688</v>
      </c>
      <c r="J247" s="225">
        <v>626</v>
      </c>
      <c r="K247" s="225" t="s">
        <v>47</v>
      </c>
      <c r="N247" s="244" t="s">
        <v>1972</v>
      </c>
      <c r="O247" s="244" t="str">
        <f>INDEX('Standard Descriptions'!$E:$E,MATCH(Guidance!E247,'Standard Descriptions'!$C:$C,0))</f>
        <v xml:space="preserve"> This policy causes the specified quantity of otherwise non-retiring capacity of the selected type(s) to be retired each year. // </v>
      </c>
      <c r="P247" s="246" t="s">
        <v>1988</v>
      </c>
      <c r="Q247" s="246" t="s">
        <v>46</v>
      </c>
      <c r="R247" s="246" t="str">
        <f t="shared" si="22"/>
        <v xml:space="preserve">Pumped Hydro </v>
      </c>
      <c r="S247" s="246" t="str">
        <f t="shared" si="19"/>
        <v>//**Pumped Hydro : **</v>
      </c>
      <c r="T247" s="225" t="str">
        <f t="shared" si="18"/>
        <v/>
      </c>
    </row>
    <row r="248" spans="1:21">
      <c r="A248" s="225" t="s">
        <v>1975</v>
      </c>
      <c r="C248" s="225" t="s">
        <v>8</v>
      </c>
      <c r="D248" s="225" t="s">
        <v>134</v>
      </c>
      <c r="E248" s="225" t="s">
        <v>133</v>
      </c>
      <c r="F248" s="225" t="s">
        <v>324</v>
      </c>
      <c r="H248" s="225" t="s">
        <v>326</v>
      </c>
      <c r="J248" s="225">
        <v>627</v>
      </c>
      <c r="K248" s="225" t="s">
        <v>47</v>
      </c>
      <c r="N248" s="244" t="s">
        <v>1972</v>
      </c>
      <c r="O248" s="244" t="str">
        <f>INDEX('Standard Descriptions'!$E:$E,MATCH(Guidance!E248,'Standard Descriptions'!$C:$C,0))</f>
        <v xml:space="preserve"> This policy causes the specified quantity of otherwise non-retiring capacity of the selected type(s) to be retired each year. // </v>
      </c>
      <c r="P248" s="246" t="s">
        <v>1988</v>
      </c>
      <c r="Q248" s="246" t="s">
        <v>46</v>
      </c>
      <c r="R248" s="246" t="str">
        <f t="shared" si="22"/>
        <v xml:space="preserve">Petroleum </v>
      </c>
      <c r="S248" s="246" t="str">
        <f t="shared" si="19"/>
        <v>//**Petroleum : **</v>
      </c>
      <c r="T248" s="225" t="str">
        <f t="shared" si="18"/>
        <v/>
      </c>
    </row>
    <row r="249" spans="1:21">
      <c r="A249" s="225" t="s">
        <v>1975</v>
      </c>
      <c r="C249" s="225" t="s">
        <v>8</v>
      </c>
      <c r="D249" s="225" t="s">
        <v>134</v>
      </c>
      <c r="E249" s="225" t="s">
        <v>133</v>
      </c>
      <c r="F249" s="225" t="s">
        <v>325</v>
      </c>
      <c r="H249" s="225" t="s">
        <v>327</v>
      </c>
      <c r="J249" s="225">
        <v>628</v>
      </c>
      <c r="K249" s="225" t="s">
        <v>47</v>
      </c>
      <c r="L249" s="225" t="s">
        <v>1911</v>
      </c>
      <c r="N249" s="244" t="s">
        <v>1972</v>
      </c>
      <c r="O249" s="244" t="str">
        <f>INDEX('Standard Descriptions'!$E:$E,MATCH(Guidance!E249,'Standard Descriptions'!$C:$C,0))</f>
        <v xml:space="preserve"> This policy causes the specified quantity of otherwise non-retiring capacity of the selected type(s) to be retired each year. // </v>
      </c>
      <c r="P249" s="246" t="s">
        <v>1988</v>
      </c>
      <c r="Q249" s="246" t="s">
        <v>46</v>
      </c>
      <c r="R249" s="246" t="str">
        <f t="shared" si="22"/>
        <v xml:space="preserve">Natural Gas Peaker </v>
      </c>
      <c r="S249" s="246" t="str">
        <f t="shared" si="19"/>
        <v>//**Natural Gas Peaker : **</v>
      </c>
      <c r="T249" s="225" t="str">
        <f t="shared" si="18"/>
        <v/>
      </c>
    </row>
    <row r="250" spans="1:21">
      <c r="A250" s="225" t="s">
        <v>1975</v>
      </c>
      <c r="C250" s="225" t="s">
        <v>8</v>
      </c>
      <c r="D250" s="225" t="s">
        <v>134</v>
      </c>
      <c r="E250" s="225" t="s">
        <v>133</v>
      </c>
      <c r="F250" s="225" t="s">
        <v>468</v>
      </c>
      <c r="H250" s="225" t="s">
        <v>467</v>
      </c>
      <c r="J250" s="225">
        <v>590</v>
      </c>
      <c r="K250" s="225" t="s">
        <v>47</v>
      </c>
      <c r="L250" s="225" t="s">
        <v>1784</v>
      </c>
      <c r="N250" s="244" t="s">
        <v>1972</v>
      </c>
      <c r="O250" s="244" t="str">
        <f>INDEX('Standard Descriptions'!$E:$E,MATCH(Guidance!E250,'Standard Descriptions'!$C:$C,0))</f>
        <v xml:space="preserve"> This policy causes the specified quantity of otherwise non-retiring capacity of the selected type(s) to be retired each year. // </v>
      </c>
      <c r="P250" s="246" t="s">
        <v>1988</v>
      </c>
      <c r="Q250" s="246" t="s">
        <v>46</v>
      </c>
      <c r="R250" s="246" t="str">
        <f t="shared" si="22"/>
        <v xml:space="preserve">Lignite </v>
      </c>
      <c r="S250" s="246" t="str">
        <f t="shared" si="19"/>
        <v>//**Lignite : **</v>
      </c>
      <c r="T250" s="225" t="str">
        <f t="shared" si="18"/>
        <v/>
      </c>
    </row>
    <row r="251" spans="1:21">
      <c r="A251" s="225" t="s">
        <v>1975</v>
      </c>
      <c r="C251" s="225" t="s">
        <v>8</v>
      </c>
      <c r="D251" s="225" t="s">
        <v>134</v>
      </c>
      <c r="E251" s="225" t="s">
        <v>133</v>
      </c>
      <c r="F251" s="225" t="s">
        <v>477</v>
      </c>
      <c r="H251" s="225" t="s">
        <v>478</v>
      </c>
      <c r="J251" s="225">
        <v>629</v>
      </c>
      <c r="K251" s="225" t="s">
        <v>47</v>
      </c>
      <c r="N251" s="244" t="s">
        <v>1972</v>
      </c>
      <c r="O251" s="244" t="str">
        <f>INDEX('Standard Descriptions'!$E:$E,MATCH(Guidance!E251,'Standard Descriptions'!$C:$C,0))</f>
        <v xml:space="preserve"> This policy causes the specified quantity of otherwise non-retiring capacity of the selected type(s) to be retired each year. // </v>
      </c>
      <c r="P251" s="246" t="s">
        <v>1988</v>
      </c>
      <c r="Q251" s="246" t="s">
        <v>46</v>
      </c>
      <c r="R251" s="246" t="str">
        <f t="shared" si="22"/>
        <v xml:space="preserve">Offshore Wind </v>
      </c>
      <c r="S251" s="246" t="str">
        <f t="shared" si="19"/>
        <v>//**Offshore Wind : **</v>
      </c>
      <c r="T251" s="225" t="str">
        <f t="shared" si="18"/>
        <v/>
      </c>
    </row>
    <row r="252" spans="1:21">
      <c r="A252" s="225" t="s">
        <v>1975</v>
      </c>
      <c r="C252" s="225" t="s">
        <v>8</v>
      </c>
      <c r="D252" s="225" t="s">
        <v>134</v>
      </c>
      <c r="E252" s="225" t="s">
        <v>133</v>
      </c>
      <c r="F252" s="225" t="s">
        <v>1112</v>
      </c>
      <c r="H252" s="225" t="s">
        <v>805</v>
      </c>
      <c r="J252" s="225">
        <v>630</v>
      </c>
      <c r="K252" s="225" t="s">
        <v>47</v>
      </c>
      <c r="N252" s="244" t="s">
        <v>1972</v>
      </c>
      <c r="O252" s="244" t="str">
        <f>INDEX('Standard Descriptions'!$E:$E,MATCH(Guidance!E252,'Standard Descriptions'!$C:$C,0))</f>
        <v xml:space="preserve"> This policy causes the specified quantity of otherwise non-retiring capacity of the selected type(s) to be retired each year. // </v>
      </c>
      <c r="P252" s="246" t="s">
        <v>1988</v>
      </c>
      <c r="Q252" s="246" t="s">
        <v>46</v>
      </c>
      <c r="R252" s="246" t="str">
        <f t="shared" si="22"/>
        <v xml:space="preserve">Crude Oil </v>
      </c>
      <c r="S252" s="246" t="str">
        <f t="shared" si="19"/>
        <v>//**Crude Oil : **</v>
      </c>
      <c r="T252" s="225" t="str">
        <f t="shared" si="18"/>
        <v/>
      </c>
    </row>
    <row r="253" spans="1:21">
      <c r="A253" s="225" t="s">
        <v>1975</v>
      </c>
      <c r="C253" s="225" t="s">
        <v>8</v>
      </c>
      <c r="D253" s="225" t="s">
        <v>134</v>
      </c>
      <c r="E253" s="225" t="s">
        <v>133</v>
      </c>
      <c r="F253" s="225" t="s">
        <v>1113</v>
      </c>
      <c r="H253" s="225" t="s">
        <v>945</v>
      </c>
      <c r="J253" s="225">
        <v>631</v>
      </c>
      <c r="K253" s="225" t="s">
        <v>47</v>
      </c>
      <c r="N253" s="244" t="s">
        <v>1972</v>
      </c>
      <c r="O253" s="244" t="str">
        <f>INDEX('Standard Descriptions'!$E:$E,MATCH(Guidance!E253,'Standard Descriptions'!$C:$C,0))</f>
        <v xml:space="preserve"> This policy causes the specified quantity of otherwise non-retiring capacity of the selected type(s) to be retired each year. // </v>
      </c>
      <c r="P253" s="246" t="s">
        <v>1988</v>
      </c>
      <c r="Q253" s="246" t="s">
        <v>46</v>
      </c>
      <c r="R253" s="246" t="str">
        <f t="shared" si="22"/>
        <v xml:space="preserve">Heavy or Residual Fuel Oil </v>
      </c>
      <c r="S253" s="246" t="str">
        <f t="shared" si="19"/>
        <v>//**Heavy or Residual Fuel Oil : **</v>
      </c>
      <c r="T253" s="225" t="str">
        <f t="shared" si="18"/>
        <v/>
      </c>
    </row>
    <row r="254" spans="1:21">
      <c r="A254" s="225" t="s">
        <v>1975</v>
      </c>
      <c r="C254" s="225" t="s">
        <v>8</v>
      </c>
      <c r="D254" s="225" t="s">
        <v>134</v>
      </c>
      <c r="E254" s="225" t="s">
        <v>133</v>
      </c>
      <c r="F254" s="225" t="s">
        <v>1114</v>
      </c>
      <c r="H254" s="225" t="s">
        <v>807</v>
      </c>
      <c r="J254" s="225">
        <v>632</v>
      </c>
      <c r="K254" s="225" t="s">
        <v>47</v>
      </c>
      <c r="N254" s="244" t="s">
        <v>1972</v>
      </c>
      <c r="O254" s="244" t="str">
        <f>INDEX('Standard Descriptions'!$E:$E,MATCH(Guidance!E254,'Standard Descriptions'!$C:$C,0))</f>
        <v xml:space="preserve"> This policy causes the specified quantity of otherwise non-retiring capacity of the selected type(s) to be retired each year. // </v>
      </c>
      <c r="P254" s="246" t="s">
        <v>1988</v>
      </c>
      <c r="Q254" s="246" t="s">
        <v>46</v>
      </c>
      <c r="R254" s="246" t="str">
        <f t="shared" si="22"/>
        <v xml:space="preserve">Municipal Solid Waste </v>
      </c>
      <c r="S254" s="246" t="str">
        <f t="shared" si="19"/>
        <v>//**Municipal Solid Waste : **</v>
      </c>
      <c r="T254" s="225" t="str">
        <f t="shared" si="18"/>
        <v/>
      </c>
    </row>
    <row r="255" spans="1:21" s="226" customFormat="1">
      <c r="A255" s="226" t="s">
        <v>1974</v>
      </c>
      <c r="B255" s="237"/>
      <c r="C255" s="226" t="s">
        <v>8</v>
      </c>
      <c r="D255" s="226" t="s">
        <v>19</v>
      </c>
      <c r="E255" s="226" t="s">
        <v>1383</v>
      </c>
      <c r="J255" s="226">
        <v>33</v>
      </c>
      <c r="K255" s="226" t="s">
        <v>46</v>
      </c>
      <c r="L255" s="226" t="s">
        <v>1842</v>
      </c>
      <c r="M255" s="237"/>
      <c r="N255" s="248" t="s">
        <v>1972</v>
      </c>
      <c r="O255" s="248" t="str">
        <f>INDEX('Standard Descriptions'!$E:$E,MATCH(Guidance!E255,'Standard Descriptions'!$C:$C,0))</f>
        <v xml:space="preserve"> This policy causes grid-scale electricity storage from chemical batteries to increase above the amount predicted in the BAU Scenario. // </v>
      </c>
      <c r="P255" s="226" t="s">
        <v>1988</v>
      </c>
      <c r="Q255" s="226" t="s">
        <v>47</v>
      </c>
      <c r="R255" s="226" t="str">
        <f t="shared" si="22"/>
        <v xml:space="preserve"> </v>
      </c>
      <c r="S255" s="227"/>
      <c r="T255" s="227"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222"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226" customFormat="1">
      <c r="A256" s="226" t="s">
        <v>1974</v>
      </c>
      <c r="B256" s="237"/>
      <c r="C256" s="226" t="s">
        <v>8</v>
      </c>
      <c r="D256" s="226" t="s">
        <v>138</v>
      </c>
      <c r="E256" s="226" t="s">
        <v>296</v>
      </c>
      <c r="J256" s="226">
        <v>34</v>
      </c>
      <c r="K256" s="226" t="s">
        <v>46</v>
      </c>
      <c r="L256" s="226" t="s">
        <v>1843</v>
      </c>
      <c r="M256" s="237"/>
      <c r="N256" s="248" t="s">
        <v>1972</v>
      </c>
      <c r="O256" s="24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226" t="s">
        <v>1988</v>
      </c>
      <c r="Q256" s="226" t="s">
        <v>47</v>
      </c>
      <c r="R256" s="226" t="str">
        <f t="shared" si="22"/>
        <v xml:space="preserve"> </v>
      </c>
      <c r="S256" s="227"/>
      <c r="T256" s="227"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222"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226" customFormat="1">
      <c r="A257" s="226" t="s">
        <v>1974</v>
      </c>
      <c r="B257" s="237"/>
      <c r="C257" s="226" t="s">
        <v>8</v>
      </c>
      <c r="D257" s="226" t="s">
        <v>1707</v>
      </c>
      <c r="E257" s="226" t="s">
        <v>1708</v>
      </c>
      <c r="F257" s="226" t="s">
        <v>471</v>
      </c>
      <c r="H257" s="226" t="s">
        <v>470</v>
      </c>
      <c r="J257" s="226">
        <v>860</v>
      </c>
      <c r="K257" s="226" t="s">
        <v>47</v>
      </c>
      <c r="M257" s="237"/>
      <c r="N257" s="248" t="s">
        <v>1972</v>
      </c>
      <c r="O257" s="248" t="str">
        <f>INDEX('Standard Descriptions'!$E:$E,MATCH(Guidance!E257,'Standard Descriptions'!$C:$C,0))</f>
        <v xml:space="preserve"> This policy uses an alternative retirement schedule for existing capacity of the selected type(s). // </v>
      </c>
      <c r="P257" s="226" t="s">
        <v>1988</v>
      </c>
      <c r="Q257" s="226" t="s">
        <v>47</v>
      </c>
      <c r="R257" s="226" t="str">
        <f t="shared" si="22"/>
        <v xml:space="preserve">Hard Coal </v>
      </c>
      <c r="S257" s="227" t="str">
        <f t="shared" si="19"/>
        <v>//**Hard Coal : **</v>
      </c>
      <c r="T257" s="227" t="str">
        <f t="shared" si="18"/>
        <v/>
      </c>
      <c r="U257" s="222" t="str">
        <f>N257&amp;O257&amp;L257</f>
        <v xml:space="preserve">**Description:** This policy uses an alternative retirement schedule for existing capacity of the selected type(s). // </v>
      </c>
    </row>
    <row r="258" spans="1:21" s="226" customFormat="1">
      <c r="A258" s="226" t="s">
        <v>1974</v>
      </c>
      <c r="B258" s="237"/>
      <c r="C258" s="226" t="s">
        <v>8</v>
      </c>
      <c r="D258" s="226" t="s">
        <v>62</v>
      </c>
      <c r="E258" s="226" t="str">
        <f>E259</f>
        <v>Boolean Use Non BAU Mandated Capacity Construction Schedule</v>
      </c>
      <c r="M258" s="237"/>
      <c r="N258" s="248" t="s">
        <v>1972</v>
      </c>
      <c r="O258" s="248"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227" t="s">
        <v>1988</v>
      </c>
      <c r="Q258" s="227" t="s">
        <v>46</v>
      </c>
      <c r="S258" s="227" t="str">
        <f t="shared" si="19"/>
        <v/>
      </c>
      <c r="T258" s="227" t="str">
        <f t="shared" si="18"/>
        <v/>
      </c>
      <c r="U258" s="222"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225" t="s">
        <v>1975</v>
      </c>
      <c r="C259" s="225" t="s">
        <v>8</v>
      </c>
      <c r="D259" s="225" t="s">
        <v>62</v>
      </c>
      <c r="E259" s="225" t="s">
        <v>135</v>
      </c>
      <c r="F259" s="225" t="s">
        <v>322</v>
      </c>
      <c r="H259" s="225" t="s">
        <v>323</v>
      </c>
      <c r="J259" s="225">
        <v>861</v>
      </c>
      <c r="K259" s="225" t="s">
        <v>47</v>
      </c>
      <c r="N259" s="244" t="s">
        <v>1972</v>
      </c>
      <c r="O259" s="244"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246" t="s">
        <v>1988</v>
      </c>
      <c r="Q259" s="246" t="s">
        <v>46</v>
      </c>
      <c r="R259" s="246" t="str">
        <f t="shared" ref="R259:R291" si="23">H259&amp;" "&amp;I259</f>
        <v xml:space="preserve">Natural Gas Nonpeaker </v>
      </c>
      <c r="S259" s="246" t="str">
        <f t="shared" si="19"/>
        <v>//**Natural Gas Nonpeaker : **</v>
      </c>
      <c r="T259" s="225" t="str">
        <f t="shared" si="18"/>
        <v/>
      </c>
    </row>
    <row r="260" spans="1:21">
      <c r="A260" s="225" t="s">
        <v>1975</v>
      </c>
      <c r="C260" s="225" t="s">
        <v>8</v>
      </c>
      <c r="D260" s="225" t="s">
        <v>62</v>
      </c>
      <c r="E260" s="225" t="s">
        <v>135</v>
      </c>
      <c r="F260" s="225" t="s">
        <v>80</v>
      </c>
      <c r="H260" s="225" t="s">
        <v>94</v>
      </c>
      <c r="J260" s="225">
        <v>862</v>
      </c>
      <c r="K260" s="225" t="s">
        <v>47</v>
      </c>
      <c r="N260" s="244" t="s">
        <v>1972</v>
      </c>
      <c r="O260" s="244"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246" t="s">
        <v>1988</v>
      </c>
      <c r="Q260" s="246" t="s">
        <v>46</v>
      </c>
      <c r="R260" s="246" t="str">
        <f t="shared" si="23"/>
        <v xml:space="preserve">Nuclear </v>
      </c>
      <c r="S260" s="246" t="str">
        <f t="shared" si="19"/>
        <v>//**Nuclear : **</v>
      </c>
      <c r="T260" s="225" t="str">
        <f t="shared" ref="T260:T323" si="24">IF(K260="Yes",S260&amp;L260,"")</f>
        <v/>
      </c>
    </row>
    <row r="261" spans="1:21">
      <c r="A261" s="225" t="s">
        <v>1975</v>
      </c>
      <c r="C261" s="225" t="s">
        <v>8</v>
      </c>
      <c r="D261" s="225" t="s">
        <v>62</v>
      </c>
      <c r="E261" s="225" t="s">
        <v>135</v>
      </c>
      <c r="F261" s="225" t="s">
        <v>81</v>
      </c>
      <c r="H261" s="225" t="s">
        <v>95</v>
      </c>
      <c r="J261" s="225">
        <v>863</v>
      </c>
      <c r="K261" s="225" t="s">
        <v>47</v>
      </c>
      <c r="N261" s="244" t="s">
        <v>1972</v>
      </c>
      <c r="O261" s="244"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246" t="s">
        <v>1988</v>
      </c>
      <c r="Q261" s="246" t="s">
        <v>46</v>
      </c>
      <c r="R261" s="246" t="str">
        <f t="shared" si="23"/>
        <v xml:space="preserve">Hydro </v>
      </c>
      <c r="S261" s="246" t="str">
        <f t="shared" ref="S261:S310" si="25">IF(R261="","","//**"&amp;R261&amp;": **")</f>
        <v>//**Hydro : **</v>
      </c>
      <c r="T261" s="225" t="str">
        <f t="shared" si="24"/>
        <v/>
      </c>
    </row>
    <row r="262" spans="1:21">
      <c r="A262" s="225" t="s">
        <v>1975</v>
      </c>
      <c r="C262" s="225" t="s">
        <v>8</v>
      </c>
      <c r="D262" s="225" t="s">
        <v>62</v>
      </c>
      <c r="E262" s="225" t="s">
        <v>135</v>
      </c>
      <c r="F262" s="225" t="s">
        <v>472</v>
      </c>
      <c r="H262" s="225" t="s">
        <v>475</v>
      </c>
      <c r="J262" s="225">
        <v>864</v>
      </c>
      <c r="K262" s="225" t="s">
        <v>47</v>
      </c>
      <c r="N262" s="244" t="s">
        <v>1972</v>
      </c>
      <c r="O262" s="244"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246" t="s">
        <v>1988</v>
      </c>
      <c r="Q262" s="246" t="s">
        <v>46</v>
      </c>
      <c r="R262" s="246" t="str">
        <f t="shared" si="23"/>
        <v xml:space="preserve">Onshore Wind </v>
      </c>
      <c r="S262" s="246" t="str">
        <f t="shared" si="25"/>
        <v>//**Onshore Wind : **</v>
      </c>
      <c r="T262" s="225" t="str">
        <f t="shared" si="24"/>
        <v/>
      </c>
    </row>
    <row r="263" spans="1:21">
      <c r="A263" s="225" t="s">
        <v>1975</v>
      </c>
      <c r="C263" s="225" t="s">
        <v>8</v>
      </c>
      <c r="D263" s="225" t="s">
        <v>62</v>
      </c>
      <c r="E263" s="225" t="s">
        <v>135</v>
      </c>
      <c r="F263" s="225" t="s">
        <v>82</v>
      </c>
      <c r="H263" s="225" t="s">
        <v>96</v>
      </c>
      <c r="J263" s="225">
        <v>865</v>
      </c>
      <c r="K263" s="225" t="s">
        <v>47</v>
      </c>
      <c r="N263" s="244" t="s">
        <v>1972</v>
      </c>
      <c r="O263" s="244"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246" t="s">
        <v>1988</v>
      </c>
      <c r="Q263" s="246" t="s">
        <v>46</v>
      </c>
      <c r="R263" s="246" t="str">
        <f t="shared" si="23"/>
        <v xml:space="preserve">Solar PV </v>
      </c>
      <c r="S263" s="246" t="str">
        <f t="shared" si="25"/>
        <v>//**Solar PV : **</v>
      </c>
      <c r="T263" s="225" t="str">
        <f t="shared" si="24"/>
        <v/>
      </c>
    </row>
    <row r="264" spans="1:21">
      <c r="A264" s="225" t="s">
        <v>1975</v>
      </c>
      <c r="C264" s="225" t="s">
        <v>8</v>
      </c>
      <c r="D264" s="225" t="s">
        <v>62</v>
      </c>
      <c r="E264" s="225" t="s">
        <v>135</v>
      </c>
      <c r="F264" s="225" t="s">
        <v>83</v>
      </c>
      <c r="H264" s="225" t="s">
        <v>97</v>
      </c>
      <c r="J264" s="225">
        <v>866</v>
      </c>
      <c r="K264" s="225" t="s">
        <v>47</v>
      </c>
      <c r="N264" s="244" t="s">
        <v>1972</v>
      </c>
      <c r="O264" s="244"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246" t="s">
        <v>1988</v>
      </c>
      <c r="Q264" s="246" t="s">
        <v>46</v>
      </c>
      <c r="R264" s="246" t="str">
        <f t="shared" si="23"/>
        <v xml:space="preserve">Solar Thermal </v>
      </c>
      <c r="S264" s="246" t="str">
        <f t="shared" si="25"/>
        <v>//**Solar Thermal : **</v>
      </c>
      <c r="T264" s="225" t="str">
        <f t="shared" si="24"/>
        <v/>
      </c>
    </row>
    <row r="265" spans="1:21">
      <c r="A265" s="225" t="s">
        <v>1975</v>
      </c>
      <c r="C265" s="225" t="s">
        <v>8</v>
      </c>
      <c r="D265" s="225" t="s">
        <v>62</v>
      </c>
      <c r="E265" s="225" t="s">
        <v>135</v>
      </c>
      <c r="F265" s="225" t="s">
        <v>84</v>
      </c>
      <c r="H265" s="225" t="s">
        <v>98</v>
      </c>
      <c r="J265" s="225">
        <v>867</v>
      </c>
      <c r="K265" s="225" t="s">
        <v>47</v>
      </c>
      <c r="N265" s="244" t="s">
        <v>1972</v>
      </c>
      <c r="O265" s="244"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246" t="s">
        <v>1988</v>
      </c>
      <c r="Q265" s="246" t="s">
        <v>46</v>
      </c>
      <c r="R265" s="246" t="str">
        <f t="shared" si="23"/>
        <v xml:space="preserve">Biomass </v>
      </c>
      <c r="S265" s="246" t="str">
        <f t="shared" si="25"/>
        <v>//**Biomass : **</v>
      </c>
      <c r="T265" s="225" t="str">
        <f t="shared" si="24"/>
        <v/>
      </c>
    </row>
    <row r="266" spans="1:21">
      <c r="A266" s="225" t="s">
        <v>1975</v>
      </c>
      <c r="C266" s="225" t="s">
        <v>8</v>
      </c>
      <c r="D266" s="225" t="s">
        <v>62</v>
      </c>
      <c r="E266" s="225" t="s">
        <v>135</v>
      </c>
      <c r="F266" s="225" t="s">
        <v>752</v>
      </c>
      <c r="H266" s="225" t="s">
        <v>460</v>
      </c>
      <c r="J266" s="225">
        <v>868</v>
      </c>
      <c r="K266" s="225" t="s">
        <v>47</v>
      </c>
      <c r="N266" s="244" t="s">
        <v>1972</v>
      </c>
      <c r="O266" s="244"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246" t="s">
        <v>1988</v>
      </c>
      <c r="Q266" s="246" t="s">
        <v>46</v>
      </c>
      <c r="R266" s="246" t="str">
        <f t="shared" si="23"/>
        <v xml:space="preserve">Geothermal </v>
      </c>
      <c r="S266" s="246" t="str">
        <f t="shared" si="25"/>
        <v>//**Geothermal : **</v>
      </c>
      <c r="T266" s="225" t="str">
        <f t="shared" si="24"/>
        <v/>
      </c>
    </row>
    <row r="267" spans="1:21">
      <c r="A267" s="225" t="s">
        <v>1975</v>
      </c>
      <c r="C267" s="225" t="s">
        <v>8</v>
      </c>
      <c r="D267" s="225" t="s">
        <v>62</v>
      </c>
      <c r="E267" s="225" t="s">
        <v>135</v>
      </c>
      <c r="F267" s="225" t="s">
        <v>324</v>
      </c>
      <c r="H267" s="225" t="s">
        <v>326</v>
      </c>
      <c r="J267" s="225">
        <v>869</v>
      </c>
      <c r="K267" s="225" t="s">
        <v>47</v>
      </c>
      <c r="N267" s="244" t="s">
        <v>1972</v>
      </c>
      <c r="O267" s="244"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246" t="s">
        <v>1988</v>
      </c>
      <c r="Q267" s="246" t="s">
        <v>46</v>
      </c>
      <c r="R267" s="246" t="str">
        <f t="shared" si="23"/>
        <v xml:space="preserve">Petroleum </v>
      </c>
      <c r="S267" s="246" t="str">
        <f t="shared" si="25"/>
        <v>//**Petroleum : **</v>
      </c>
      <c r="T267" s="225" t="str">
        <f t="shared" si="24"/>
        <v/>
      </c>
    </row>
    <row r="268" spans="1:21">
      <c r="A268" s="225" t="s">
        <v>1975</v>
      </c>
      <c r="C268" s="225" t="s">
        <v>8</v>
      </c>
      <c r="D268" s="225" t="s">
        <v>62</v>
      </c>
      <c r="E268" s="225" t="s">
        <v>135</v>
      </c>
      <c r="F268" s="225" t="s">
        <v>325</v>
      </c>
      <c r="H268" s="225" t="s">
        <v>327</v>
      </c>
      <c r="J268" s="225">
        <v>870</v>
      </c>
      <c r="K268" s="225" t="s">
        <v>47</v>
      </c>
      <c r="N268" s="244" t="s">
        <v>1972</v>
      </c>
      <c r="O268" s="244"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246" t="s">
        <v>1988</v>
      </c>
      <c r="Q268" s="246" t="s">
        <v>46</v>
      </c>
      <c r="R268" s="246" t="str">
        <f t="shared" si="23"/>
        <v xml:space="preserve">Natural Gas Peaker </v>
      </c>
      <c r="S268" s="246" t="str">
        <f t="shared" si="25"/>
        <v>//**Natural Gas Peaker : **</v>
      </c>
      <c r="T268" s="225" t="str">
        <f t="shared" si="24"/>
        <v/>
      </c>
    </row>
    <row r="269" spans="1:21">
      <c r="A269" s="225" t="s">
        <v>1975</v>
      </c>
      <c r="C269" s="225" t="s">
        <v>8</v>
      </c>
      <c r="D269" s="225" t="s">
        <v>62</v>
      </c>
      <c r="E269" s="225" t="s">
        <v>135</v>
      </c>
      <c r="F269" s="225" t="s">
        <v>468</v>
      </c>
      <c r="H269" s="225" t="s">
        <v>467</v>
      </c>
      <c r="J269" s="225">
        <v>871</v>
      </c>
      <c r="K269" s="225" t="s">
        <v>47</v>
      </c>
      <c r="N269" s="244" t="s">
        <v>1972</v>
      </c>
      <c r="O269" s="244"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246" t="s">
        <v>1988</v>
      </c>
      <c r="Q269" s="246" t="s">
        <v>46</v>
      </c>
      <c r="R269" s="246" t="str">
        <f t="shared" si="23"/>
        <v xml:space="preserve">Lignite </v>
      </c>
      <c r="S269" s="246" t="str">
        <f t="shared" si="25"/>
        <v>//**Lignite : **</v>
      </c>
      <c r="T269" s="225" t="str">
        <f t="shared" si="24"/>
        <v/>
      </c>
    </row>
    <row r="270" spans="1:21">
      <c r="A270" s="225" t="s">
        <v>1975</v>
      </c>
      <c r="C270" s="225" t="s">
        <v>8</v>
      </c>
      <c r="D270" s="225" t="s">
        <v>62</v>
      </c>
      <c r="E270" s="225" t="s">
        <v>135</v>
      </c>
      <c r="F270" s="225" t="s">
        <v>477</v>
      </c>
      <c r="H270" s="225" t="s">
        <v>478</v>
      </c>
      <c r="J270" s="225">
        <v>872</v>
      </c>
      <c r="K270" s="225" t="s">
        <v>47</v>
      </c>
      <c r="N270" s="244" t="s">
        <v>1972</v>
      </c>
      <c r="O270" s="244"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246" t="s">
        <v>1988</v>
      </c>
      <c r="Q270" s="246" t="s">
        <v>46</v>
      </c>
      <c r="R270" s="246" t="str">
        <f t="shared" si="23"/>
        <v xml:space="preserve">Offshore Wind </v>
      </c>
      <c r="S270" s="246" t="str">
        <f t="shared" si="25"/>
        <v>//**Offshore Wind : **</v>
      </c>
      <c r="T270" s="225" t="str">
        <f t="shared" si="24"/>
        <v/>
      </c>
    </row>
    <row r="271" spans="1:21">
      <c r="A271" s="225" t="s">
        <v>1975</v>
      </c>
      <c r="C271" s="225" t="s">
        <v>8</v>
      </c>
      <c r="D271" s="225" t="s">
        <v>62</v>
      </c>
      <c r="E271" s="225" t="s">
        <v>135</v>
      </c>
      <c r="F271" s="225" t="s">
        <v>1112</v>
      </c>
      <c r="H271" s="225" t="s">
        <v>805</v>
      </c>
      <c r="J271" s="225">
        <v>873</v>
      </c>
      <c r="K271" s="225" t="s">
        <v>47</v>
      </c>
      <c r="N271" s="244" t="s">
        <v>1972</v>
      </c>
      <c r="O271" s="244"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246" t="s">
        <v>1988</v>
      </c>
      <c r="Q271" s="246" t="s">
        <v>46</v>
      </c>
      <c r="R271" s="246" t="str">
        <f t="shared" si="23"/>
        <v xml:space="preserve">Crude Oil </v>
      </c>
      <c r="S271" s="246" t="str">
        <f t="shared" si="25"/>
        <v>//**Crude Oil : **</v>
      </c>
      <c r="T271" s="225" t="str">
        <f t="shared" si="24"/>
        <v/>
      </c>
    </row>
    <row r="272" spans="1:21">
      <c r="A272" s="225" t="s">
        <v>1975</v>
      </c>
      <c r="C272" s="225" t="s">
        <v>8</v>
      </c>
      <c r="D272" s="225" t="s">
        <v>62</v>
      </c>
      <c r="E272" s="225" t="s">
        <v>135</v>
      </c>
      <c r="F272" s="225" t="s">
        <v>1113</v>
      </c>
      <c r="H272" s="225" t="s">
        <v>945</v>
      </c>
      <c r="J272" s="225">
        <v>874</v>
      </c>
      <c r="K272" s="225" t="s">
        <v>47</v>
      </c>
      <c r="N272" s="244" t="s">
        <v>1972</v>
      </c>
      <c r="O272" s="244"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246" t="s">
        <v>1988</v>
      </c>
      <c r="Q272" s="246" t="s">
        <v>46</v>
      </c>
      <c r="R272" s="246" t="str">
        <f t="shared" si="23"/>
        <v xml:space="preserve">Heavy or Residual Fuel Oil </v>
      </c>
      <c r="S272" s="246" t="str">
        <f t="shared" si="25"/>
        <v>//**Heavy or Residual Fuel Oil : **</v>
      </c>
      <c r="T272" s="225" t="str">
        <f t="shared" si="24"/>
        <v/>
      </c>
    </row>
    <row r="273" spans="1:20">
      <c r="A273" s="225" t="s">
        <v>1975</v>
      </c>
      <c r="C273" s="225" t="s">
        <v>8</v>
      </c>
      <c r="D273" s="225" t="s">
        <v>62</v>
      </c>
      <c r="E273" s="225" t="s">
        <v>135</v>
      </c>
      <c r="F273" s="225" t="s">
        <v>1114</v>
      </c>
      <c r="H273" s="225" t="s">
        <v>807</v>
      </c>
      <c r="J273" s="225">
        <v>875</v>
      </c>
      <c r="K273" s="225" t="s">
        <v>47</v>
      </c>
      <c r="N273" s="244" t="s">
        <v>1972</v>
      </c>
      <c r="O273" s="244"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246" t="s">
        <v>1988</v>
      </c>
      <c r="Q273" s="246" t="s">
        <v>46</v>
      </c>
      <c r="R273" s="246" t="str">
        <f t="shared" si="23"/>
        <v xml:space="preserve">Municipal Solid Waste </v>
      </c>
      <c r="S273" s="246" t="str">
        <f t="shared" si="25"/>
        <v>//**Municipal Solid Waste : **</v>
      </c>
      <c r="T273" s="225" t="str">
        <f t="shared" si="24"/>
        <v/>
      </c>
    </row>
    <row r="274" spans="1:20">
      <c r="A274" s="225" t="s">
        <v>1975</v>
      </c>
      <c r="C274" s="225" t="s">
        <v>8</v>
      </c>
      <c r="D274" s="225" t="s">
        <v>62</v>
      </c>
      <c r="E274" s="225" t="s">
        <v>135</v>
      </c>
      <c r="F274" s="225" t="s">
        <v>471</v>
      </c>
      <c r="H274" s="225" t="s">
        <v>470</v>
      </c>
      <c r="J274" s="225">
        <v>633</v>
      </c>
      <c r="K274" s="225" t="s">
        <v>47</v>
      </c>
      <c r="N274" s="244" t="s">
        <v>1972</v>
      </c>
      <c r="O274" s="244"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246" t="s">
        <v>1988</v>
      </c>
      <c r="Q274" s="246" t="s">
        <v>46</v>
      </c>
      <c r="R274" s="246" t="str">
        <f t="shared" si="23"/>
        <v xml:space="preserve">Hard Coal </v>
      </c>
      <c r="S274" s="246" t="str">
        <f t="shared" si="25"/>
        <v>//**Hard Coal : **</v>
      </c>
      <c r="T274" s="225" t="str">
        <f t="shared" si="24"/>
        <v/>
      </c>
    </row>
    <row r="275" spans="1:20">
      <c r="A275" s="225" t="s">
        <v>1975</v>
      </c>
      <c r="C275" s="225" t="s">
        <v>8</v>
      </c>
      <c r="D275" s="225" t="s">
        <v>62</v>
      </c>
      <c r="E275" s="225" t="s">
        <v>135</v>
      </c>
      <c r="F275" s="225" t="s">
        <v>322</v>
      </c>
      <c r="H275" s="225" t="s">
        <v>323</v>
      </c>
      <c r="J275" s="225">
        <v>634</v>
      </c>
      <c r="K275" s="225" t="s">
        <v>47</v>
      </c>
      <c r="N275" s="244" t="s">
        <v>1972</v>
      </c>
      <c r="O275" s="244"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246" t="s">
        <v>1988</v>
      </c>
      <c r="Q275" s="246" t="s">
        <v>46</v>
      </c>
      <c r="R275" s="246" t="str">
        <f t="shared" si="23"/>
        <v xml:space="preserve">Natural Gas Nonpeaker </v>
      </c>
      <c r="S275" s="246" t="str">
        <f t="shared" si="25"/>
        <v>//**Natural Gas Nonpeaker : **</v>
      </c>
      <c r="T275" s="225" t="str">
        <f t="shared" si="24"/>
        <v/>
      </c>
    </row>
    <row r="276" spans="1:20">
      <c r="A276" s="225" t="s">
        <v>1975</v>
      </c>
      <c r="C276" s="225" t="s">
        <v>8</v>
      </c>
      <c r="D276" s="225" t="s">
        <v>62</v>
      </c>
      <c r="E276" s="225" t="s">
        <v>135</v>
      </c>
      <c r="F276" s="225" t="s">
        <v>80</v>
      </c>
      <c r="H276" s="225" t="s">
        <v>94</v>
      </c>
      <c r="J276" s="225">
        <v>635</v>
      </c>
      <c r="K276" s="225" t="s">
        <v>47</v>
      </c>
      <c r="N276" s="244" t="s">
        <v>1972</v>
      </c>
      <c r="O276" s="244"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246" t="s">
        <v>1988</v>
      </c>
      <c r="Q276" s="246" t="s">
        <v>46</v>
      </c>
      <c r="R276" s="246" t="str">
        <f t="shared" si="23"/>
        <v xml:space="preserve">Nuclear </v>
      </c>
      <c r="S276" s="246" t="str">
        <f t="shared" si="25"/>
        <v>//**Nuclear : **</v>
      </c>
      <c r="T276" s="225" t="str">
        <f t="shared" si="24"/>
        <v/>
      </c>
    </row>
    <row r="277" spans="1:20">
      <c r="A277" s="225" t="s">
        <v>1975</v>
      </c>
      <c r="C277" s="225" t="s">
        <v>8</v>
      </c>
      <c r="D277" s="225" t="s">
        <v>62</v>
      </c>
      <c r="E277" s="225" t="s">
        <v>135</v>
      </c>
      <c r="F277" s="225" t="s">
        <v>81</v>
      </c>
      <c r="H277" s="225" t="s">
        <v>95</v>
      </c>
      <c r="J277" s="225">
        <v>636</v>
      </c>
      <c r="K277" s="225" t="s">
        <v>47</v>
      </c>
      <c r="N277" s="244" t="s">
        <v>1972</v>
      </c>
      <c r="O277" s="244"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246" t="s">
        <v>1988</v>
      </c>
      <c r="Q277" s="246" t="s">
        <v>46</v>
      </c>
      <c r="R277" s="246" t="str">
        <f t="shared" si="23"/>
        <v xml:space="preserve">Hydro </v>
      </c>
      <c r="S277" s="246" t="str">
        <f t="shared" si="25"/>
        <v>//**Hydro : **</v>
      </c>
      <c r="T277" s="225" t="str">
        <f t="shared" si="24"/>
        <v/>
      </c>
    </row>
    <row r="278" spans="1:20">
      <c r="A278" s="225" t="s">
        <v>1975</v>
      </c>
      <c r="C278" s="225" t="s">
        <v>8</v>
      </c>
      <c r="D278" s="225" t="s">
        <v>62</v>
      </c>
      <c r="E278" s="225" t="s">
        <v>135</v>
      </c>
      <c r="F278" s="225" t="s">
        <v>472</v>
      </c>
      <c r="H278" s="225" t="s">
        <v>475</v>
      </c>
      <c r="J278" s="225">
        <v>637</v>
      </c>
      <c r="K278" s="225" t="s">
        <v>47</v>
      </c>
      <c r="N278" s="244" t="s">
        <v>1972</v>
      </c>
      <c r="O278" s="244"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246" t="s">
        <v>1988</v>
      </c>
      <c r="Q278" s="246" t="s">
        <v>46</v>
      </c>
      <c r="R278" s="246" t="str">
        <f t="shared" si="23"/>
        <v xml:space="preserve">Onshore Wind </v>
      </c>
      <c r="S278" s="246" t="str">
        <f t="shared" si="25"/>
        <v>//**Onshore Wind : **</v>
      </c>
      <c r="T278" s="225" t="str">
        <f t="shared" si="24"/>
        <v/>
      </c>
    </row>
    <row r="279" spans="1:20">
      <c r="A279" s="225" t="s">
        <v>1975</v>
      </c>
      <c r="C279" s="225" t="s">
        <v>8</v>
      </c>
      <c r="D279" s="225" t="s">
        <v>62</v>
      </c>
      <c r="E279" s="225" t="s">
        <v>135</v>
      </c>
      <c r="F279" s="225" t="s">
        <v>82</v>
      </c>
      <c r="H279" s="225" t="s">
        <v>96</v>
      </c>
      <c r="J279" s="225">
        <v>638</v>
      </c>
      <c r="K279" s="225" t="s">
        <v>47</v>
      </c>
      <c r="N279" s="244" t="s">
        <v>1972</v>
      </c>
      <c r="O279" s="244"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246" t="s">
        <v>1988</v>
      </c>
      <c r="Q279" s="246" t="s">
        <v>46</v>
      </c>
      <c r="R279" s="246" t="str">
        <f t="shared" si="23"/>
        <v xml:space="preserve">Solar PV </v>
      </c>
      <c r="S279" s="246" t="str">
        <f t="shared" si="25"/>
        <v>//**Solar PV : **</v>
      </c>
      <c r="T279" s="225" t="str">
        <f t="shared" si="24"/>
        <v/>
      </c>
    </row>
    <row r="280" spans="1:20">
      <c r="A280" s="225" t="s">
        <v>1975</v>
      </c>
      <c r="C280" s="225" t="s">
        <v>8</v>
      </c>
      <c r="D280" s="225" t="s">
        <v>62</v>
      </c>
      <c r="E280" s="225" t="s">
        <v>135</v>
      </c>
      <c r="F280" s="225" t="s">
        <v>83</v>
      </c>
      <c r="H280" s="225" t="s">
        <v>97</v>
      </c>
      <c r="J280" s="225">
        <v>639</v>
      </c>
      <c r="K280" s="225" t="s">
        <v>47</v>
      </c>
      <c r="N280" s="244" t="s">
        <v>1972</v>
      </c>
      <c r="O280" s="244"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246" t="s">
        <v>1988</v>
      </c>
      <c r="Q280" s="246" t="s">
        <v>46</v>
      </c>
      <c r="R280" s="246" t="str">
        <f t="shared" si="23"/>
        <v xml:space="preserve">Solar Thermal </v>
      </c>
      <c r="S280" s="246" t="str">
        <f t="shared" si="25"/>
        <v>//**Solar Thermal : **</v>
      </c>
      <c r="T280" s="225" t="str">
        <f t="shared" si="24"/>
        <v/>
      </c>
    </row>
    <row r="281" spans="1:20">
      <c r="A281" s="225" t="s">
        <v>1975</v>
      </c>
      <c r="C281" s="225" t="s">
        <v>8</v>
      </c>
      <c r="D281" s="225" t="s">
        <v>62</v>
      </c>
      <c r="E281" s="225" t="s">
        <v>135</v>
      </c>
      <c r="F281" s="225" t="s">
        <v>84</v>
      </c>
      <c r="H281" s="225" t="s">
        <v>98</v>
      </c>
      <c r="J281" s="225">
        <v>640</v>
      </c>
      <c r="K281" s="225" t="s">
        <v>47</v>
      </c>
      <c r="N281" s="244" t="s">
        <v>1972</v>
      </c>
      <c r="O281" s="244"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246" t="s">
        <v>1988</v>
      </c>
      <c r="Q281" s="246" t="s">
        <v>46</v>
      </c>
      <c r="R281" s="246" t="str">
        <f t="shared" si="23"/>
        <v xml:space="preserve">Biomass </v>
      </c>
      <c r="S281" s="246" t="str">
        <f t="shared" si="25"/>
        <v>//**Biomass : **</v>
      </c>
      <c r="T281" s="225" t="str">
        <f t="shared" si="24"/>
        <v/>
      </c>
    </row>
    <row r="282" spans="1:20">
      <c r="A282" s="225" t="s">
        <v>1975</v>
      </c>
      <c r="C282" s="225" t="s">
        <v>8</v>
      </c>
      <c r="D282" s="225" t="s">
        <v>62</v>
      </c>
      <c r="E282" s="225" t="s">
        <v>135</v>
      </c>
      <c r="F282" s="225" t="s">
        <v>752</v>
      </c>
      <c r="H282" s="225" t="s">
        <v>1688</v>
      </c>
      <c r="J282" s="225">
        <v>641</v>
      </c>
      <c r="K282" s="225" t="s">
        <v>47</v>
      </c>
      <c r="N282" s="244" t="s">
        <v>1972</v>
      </c>
      <c r="O282" s="244"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246" t="s">
        <v>1988</v>
      </c>
      <c r="Q282" s="246" t="s">
        <v>46</v>
      </c>
      <c r="R282" s="246" t="str">
        <f t="shared" si="23"/>
        <v xml:space="preserve">Pumped Hydro </v>
      </c>
      <c r="S282" s="246" t="str">
        <f t="shared" si="25"/>
        <v>//**Pumped Hydro : **</v>
      </c>
      <c r="T282" s="225" t="str">
        <f t="shared" si="24"/>
        <v/>
      </c>
    </row>
    <row r="283" spans="1:20">
      <c r="A283" s="225" t="s">
        <v>1975</v>
      </c>
      <c r="C283" s="225" t="s">
        <v>8</v>
      </c>
      <c r="D283" s="225" t="s">
        <v>62</v>
      </c>
      <c r="E283" s="225" t="s">
        <v>135</v>
      </c>
      <c r="F283" s="225" t="s">
        <v>324</v>
      </c>
      <c r="H283" s="225" t="s">
        <v>326</v>
      </c>
      <c r="J283" s="225">
        <v>642</v>
      </c>
      <c r="K283" s="225" t="s">
        <v>47</v>
      </c>
      <c r="N283" s="244" t="s">
        <v>1972</v>
      </c>
      <c r="O283" s="244"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246" t="s">
        <v>1988</v>
      </c>
      <c r="Q283" s="246" t="s">
        <v>46</v>
      </c>
      <c r="R283" s="246" t="str">
        <f t="shared" si="23"/>
        <v xml:space="preserve">Petroleum </v>
      </c>
      <c r="S283" s="246" t="str">
        <f t="shared" si="25"/>
        <v>//**Petroleum : **</v>
      </c>
      <c r="T283" s="225" t="str">
        <f t="shared" si="24"/>
        <v/>
      </c>
    </row>
    <row r="284" spans="1:20">
      <c r="A284" s="225" t="s">
        <v>1975</v>
      </c>
      <c r="C284" s="225" t="s">
        <v>8</v>
      </c>
      <c r="D284" s="225" t="s">
        <v>62</v>
      </c>
      <c r="E284" s="225" t="s">
        <v>135</v>
      </c>
      <c r="F284" s="225" t="s">
        <v>325</v>
      </c>
      <c r="H284" s="225" t="s">
        <v>327</v>
      </c>
      <c r="J284" s="225">
        <v>643</v>
      </c>
      <c r="K284" s="225" t="s">
        <v>47</v>
      </c>
      <c r="N284" s="244" t="s">
        <v>1972</v>
      </c>
      <c r="O284" s="244"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246" t="s">
        <v>1988</v>
      </c>
      <c r="Q284" s="246" t="s">
        <v>46</v>
      </c>
      <c r="R284" s="246" t="str">
        <f t="shared" si="23"/>
        <v xml:space="preserve">Natural Gas Peaker </v>
      </c>
      <c r="S284" s="246" t="str">
        <f t="shared" si="25"/>
        <v>//**Natural Gas Peaker : **</v>
      </c>
      <c r="T284" s="225" t="str">
        <f t="shared" si="24"/>
        <v/>
      </c>
    </row>
    <row r="285" spans="1:20">
      <c r="A285" s="225" t="s">
        <v>1975</v>
      </c>
      <c r="C285" s="225" t="s">
        <v>8</v>
      </c>
      <c r="D285" s="225" t="s">
        <v>62</v>
      </c>
      <c r="E285" s="225" t="s">
        <v>135</v>
      </c>
      <c r="F285" s="225" t="s">
        <v>468</v>
      </c>
      <c r="H285" s="225" t="s">
        <v>467</v>
      </c>
      <c r="J285" s="225">
        <v>644</v>
      </c>
      <c r="K285" s="225" t="s">
        <v>47</v>
      </c>
      <c r="N285" s="244" t="s">
        <v>1972</v>
      </c>
      <c r="O285" s="244"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246" t="s">
        <v>1988</v>
      </c>
      <c r="Q285" s="246" t="s">
        <v>46</v>
      </c>
      <c r="R285" s="246" t="str">
        <f t="shared" si="23"/>
        <v xml:space="preserve">Lignite </v>
      </c>
      <c r="S285" s="246" t="str">
        <f t="shared" si="25"/>
        <v>//**Lignite : **</v>
      </c>
      <c r="T285" s="225" t="str">
        <f t="shared" si="24"/>
        <v/>
      </c>
    </row>
    <row r="286" spans="1:20">
      <c r="A286" s="225" t="s">
        <v>1975</v>
      </c>
      <c r="C286" s="225" t="s">
        <v>8</v>
      </c>
      <c r="D286" s="225" t="s">
        <v>62</v>
      </c>
      <c r="E286" s="225" t="s">
        <v>135</v>
      </c>
      <c r="F286" s="225" t="s">
        <v>477</v>
      </c>
      <c r="H286" s="225" t="s">
        <v>478</v>
      </c>
      <c r="J286" s="225">
        <v>645</v>
      </c>
      <c r="K286" s="225" t="s">
        <v>47</v>
      </c>
      <c r="N286" s="244" t="s">
        <v>1972</v>
      </c>
      <c r="O286" s="244"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246" t="s">
        <v>1988</v>
      </c>
      <c r="Q286" s="246" t="s">
        <v>46</v>
      </c>
      <c r="R286" s="246" t="str">
        <f t="shared" si="23"/>
        <v xml:space="preserve">Offshore Wind </v>
      </c>
      <c r="S286" s="246" t="str">
        <f t="shared" si="25"/>
        <v>//**Offshore Wind : **</v>
      </c>
      <c r="T286" s="225" t="str">
        <f t="shared" si="24"/>
        <v/>
      </c>
    </row>
    <row r="287" spans="1:20">
      <c r="A287" s="225" t="s">
        <v>1975</v>
      </c>
      <c r="C287" s="225" t="s">
        <v>8</v>
      </c>
      <c r="D287" s="225" t="s">
        <v>62</v>
      </c>
      <c r="E287" s="225" t="s">
        <v>135</v>
      </c>
      <c r="F287" s="225" t="s">
        <v>1112</v>
      </c>
      <c r="H287" s="225" t="s">
        <v>805</v>
      </c>
      <c r="J287" s="225">
        <v>646</v>
      </c>
      <c r="K287" s="225" t="s">
        <v>47</v>
      </c>
      <c r="N287" s="244" t="s">
        <v>1972</v>
      </c>
      <c r="O287" s="244"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246" t="s">
        <v>1988</v>
      </c>
      <c r="Q287" s="246" t="s">
        <v>46</v>
      </c>
      <c r="R287" s="246" t="str">
        <f t="shared" si="23"/>
        <v xml:space="preserve">Crude Oil </v>
      </c>
      <c r="S287" s="246" t="str">
        <f t="shared" si="25"/>
        <v>//**Crude Oil : **</v>
      </c>
      <c r="T287" s="225" t="str">
        <f t="shared" si="24"/>
        <v/>
      </c>
    </row>
    <row r="288" spans="1:20">
      <c r="A288" s="225" t="s">
        <v>1975</v>
      </c>
      <c r="C288" s="225" t="s">
        <v>8</v>
      </c>
      <c r="D288" s="225" t="s">
        <v>62</v>
      </c>
      <c r="E288" s="225" t="s">
        <v>135</v>
      </c>
      <c r="F288" s="225" t="s">
        <v>1113</v>
      </c>
      <c r="H288" s="225" t="s">
        <v>945</v>
      </c>
      <c r="J288" s="225">
        <v>647</v>
      </c>
      <c r="K288" s="225" t="s">
        <v>47</v>
      </c>
      <c r="N288" s="244" t="s">
        <v>1972</v>
      </c>
      <c r="O288" s="244"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246" t="s">
        <v>1988</v>
      </c>
      <c r="Q288" s="246" t="s">
        <v>46</v>
      </c>
      <c r="R288" s="246" t="str">
        <f t="shared" si="23"/>
        <v xml:space="preserve">Heavy or Residual Fuel Oil </v>
      </c>
      <c r="S288" s="246" t="str">
        <f t="shared" si="25"/>
        <v>//**Heavy or Residual Fuel Oil : **</v>
      </c>
      <c r="T288" s="225" t="str">
        <f t="shared" si="24"/>
        <v/>
      </c>
    </row>
    <row r="289" spans="1:21">
      <c r="A289" s="225" t="s">
        <v>1975</v>
      </c>
      <c r="C289" s="225" t="s">
        <v>8</v>
      </c>
      <c r="D289" s="225" t="s">
        <v>62</v>
      </c>
      <c r="E289" s="225" t="s">
        <v>135</v>
      </c>
      <c r="F289" s="225" t="s">
        <v>1114</v>
      </c>
      <c r="H289" s="225" t="s">
        <v>807</v>
      </c>
      <c r="J289" s="225">
        <v>648</v>
      </c>
      <c r="K289" s="225" t="s">
        <v>47</v>
      </c>
      <c r="N289" s="244" t="s">
        <v>1972</v>
      </c>
      <c r="O289" s="244"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246" t="s">
        <v>1988</v>
      </c>
      <c r="Q289" s="246" t="s">
        <v>46</v>
      </c>
      <c r="R289" s="246" t="str">
        <f t="shared" si="23"/>
        <v xml:space="preserve">Municipal Solid Waste </v>
      </c>
      <c r="S289" s="246" t="str">
        <f t="shared" si="25"/>
        <v>//**Municipal Solid Waste : **</v>
      </c>
      <c r="T289" s="225" t="str">
        <f t="shared" si="24"/>
        <v/>
      </c>
    </row>
    <row r="290" spans="1:21" s="226" customFormat="1">
      <c r="A290" s="226" t="s">
        <v>1974</v>
      </c>
      <c r="B290" s="237"/>
      <c r="C290" s="226" t="s">
        <v>8</v>
      </c>
      <c r="D290" s="226" t="s">
        <v>380</v>
      </c>
      <c r="E290" s="226" t="s">
        <v>381</v>
      </c>
      <c r="J290" s="226">
        <v>649</v>
      </c>
      <c r="K290" s="226" t="s">
        <v>46</v>
      </c>
      <c r="L290" s="226" t="s">
        <v>1844</v>
      </c>
      <c r="M290" s="237"/>
      <c r="N290" s="248" t="s">
        <v>1972</v>
      </c>
      <c r="O290" s="252" t="str">
        <f>INDEX('Standard Descriptions'!$E:$E,MATCH(Guidance!E290,'Standard Descriptions'!$C:$C,0))</f>
        <v>This policy expands the definitions for qualifying carbon-free sources for the carbon-free electricity standard to be wind, solar, hydro, nuclear, and municipal solid waste.//</v>
      </c>
      <c r="P290" s="226" t="s">
        <v>1988</v>
      </c>
      <c r="Q290" s="226" t="s">
        <v>47</v>
      </c>
      <c r="R290" s="226" t="str">
        <f t="shared" si="23"/>
        <v xml:space="preserve"> </v>
      </c>
      <c r="S290" s="227"/>
      <c r="T290" s="227" t="str">
        <f t="shared" si="24"/>
        <v xml:space="preserve"> The BAU case assumes wind, solar, and biomass qualify for the carbon-free electricity standard.</v>
      </c>
      <c r="U290" s="222"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226" customFormat="1">
      <c r="A291" s="226" t="s">
        <v>1974</v>
      </c>
      <c r="B291" s="237"/>
      <c r="C291" s="226" t="s">
        <v>8</v>
      </c>
      <c r="D291" s="226" t="s">
        <v>558</v>
      </c>
      <c r="E291" s="226" t="s">
        <v>557</v>
      </c>
      <c r="J291" s="226">
        <v>35</v>
      </c>
      <c r="K291" s="226" t="s">
        <v>47</v>
      </c>
      <c r="M291" s="237"/>
      <c r="N291" s="248" t="s">
        <v>1972</v>
      </c>
      <c r="O291" s="248" t="str">
        <f>INDEX('Standard Descriptions'!$E:$E,MATCH(Guidance!E291,'Standard Descriptions'!$C:$C,0))</f>
        <v xml:space="preserve"> This policy extends the lifetime of all nuclear plants by the specified number of years.//</v>
      </c>
      <c r="P291" s="226" t="s">
        <v>1988</v>
      </c>
      <c r="Q291" s="226" t="s">
        <v>47</v>
      </c>
      <c r="R291" s="226" t="str">
        <f t="shared" si="23"/>
        <v xml:space="preserve"> </v>
      </c>
      <c r="S291" s="227"/>
      <c r="T291" s="227" t="str">
        <f t="shared" si="24"/>
        <v/>
      </c>
      <c r="U291" s="222" t="str">
        <f>N291&amp;O291</f>
        <v>**Description:** This policy extends the lifetime of all nuclear plants by the specified number of years.//</v>
      </c>
    </row>
    <row r="292" spans="1:21" s="226" customFormat="1" ht="38.15" customHeight="1">
      <c r="A292" s="226" t="s">
        <v>1974</v>
      </c>
      <c r="B292" s="237"/>
      <c r="C292" s="226" t="s">
        <v>8</v>
      </c>
      <c r="D292" s="226" t="s">
        <v>267</v>
      </c>
      <c r="E292" s="226" t="str">
        <f>E293</f>
        <v>Percentage Reduction in Plant Downtime</v>
      </c>
      <c r="M292" s="237"/>
      <c r="N292" s="248" t="s">
        <v>1972</v>
      </c>
      <c r="O292" s="248"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227" t="s">
        <v>1988</v>
      </c>
      <c r="Q292" s="227" t="s">
        <v>46</v>
      </c>
      <c r="S292" s="227"/>
      <c r="T292" s="227" t="str">
        <f t="shared" si="24"/>
        <v/>
      </c>
      <c r="U292" s="259"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225" t="s">
        <v>1975</v>
      </c>
      <c r="C293" s="225" t="s">
        <v>8</v>
      </c>
      <c r="D293" s="225" t="s">
        <v>267</v>
      </c>
      <c r="E293" s="225" t="s">
        <v>268</v>
      </c>
      <c r="F293" s="225" t="s">
        <v>471</v>
      </c>
      <c r="G293" s="225" t="s">
        <v>269</v>
      </c>
      <c r="J293" s="225">
        <v>650</v>
      </c>
      <c r="K293" s="225" t="s">
        <v>47</v>
      </c>
      <c r="N293" s="244" t="s">
        <v>1972</v>
      </c>
      <c r="O293" s="244"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246" t="s">
        <v>1988</v>
      </c>
      <c r="Q293" s="246" t="s">
        <v>46</v>
      </c>
      <c r="R293" s="246" t="str">
        <f t="shared" ref="R293:R337" si="26">H293&amp;" "&amp;I293</f>
        <v xml:space="preserve"> </v>
      </c>
      <c r="S293" s="246"/>
      <c r="T293" s="225" t="str">
        <f t="shared" si="24"/>
        <v/>
      </c>
    </row>
    <row r="294" spans="1:21">
      <c r="A294" s="225" t="s">
        <v>1975</v>
      </c>
      <c r="C294" s="225" t="s">
        <v>8</v>
      </c>
      <c r="D294" s="225" t="s">
        <v>267</v>
      </c>
      <c r="E294" s="225" t="s">
        <v>268</v>
      </c>
      <c r="F294" s="225" t="s">
        <v>471</v>
      </c>
      <c r="G294" s="225" t="s">
        <v>270</v>
      </c>
      <c r="J294" s="225">
        <v>651</v>
      </c>
      <c r="K294" s="225" t="s">
        <v>47</v>
      </c>
      <c r="N294" s="244" t="s">
        <v>1972</v>
      </c>
      <c r="O294" s="244"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246" t="s">
        <v>1988</v>
      </c>
      <c r="Q294" s="246" t="s">
        <v>46</v>
      </c>
      <c r="R294" s="246" t="str">
        <f t="shared" si="26"/>
        <v xml:space="preserve"> </v>
      </c>
      <c r="S294" s="246"/>
      <c r="T294" s="225" t="str">
        <f t="shared" si="24"/>
        <v/>
      </c>
    </row>
    <row r="295" spans="1:21">
      <c r="A295" s="225" t="s">
        <v>1975</v>
      </c>
      <c r="C295" s="225" t="s">
        <v>8</v>
      </c>
      <c r="D295" s="225" t="s">
        <v>267</v>
      </c>
      <c r="E295" s="225" t="s">
        <v>268</v>
      </c>
      <c r="F295" s="225" t="s">
        <v>471</v>
      </c>
      <c r="G295" s="225" t="s">
        <v>271</v>
      </c>
      <c r="J295" s="225">
        <v>652</v>
      </c>
      <c r="K295" s="225" t="s">
        <v>47</v>
      </c>
      <c r="N295" s="244" t="s">
        <v>1972</v>
      </c>
      <c r="O295" s="244"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246" t="s">
        <v>1988</v>
      </c>
      <c r="Q295" s="246" t="s">
        <v>46</v>
      </c>
      <c r="R295" s="246" t="str">
        <f t="shared" si="26"/>
        <v xml:space="preserve"> </v>
      </c>
      <c r="S295" s="246"/>
      <c r="T295" s="225" t="str">
        <f t="shared" si="24"/>
        <v/>
      </c>
    </row>
    <row r="296" spans="1:21">
      <c r="A296" s="225" t="s">
        <v>1975</v>
      </c>
      <c r="C296" s="225" t="s">
        <v>8</v>
      </c>
      <c r="D296" s="225" t="s">
        <v>267</v>
      </c>
      <c r="E296" s="225" t="s">
        <v>268</v>
      </c>
      <c r="F296" s="225" t="s">
        <v>322</v>
      </c>
      <c r="G296" s="225" t="s">
        <v>269</v>
      </c>
      <c r="H296" s="225" t="s">
        <v>321</v>
      </c>
      <c r="I296" s="225" t="s">
        <v>323</v>
      </c>
      <c r="J296" s="225">
        <v>141</v>
      </c>
      <c r="K296" s="225" t="s">
        <v>46</v>
      </c>
      <c r="L296" s="225" t="s">
        <v>1912</v>
      </c>
      <c r="N296" s="244" t="s">
        <v>1972</v>
      </c>
      <c r="O296" s="244"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246" t="s">
        <v>1988</v>
      </c>
      <c r="Q296" s="246" t="s">
        <v>46</v>
      </c>
      <c r="R296" s="246" t="str">
        <f t="shared" si="26"/>
        <v>Preexisting Natural Gas Nonpeaker</v>
      </c>
      <c r="S296" s="246" t="str">
        <f t="shared" si="25"/>
        <v>//**Preexisting Natural Gas Nonpeaker: **</v>
      </c>
      <c r="T296" s="225"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225" t="s">
        <v>1975</v>
      </c>
      <c r="C297" s="225" t="s">
        <v>8</v>
      </c>
      <c r="D297" s="225" t="s">
        <v>267</v>
      </c>
      <c r="E297" s="225" t="s">
        <v>268</v>
      </c>
      <c r="F297" s="225" t="s">
        <v>322</v>
      </c>
      <c r="G297" s="225" t="s">
        <v>270</v>
      </c>
      <c r="J297" s="225">
        <v>653</v>
      </c>
      <c r="K297" s="225" t="s">
        <v>47</v>
      </c>
      <c r="N297" s="244" t="s">
        <v>1972</v>
      </c>
      <c r="O297" s="244"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246" t="s">
        <v>1988</v>
      </c>
      <c r="Q297" s="246" t="s">
        <v>46</v>
      </c>
      <c r="R297" s="246" t="str">
        <f t="shared" si="26"/>
        <v xml:space="preserve"> </v>
      </c>
      <c r="S297" s="246"/>
      <c r="T297" s="225" t="str">
        <f t="shared" si="24"/>
        <v/>
      </c>
    </row>
    <row r="298" spans="1:21">
      <c r="A298" s="225" t="s">
        <v>1975</v>
      </c>
      <c r="C298" s="225" t="s">
        <v>8</v>
      </c>
      <c r="D298" s="225" t="s">
        <v>267</v>
      </c>
      <c r="E298" s="225" t="s">
        <v>268</v>
      </c>
      <c r="F298" s="225" t="s">
        <v>322</v>
      </c>
      <c r="G298" s="225" t="s">
        <v>271</v>
      </c>
      <c r="J298" s="225">
        <v>654</v>
      </c>
      <c r="K298" s="225" t="s">
        <v>47</v>
      </c>
      <c r="N298" s="244" t="s">
        <v>1972</v>
      </c>
      <c r="O298" s="244"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246" t="s">
        <v>1988</v>
      </c>
      <c r="Q298" s="246" t="s">
        <v>46</v>
      </c>
      <c r="R298" s="246" t="str">
        <f t="shared" si="26"/>
        <v xml:space="preserve"> </v>
      </c>
      <c r="S298" s="246"/>
      <c r="T298" s="225" t="str">
        <f t="shared" si="24"/>
        <v/>
      </c>
    </row>
    <row r="299" spans="1:21">
      <c r="A299" s="225" t="s">
        <v>1975</v>
      </c>
      <c r="C299" s="225" t="s">
        <v>8</v>
      </c>
      <c r="D299" s="225" t="s">
        <v>267</v>
      </c>
      <c r="E299" s="225" t="s">
        <v>268</v>
      </c>
      <c r="F299" s="225" t="s">
        <v>80</v>
      </c>
      <c r="G299" s="225" t="s">
        <v>269</v>
      </c>
      <c r="J299" s="225">
        <v>655</v>
      </c>
      <c r="K299" s="225" t="s">
        <v>47</v>
      </c>
      <c r="N299" s="244" t="s">
        <v>1972</v>
      </c>
      <c r="O299" s="244"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246" t="s">
        <v>1988</v>
      </c>
      <c r="Q299" s="246" t="s">
        <v>46</v>
      </c>
      <c r="R299" s="246" t="str">
        <f t="shared" si="26"/>
        <v xml:space="preserve"> </v>
      </c>
      <c r="S299" s="246"/>
      <c r="T299" s="225" t="str">
        <f t="shared" si="24"/>
        <v/>
      </c>
    </row>
    <row r="300" spans="1:21">
      <c r="A300" s="225" t="s">
        <v>1975</v>
      </c>
      <c r="C300" s="225" t="s">
        <v>8</v>
      </c>
      <c r="D300" s="225" t="s">
        <v>267</v>
      </c>
      <c r="E300" s="225" t="s">
        <v>268</v>
      </c>
      <c r="F300" s="225" t="s">
        <v>80</v>
      </c>
      <c r="G300" s="225" t="s">
        <v>270</v>
      </c>
      <c r="J300" s="225">
        <v>656</v>
      </c>
      <c r="K300" s="225" t="s">
        <v>47</v>
      </c>
      <c r="N300" s="244" t="s">
        <v>1972</v>
      </c>
      <c r="O300" s="244"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246" t="s">
        <v>1988</v>
      </c>
      <c r="Q300" s="246" t="s">
        <v>46</v>
      </c>
      <c r="R300" s="246" t="str">
        <f t="shared" si="26"/>
        <v xml:space="preserve"> </v>
      </c>
      <c r="S300" s="246"/>
      <c r="T300" s="225" t="str">
        <f t="shared" si="24"/>
        <v/>
      </c>
    </row>
    <row r="301" spans="1:21">
      <c r="A301" s="225" t="s">
        <v>1975</v>
      </c>
      <c r="C301" s="225" t="s">
        <v>8</v>
      </c>
      <c r="D301" s="225" t="s">
        <v>267</v>
      </c>
      <c r="E301" s="225" t="s">
        <v>268</v>
      </c>
      <c r="F301" s="225" t="s">
        <v>80</v>
      </c>
      <c r="G301" s="225" t="s">
        <v>271</v>
      </c>
      <c r="J301" s="225">
        <v>657</v>
      </c>
      <c r="K301" s="225" t="s">
        <v>47</v>
      </c>
      <c r="N301" s="244" t="s">
        <v>1972</v>
      </c>
      <c r="O301" s="244"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246" t="s">
        <v>1988</v>
      </c>
      <c r="Q301" s="246" t="s">
        <v>46</v>
      </c>
      <c r="R301" s="246" t="str">
        <f t="shared" si="26"/>
        <v xml:space="preserve"> </v>
      </c>
      <c r="S301" s="246"/>
      <c r="T301" s="225" t="str">
        <f t="shared" si="24"/>
        <v/>
      </c>
    </row>
    <row r="302" spans="1:21">
      <c r="A302" s="225" t="s">
        <v>1975</v>
      </c>
      <c r="C302" s="225" t="s">
        <v>8</v>
      </c>
      <c r="D302" s="225" t="s">
        <v>267</v>
      </c>
      <c r="E302" s="225" t="s">
        <v>268</v>
      </c>
      <c r="F302" s="225" t="s">
        <v>81</v>
      </c>
      <c r="G302" s="225" t="s">
        <v>269</v>
      </c>
      <c r="J302" s="225">
        <v>658</v>
      </c>
      <c r="K302" s="225" t="s">
        <v>47</v>
      </c>
      <c r="N302" s="244" t="s">
        <v>1972</v>
      </c>
      <c r="O302" s="244"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246" t="s">
        <v>1988</v>
      </c>
      <c r="Q302" s="246" t="s">
        <v>46</v>
      </c>
      <c r="R302" s="246" t="str">
        <f t="shared" si="26"/>
        <v xml:space="preserve"> </v>
      </c>
      <c r="S302" s="246"/>
      <c r="T302" s="225" t="str">
        <f t="shared" si="24"/>
        <v/>
      </c>
    </row>
    <row r="303" spans="1:21">
      <c r="A303" s="225" t="s">
        <v>1975</v>
      </c>
      <c r="C303" s="225" t="s">
        <v>8</v>
      </c>
      <c r="D303" s="225" t="s">
        <v>267</v>
      </c>
      <c r="E303" s="225" t="s">
        <v>268</v>
      </c>
      <c r="F303" s="225" t="s">
        <v>81</v>
      </c>
      <c r="G303" s="225" t="s">
        <v>270</v>
      </c>
      <c r="J303" s="225">
        <v>659</v>
      </c>
      <c r="K303" s="225" t="s">
        <v>47</v>
      </c>
      <c r="N303" s="244" t="s">
        <v>1972</v>
      </c>
      <c r="O303" s="244"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246" t="s">
        <v>1988</v>
      </c>
      <c r="Q303" s="246" t="s">
        <v>46</v>
      </c>
      <c r="R303" s="246" t="str">
        <f t="shared" si="26"/>
        <v xml:space="preserve"> </v>
      </c>
      <c r="S303" s="246"/>
      <c r="T303" s="225" t="str">
        <f t="shared" si="24"/>
        <v/>
      </c>
    </row>
    <row r="304" spans="1:21">
      <c r="A304" s="225" t="s">
        <v>1975</v>
      </c>
      <c r="C304" s="225" t="s">
        <v>8</v>
      </c>
      <c r="D304" s="225" t="s">
        <v>267</v>
      </c>
      <c r="E304" s="225" t="s">
        <v>268</v>
      </c>
      <c r="F304" s="225" t="s">
        <v>81</v>
      </c>
      <c r="G304" s="225" t="s">
        <v>271</v>
      </c>
      <c r="J304" s="225">
        <v>660</v>
      </c>
      <c r="K304" s="225" t="s">
        <v>47</v>
      </c>
      <c r="N304" s="244" t="s">
        <v>1972</v>
      </c>
      <c r="O304" s="244"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246" t="s">
        <v>1988</v>
      </c>
      <c r="Q304" s="246" t="s">
        <v>46</v>
      </c>
      <c r="R304" s="246" t="str">
        <f t="shared" si="26"/>
        <v xml:space="preserve"> </v>
      </c>
      <c r="S304" s="246"/>
      <c r="T304" s="225" t="str">
        <f t="shared" si="24"/>
        <v/>
      </c>
    </row>
    <row r="305" spans="1:20">
      <c r="A305" s="225" t="s">
        <v>1975</v>
      </c>
      <c r="C305" s="225" t="s">
        <v>8</v>
      </c>
      <c r="D305" s="225" t="s">
        <v>267</v>
      </c>
      <c r="E305" s="225" t="s">
        <v>268</v>
      </c>
      <c r="F305" s="225" t="s">
        <v>472</v>
      </c>
      <c r="G305" s="225" t="s">
        <v>269</v>
      </c>
      <c r="J305" s="225">
        <v>661</v>
      </c>
      <c r="K305" s="225" t="s">
        <v>47</v>
      </c>
      <c r="N305" s="244" t="s">
        <v>1972</v>
      </c>
      <c r="O305" s="244"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246" t="s">
        <v>1988</v>
      </c>
      <c r="Q305" s="246" t="s">
        <v>46</v>
      </c>
      <c r="R305" s="246" t="str">
        <f t="shared" si="26"/>
        <v xml:space="preserve"> </v>
      </c>
      <c r="S305" s="246"/>
      <c r="T305" s="225" t="str">
        <f t="shared" si="24"/>
        <v/>
      </c>
    </row>
    <row r="306" spans="1:20">
      <c r="A306" s="225" t="s">
        <v>1975</v>
      </c>
      <c r="C306" s="225" t="s">
        <v>8</v>
      </c>
      <c r="D306" s="225" t="s">
        <v>267</v>
      </c>
      <c r="E306" s="225" t="s">
        <v>268</v>
      </c>
      <c r="F306" s="225" t="s">
        <v>472</v>
      </c>
      <c r="G306" s="225" t="s">
        <v>270</v>
      </c>
      <c r="J306" s="225">
        <v>662</v>
      </c>
      <c r="K306" s="225" t="s">
        <v>47</v>
      </c>
      <c r="N306" s="244" t="s">
        <v>1972</v>
      </c>
      <c r="O306" s="244"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246" t="s">
        <v>1988</v>
      </c>
      <c r="Q306" s="246" t="s">
        <v>46</v>
      </c>
      <c r="R306" s="246" t="str">
        <f t="shared" si="26"/>
        <v xml:space="preserve"> </v>
      </c>
      <c r="S306" s="246"/>
      <c r="T306" s="225" t="str">
        <f t="shared" si="24"/>
        <v/>
      </c>
    </row>
    <row r="307" spans="1:20">
      <c r="A307" s="225" t="s">
        <v>1975</v>
      </c>
      <c r="C307" s="225" t="s">
        <v>8</v>
      </c>
      <c r="D307" s="225" t="s">
        <v>267</v>
      </c>
      <c r="E307" s="225" t="s">
        <v>268</v>
      </c>
      <c r="F307" s="225" t="s">
        <v>472</v>
      </c>
      <c r="G307" s="225" t="s">
        <v>271</v>
      </c>
      <c r="H307" s="225" t="s">
        <v>328</v>
      </c>
      <c r="I307" s="225" t="s">
        <v>475</v>
      </c>
      <c r="J307" s="225">
        <v>143</v>
      </c>
      <c r="K307" s="225" t="s">
        <v>46</v>
      </c>
      <c r="L307" s="225" t="s">
        <v>1913</v>
      </c>
      <c r="N307" s="244" t="s">
        <v>1972</v>
      </c>
      <c r="O307" s="244"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246" t="s">
        <v>1988</v>
      </c>
      <c r="Q307" s="246" t="s">
        <v>46</v>
      </c>
      <c r="R307" s="246" t="str">
        <f t="shared" si="26"/>
        <v>New Onshore Wind</v>
      </c>
      <c r="S307" s="246" t="str">
        <f t="shared" si="25"/>
        <v>//**New Onshore Wind: **</v>
      </c>
      <c r="T307" s="225"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225" t="s">
        <v>1975</v>
      </c>
      <c r="C308" s="225" t="s">
        <v>8</v>
      </c>
      <c r="D308" s="225" t="s">
        <v>267</v>
      </c>
      <c r="E308" s="225" t="s">
        <v>268</v>
      </c>
      <c r="F308" s="225" t="s">
        <v>82</v>
      </c>
      <c r="G308" s="225" t="s">
        <v>269</v>
      </c>
      <c r="J308" s="225">
        <v>663</v>
      </c>
      <c r="K308" s="225" t="s">
        <v>47</v>
      </c>
      <c r="N308" s="244" t="s">
        <v>1972</v>
      </c>
      <c r="O308" s="244"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246" t="s">
        <v>1988</v>
      </c>
      <c r="Q308" s="246" t="s">
        <v>46</v>
      </c>
      <c r="R308" s="246" t="str">
        <f t="shared" si="26"/>
        <v xml:space="preserve"> </v>
      </c>
      <c r="S308" s="246"/>
      <c r="T308" s="225" t="str">
        <f t="shared" si="24"/>
        <v/>
      </c>
    </row>
    <row r="309" spans="1:20">
      <c r="A309" s="225" t="s">
        <v>1975</v>
      </c>
      <c r="C309" s="225" t="s">
        <v>8</v>
      </c>
      <c r="D309" s="225" t="s">
        <v>267</v>
      </c>
      <c r="E309" s="225" t="s">
        <v>268</v>
      </c>
      <c r="F309" s="225" t="s">
        <v>82</v>
      </c>
      <c r="G309" s="225" t="s">
        <v>270</v>
      </c>
      <c r="J309" s="225">
        <v>664</v>
      </c>
      <c r="K309" s="225" t="s">
        <v>47</v>
      </c>
      <c r="N309" s="244" t="s">
        <v>1972</v>
      </c>
      <c r="O309" s="244"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246" t="s">
        <v>1988</v>
      </c>
      <c r="Q309" s="246" t="s">
        <v>46</v>
      </c>
      <c r="R309" s="246" t="str">
        <f t="shared" si="26"/>
        <v xml:space="preserve"> </v>
      </c>
      <c r="S309" s="246"/>
      <c r="T309" s="225" t="str">
        <f t="shared" si="24"/>
        <v/>
      </c>
    </row>
    <row r="310" spans="1:20">
      <c r="A310" s="225" t="s">
        <v>1975</v>
      </c>
      <c r="C310" s="225" t="s">
        <v>8</v>
      </c>
      <c r="D310" s="225" t="s">
        <v>267</v>
      </c>
      <c r="E310" s="225" t="s">
        <v>268</v>
      </c>
      <c r="F310" s="225" t="s">
        <v>82</v>
      </c>
      <c r="G310" s="225" t="s">
        <v>271</v>
      </c>
      <c r="H310" s="225" t="s">
        <v>328</v>
      </c>
      <c r="I310" s="225" t="s">
        <v>96</v>
      </c>
      <c r="J310" s="225">
        <v>144</v>
      </c>
      <c r="K310" s="225" t="s">
        <v>46</v>
      </c>
      <c r="L310" s="225" t="s">
        <v>1790</v>
      </c>
      <c r="N310" s="244" t="s">
        <v>1972</v>
      </c>
      <c r="O310" s="244"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246" t="s">
        <v>1988</v>
      </c>
      <c r="Q310" s="246" t="s">
        <v>46</v>
      </c>
      <c r="R310" s="246" t="str">
        <f t="shared" si="26"/>
        <v>New Solar PV</v>
      </c>
      <c r="S310" s="246" t="str">
        <f t="shared" si="25"/>
        <v>//**New Solar PV: **</v>
      </c>
      <c r="T310" s="225"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225" t="s">
        <v>1975</v>
      </c>
      <c r="C311" s="225" t="s">
        <v>8</v>
      </c>
      <c r="D311" s="225" t="s">
        <v>267</v>
      </c>
      <c r="E311" s="225" t="s">
        <v>268</v>
      </c>
      <c r="F311" s="225" t="s">
        <v>83</v>
      </c>
      <c r="G311" s="225" t="s">
        <v>269</v>
      </c>
      <c r="J311" s="225">
        <v>665</v>
      </c>
      <c r="K311" s="225" t="s">
        <v>47</v>
      </c>
      <c r="N311" s="244" t="s">
        <v>1972</v>
      </c>
      <c r="O311" s="244"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246" t="s">
        <v>1988</v>
      </c>
      <c r="Q311" s="246" t="s">
        <v>46</v>
      </c>
      <c r="R311" s="246" t="str">
        <f t="shared" si="26"/>
        <v xml:space="preserve"> </v>
      </c>
      <c r="S311" s="246"/>
      <c r="T311" s="225" t="str">
        <f t="shared" si="24"/>
        <v/>
      </c>
    </row>
    <row r="312" spans="1:20">
      <c r="A312" s="225" t="s">
        <v>1975</v>
      </c>
      <c r="C312" s="225" t="s">
        <v>8</v>
      </c>
      <c r="D312" s="225" t="s">
        <v>267</v>
      </c>
      <c r="E312" s="225" t="s">
        <v>268</v>
      </c>
      <c r="F312" s="225" t="s">
        <v>83</v>
      </c>
      <c r="G312" s="225" t="s">
        <v>270</v>
      </c>
      <c r="J312" s="225">
        <v>666</v>
      </c>
      <c r="K312" s="225" t="s">
        <v>47</v>
      </c>
      <c r="N312" s="244" t="s">
        <v>1972</v>
      </c>
      <c r="O312" s="244"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246" t="s">
        <v>1988</v>
      </c>
      <c r="Q312" s="246" t="s">
        <v>46</v>
      </c>
      <c r="R312" s="246" t="str">
        <f t="shared" si="26"/>
        <v xml:space="preserve"> </v>
      </c>
      <c r="S312" s="246"/>
      <c r="T312" s="225" t="str">
        <f t="shared" si="24"/>
        <v/>
      </c>
    </row>
    <row r="313" spans="1:20">
      <c r="A313" s="225" t="s">
        <v>1975</v>
      </c>
      <c r="C313" s="225" t="s">
        <v>8</v>
      </c>
      <c r="D313" s="225" t="s">
        <v>267</v>
      </c>
      <c r="E313" s="225" t="s">
        <v>268</v>
      </c>
      <c r="F313" s="225" t="s">
        <v>83</v>
      </c>
      <c r="G313" s="225" t="s">
        <v>271</v>
      </c>
      <c r="J313" s="225">
        <v>667</v>
      </c>
      <c r="K313" s="225" t="s">
        <v>47</v>
      </c>
      <c r="N313" s="244" t="s">
        <v>1972</v>
      </c>
      <c r="O313" s="244"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246" t="s">
        <v>1988</v>
      </c>
      <c r="Q313" s="246" t="s">
        <v>46</v>
      </c>
      <c r="R313" s="246" t="str">
        <f t="shared" si="26"/>
        <v xml:space="preserve"> </v>
      </c>
      <c r="S313" s="246"/>
      <c r="T313" s="225" t="str">
        <f t="shared" si="24"/>
        <v/>
      </c>
    </row>
    <row r="314" spans="1:20">
      <c r="A314" s="225" t="s">
        <v>1975</v>
      </c>
      <c r="C314" s="225" t="s">
        <v>8</v>
      </c>
      <c r="D314" s="225" t="s">
        <v>267</v>
      </c>
      <c r="E314" s="225" t="s">
        <v>268</v>
      </c>
      <c r="F314" s="225" t="s">
        <v>84</v>
      </c>
      <c r="G314" s="225" t="s">
        <v>269</v>
      </c>
      <c r="J314" s="225">
        <v>668</v>
      </c>
      <c r="K314" s="225" t="s">
        <v>47</v>
      </c>
      <c r="N314" s="244" t="s">
        <v>1972</v>
      </c>
      <c r="O314" s="244"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246" t="s">
        <v>1988</v>
      </c>
      <c r="Q314" s="246" t="s">
        <v>46</v>
      </c>
      <c r="R314" s="246" t="str">
        <f t="shared" si="26"/>
        <v xml:space="preserve"> </v>
      </c>
      <c r="S314" s="246"/>
      <c r="T314" s="225" t="str">
        <f t="shared" si="24"/>
        <v/>
      </c>
    </row>
    <row r="315" spans="1:20">
      <c r="A315" s="225" t="s">
        <v>1975</v>
      </c>
      <c r="C315" s="225" t="s">
        <v>8</v>
      </c>
      <c r="D315" s="225" t="s">
        <v>267</v>
      </c>
      <c r="E315" s="225" t="s">
        <v>268</v>
      </c>
      <c r="F315" s="225" t="s">
        <v>84</v>
      </c>
      <c r="G315" s="225" t="s">
        <v>270</v>
      </c>
      <c r="J315" s="225">
        <v>669</v>
      </c>
      <c r="K315" s="225" t="s">
        <v>47</v>
      </c>
      <c r="N315" s="244" t="s">
        <v>1972</v>
      </c>
      <c r="O315" s="244"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246" t="s">
        <v>1988</v>
      </c>
      <c r="Q315" s="246" t="s">
        <v>46</v>
      </c>
      <c r="R315" s="246" t="str">
        <f t="shared" si="26"/>
        <v xml:space="preserve"> </v>
      </c>
      <c r="S315" s="246"/>
      <c r="T315" s="225" t="str">
        <f t="shared" si="24"/>
        <v/>
      </c>
    </row>
    <row r="316" spans="1:20">
      <c r="A316" s="225" t="s">
        <v>1975</v>
      </c>
      <c r="C316" s="225" t="s">
        <v>8</v>
      </c>
      <c r="D316" s="225" t="s">
        <v>267</v>
      </c>
      <c r="E316" s="225" t="s">
        <v>268</v>
      </c>
      <c r="F316" s="225" t="s">
        <v>84</v>
      </c>
      <c r="G316" s="225" t="s">
        <v>271</v>
      </c>
      <c r="J316" s="225">
        <v>670</v>
      </c>
      <c r="K316" s="225" t="s">
        <v>47</v>
      </c>
      <c r="N316" s="244" t="s">
        <v>1972</v>
      </c>
      <c r="O316" s="244"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246" t="s">
        <v>1988</v>
      </c>
      <c r="Q316" s="246" t="s">
        <v>46</v>
      </c>
      <c r="R316" s="246" t="str">
        <f t="shared" si="26"/>
        <v xml:space="preserve"> </v>
      </c>
      <c r="S316" s="246"/>
      <c r="T316" s="225" t="str">
        <f t="shared" si="24"/>
        <v/>
      </c>
    </row>
    <row r="317" spans="1:20">
      <c r="A317" s="225" t="s">
        <v>1975</v>
      </c>
      <c r="C317" s="225" t="s">
        <v>8</v>
      </c>
      <c r="D317" s="225" t="s">
        <v>267</v>
      </c>
      <c r="E317" s="225" t="s">
        <v>268</v>
      </c>
      <c r="F317" s="225" t="s">
        <v>324</v>
      </c>
      <c r="G317" s="225" t="s">
        <v>269</v>
      </c>
      <c r="J317" s="225">
        <v>671</v>
      </c>
      <c r="K317" s="225" t="s">
        <v>47</v>
      </c>
      <c r="N317" s="244" t="s">
        <v>1972</v>
      </c>
      <c r="O317" s="244"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246" t="s">
        <v>1988</v>
      </c>
      <c r="Q317" s="246" t="s">
        <v>46</v>
      </c>
      <c r="R317" s="246" t="str">
        <f t="shared" si="26"/>
        <v xml:space="preserve"> </v>
      </c>
      <c r="S317" s="246"/>
      <c r="T317" s="225" t="str">
        <f t="shared" si="24"/>
        <v/>
      </c>
    </row>
    <row r="318" spans="1:20">
      <c r="A318" s="225" t="s">
        <v>1975</v>
      </c>
      <c r="C318" s="225" t="s">
        <v>8</v>
      </c>
      <c r="D318" s="225" t="s">
        <v>267</v>
      </c>
      <c r="E318" s="225" t="s">
        <v>268</v>
      </c>
      <c r="F318" s="225" t="s">
        <v>324</v>
      </c>
      <c r="G318" s="225" t="s">
        <v>270</v>
      </c>
      <c r="J318" s="225">
        <v>672</v>
      </c>
      <c r="K318" s="225" t="s">
        <v>47</v>
      </c>
      <c r="N318" s="244" t="s">
        <v>1972</v>
      </c>
      <c r="O318" s="244"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246" t="s">
        <v>1988</v>
      </c>
      <c r="Q318" s="246" t="s">
        <v>46</v>
      </c>
      <c r="R318" s="246" t="str">
        <f t="shared" si="26"/>
        <v xml:space="preserve"> </v>
      </c>
      <c r="S318" s="246"/>
      <c r="T318" s="225" t="str">
        <f t="shared" si="24"/>
        <v/>
      </c>
    </row>
    <row r="319" spans="1:20">
      <c r="A319" s="225" t="s">
        <v>1975</v>
      </c>
      <c r="C319" s="225" t="s">
        <v>8</v>
      </c>
      <c r="D319" s="225" t="s">
        <v>267</v>
      </c>
      <c r="E319" s="225" t="s">
        <v>268</v>
      </c>
      <c r="F319" s="225" t="s">
        <v>324</v>
      </c>
      <c r="G319" s="225" t="s">
        <v>271</v>
      </c>
      <c r="J319" s="225">
        <v>673</v>
      </c>
      <c r="K319" s="225" t="s">
        <v>47</v>
      </c>
      <c r="N319" s="244" t="s">
        <v>1972</v>
      </c>
      <c r="O319" s="244"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246" t="s">
        <v>1988</v>
      </c>
      <c r="Q319" s="246" t="s">
        <v>46</v>
      </c>
      <c r="R319" s="246" t="str">
        <f t="shared" si="26"/>
        <v xml:space="preserve"> </v>
      </c>
      <c r="S319" s="246"/>
      <c r="T319" s="225" t="str">
        <f t="shared" si="24"/>
        <v/>
      </c>
    </row>
    <row r="320" spans="1:20">
      <c r="A320" s="225" t="s">
        <v>1975</v>
      </c>
      <c r="C320" s="225" t="s">
        <v>8</v>
      </c>
      <c r="D320" s="225" t="s">
        <v>267</v>
      </c>
      <c r="E320" s="225" t="s">
        <v>268</v>
      </c>
      <c r="F320" s="225" t="s">
        <v>325</v>
      </c>
      <c r="G320" s="225" t="s">
        <v>269</v>
      </c>
      <c r="J320" s="225">
        <v>674</v>
      </c>
      <c r="K320" s="225" t="s">
        <v>47</v>
      </c>
      <c r="N320" s="244" t="s">
        <v>1972</v>
      </c>
      <c r="O320" s="244"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246" t="s">
        <v>1988</v>
      </c>
      <c r="Q320" s="246" t="s">
        <v>46</v>
      </c>
      <c r="R320" s="246" t="str">
        <f t="shared" si="26"/>
        <v xml:space="preserve"> </v>
      </c>
      <c r="S320" s="246"/>
      <c r="T320" s="225" t="str">
        <f t="shared" si="24"/>
        <v/>
      </c>
    </row>
    <row r="321" spans="1:20">
      <c r="A321" s="225" t="s">
        <v>1975</v>
      </c>
      <c r="C321" s="225" t="s">
        <v>8</v>
      </c>
      <c r="D321" s="225" t="s">
        <v>267</v>
      </c>
      <c r="E321" s="225" t="s">
        <v>268</v>
      </c>
      <c r="F321" s="225" t="s">
        <v>325</v>
      </c>
      <c r="G321" s="225" t="s">
        <v>270</v>
      </c>
      <c r="J321" s="225">
        <v>675</v>
      </c>
      <c r="K321" s="225" t="s">
        <v>47</v>
      </c>
      <c r="N321" s="244" t="s">
        <v>1972</v>
      </c>
      <c r="O321" s="244"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246" t="s">
        <v>1988</v>
      </c>
      <c r="Q321" s="246" t="s">
        <v>46</v>
      </c>
      <c r="R321" s="246" t="str">
        <f t="shared" si="26"/>
        <v xml:space="preserve"> </v>
      </c>
      <c r="S321" s="246"/>
      <c r="T321" s="225" t="str">
        <f t="shared" si="24"/>
        <v/>
      </c>
    </row>
    <row r="322" spans="1:20">
      <c r="A322" s="225" t="s">
        <v>1975</v>
      </c>
      <c r="C322" s="225" t="s">
        <v>8</v>
      </c>
      <c r="D322" s="225" t="s">
        <v>267</v>
      </c>
      <c r="E322" s="225" t="s">
        <v>268</v>
      </c>
      <c r="F322" s="225" t="s">
        <v>325</v>
      </c>
      <c r="G322" s="225" t="s">
        <v>271</v>
      </c>
      <c r="J322" s="225">
        <v>676</v>
      </c>
      <c r="K322" s="225" t="s">
        <v>47</v>
      </c>
      <c r="N322" s="244" t="s">
        <v>1972</v>
      </c>
      <c r="O322" s="244"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246" t="s">
        <v>1988</v>
      </c>
      <c r="Q322" s="246" t="s">
        <v>46</v>
      </c>
      <c r="R322" s="246" t="str">
        <f t="shared" si="26"/>
        <v xml:space="preserve"> </v>
      </c>
      <c r="S322" s="246"/>
      <c r="T322" s="225" t="str">
        <f t="shared" si="24"/>
        <v/>
      </c>
    </row>
    <row r="323" spans="1:20">
      <c r="A323" s="225" t="s">
        <v>1975</v>
      </c>
      <c r="C323" s="225" t="s">
        <v>8</v>
      </c>
      <c r="D323" s="225" t="s">
        <v>267</v>
      </c>
      <c r="E323" s="225" t="s">
        <v>268</v>
      </c>
      <c r="F323" s="225" t="s">
        <v>468</v>
      </c>
      <c r="G323" s="225" t="s">
        <v>269</v>
      </c>
      <c r="J323" s="225">
        <v>677</v>
      </c>
      <c r="K323" s="225" t="s">
        <v>47</v>
      </c>
      <c r="N323" s="244" t="s">
        <v>1972</v>
      </c>
      <c r="O323" s="244"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246" t="s">
        <v>1988</v>
      </c>
      <c r="Q323" s="246" t="s">
        <v>46</v>
      </c>
      <c r="R323" s="246" t="str">
        <f t="shared" si="26"/>
        <v xml:space="preserve"> </v>
      </c>
      <c r="S323" s="246"/>
      <c r="T323" s="225" t="str">
        <f t="shared" si="24"/>
        <v/>
      </c>
    </row>
    <row r="324" spans="1:20">
      <c r="A324" s="225" t="s">
        <v>1975</v>
      </c>
      <c r="C324" s="225" t="s">
        <v>8</v>
      </c>
      <c r="D324" s="225" t="s">
        <v>267</v>
      </c>
      <c r="E324" s="225" t="s">
        <v>268</v>
      </c>
      <c r="F324" s="225" t="s">
        <v>468</v>
      </c>
      <c r="G324" s="225" t="s">
        <v>270</v>
      </c>
      <c r="J324" s="225">
        <v>678</v>
      </c>
      <c r="K324" s="225" t="s">
        <v>47</v>
      </c>
      <c r="N324" s="244" t="s">
        <v>1972</v>
      </c>
      <c r="O324" s="244"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246" t="s">
        <v>1988</v>
      </c>
      <c r="Q324" s="246" t="s">
        <v>46</v>
      </c>
      <c r="R324" s="246" t="str">
        <f t="shared" si="26"/>
        <v xml:space="preserve"> </v>
      </c>
      <c r="S324" s="246"/>
      <c r="T324" s="225" t="str">
        <f t="shared" ref="T324:T387" si="27">IF(K324="Yes",S324&amp;L324,"")</f>
        <v/>
      </c>
    </row>
    <row r="325" spans="1:20">
      <c r="A325" s="225" t="s">
        <v>1975</v>
      </c>
      <c r="C325" s="225" t="s">
        <v>8</v>
      </c>
      <c r="D325" s="225" t="s">
        <v>267</v>
      </c>
      <c r="E325" s="225" t="s">
        <v>268</v>
      </c>
      <c r="F325" s="225" t="s">
        <v>468</v>
      </c>
      <c r="G325" s="225" t="s">
        <v>271</v>
      </c>
      <c r="J325" s="225">
        <v>679</v>
      </c>
      <c r="K325" s="225" t="s">
        <v>47</v>
      </c>
      <c r="N325" s="244" t="s">
        <v>1972</v>
      </c>
      <c r="O325" s="244"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246" t="s">
        <v>1988</v>
      </c>
      <c r="Q325" s="246" t="s">
        <v>46</v>
      </c>
      <c r="R325" s="246" t="str">
        <f t="shared" si="26"/>
        <v xml:space="preserve"> </v>
      </c>
      <c r="S325" s="246"/>
      <c r="T325" s="225" t="str">
        <f t="shared" si="27"/>
        <v/>
      </c>
    </row>
    <row r="326" spans="1:20">
      <c r="A326" s="225" t="s">
        <v>1975</v>
      </c>
      <c r="C326" s="225" t="s">
        <v>8</v>
      </c>
      <c r="D326" s="225" t="s">
        <v>267</v>
      </c>
      <c r="E326" s="225" t="s">
        <v>268</v>
      </c>
      <c r="F326" s="225" t="s">
        <v>477</v>
      </c>
      <c r="G326" s="225" t="s">
        <v>269</v>
      </c>
      <c r="J326" s="225">
        <v>680</v>
      </c>
      <c r="K326" s="225" t="s">
        <v>47</v>
      </c>
      <c r="N326" s="244" t="s">
        <v>1972</v>
      </c>
      <c r="O326" s="244"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246" t="s">
        <v>1988</v>
      </c>
      <c r="Q326" s="246" t="s">
        <v>46</v>
      </c>
      <c r="R326" s="246" t="str">
        <f t="shared" si="26"/>
        <v xml:space="preserve"> </v>
      </c>
      <c r="S326" s="246"/>
      <c r="T326" s="225" t="str">
        <f t="shared" si="27"/>
        <v/>
      </c>
    </row>
    <row r="327" spans="1:20">
      <c r="A327" s="225" t="s">
        <v>1975</v>
      </c>
      <c r="C327" s="225" t="s">
        <v>8</v>
      </c>
      <c r="D327" s="225" t="s">
        <v>267</v>
      </c>
      <c r="E327" s="225" t="s">
        <v>268</v>
      </c>
      <c r="F327" s="225" t="s">
        <v>477</v>
      </c>
      <c r="G327" s="225" t="s">
        <v>270</v>
      </c>
      <c r="J327" s="225">
        <v>681</v>
      </c>
      <c r="K327" s="225" t="s">
        <v>47</v>
      </c>
      <c r="N327" s="244" t="s">
        <v>1972</v>
      </c>
      <c r="O327" s="244"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246" t="s">
        <v>1988</v>
      </c>
      <c r="Q327" s="246" t="s">
        <v>46</v>
      </c>
      <c r="R327" s="246" t="str">
        <f t="shared" si="26"/>
        <v xml:space="preserve"> </v>
      </c>
      <c r="S327" s="246"/>
      <c r="T327" s="225" t="str">
        <f t="shared" si="27"/>
        <v/>
      </c>
    </row>
    <row r="328" spans="1:20">
      <c r="A328" s="225" t="s">
        <v>1975</v>
      </c>
      <c r="C328" s="225" t="s">
        <v>8</v>
      </c>
      <c r="D328" s="225" t="s">
        <v>267</v>
      </c>
      <c r="E328" s="225" t="s">
        <v>268</v>
      </c>
      <c r="F328" s="225" t="s">
        <v>477</v>
      </c>
      <c r="G328" s="225" t="s">
        <v>271</v>
      </c>
      <c r="H328" s="225" t="s">
        <v>328</v>
      </c>
      <c r="I328" s="225" t="s">
        <v>478</v>
      </c>
      <c r="J328" s="225">
        <v>182</v>
      </c>
      <c r="K328" s="225" t="s">
        <v>46</v>
      </c>
      <c r="L328" s="225" t="s">
        <v>1914</v>
      </c>
      <c r="N328" s="244" t="s">
        <v>1972</v>
      </c>
      <c r="O328" s="244"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246" t="s">
        <v>1988</v>
      </c>
      <c r="Q328" s="246" t="s">
        <v>46</v>
      </c>
      <c r="R328" s="246" t="str">
        <f t="shared" si="26"/>
        <v>New Offshore Wind</v>
      </c>
      <c r="S328" s="246" t="str">
        <f t="shared" ref="S328:S387" si="28">IF(R328="","","//**"&amp;R328&amp;": **")</f>
        <v>//**New Offshore Wind: **</v>
      </c>
      <c r="T328" s="225"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225" t="s">
        <v>1975</v>
      </c>
      <c r="C329" s="225" t="s">
        <v>8</v>
      </c>
      <c r="D329" s="225" t="s">
        <v>267</v>
      </c>
      <c r="E329" s="225" t="s">
        <v>268</v>
      </c>
      <c r="F329" s="225" t="s">
        <v>1112</v>
      </c>
      <c r="G329" s="225" t="s">
        <v>269</v>
      </c>
      <c r="J329" s="225">
        <v>682</v>
      </c>
      <c r="K329" s="225" t="s">
        <v>47</v>
      </c>
      <c r="N329" s="244" t="s">
        <v>1972</v>
      </c>
      <c r="O329" s="244"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246" t="s">
        <v>1988</v>
      </c>
      <c r="Q329" s="246" t="s">
        <v>46</v>
      </c>
      <c r="R329" s="246" t="str">
        <f t="shared" si="26"/>
        <v xml:space="preserve"> </v>
      </c>
      <c r="S329" s="246"/>
      <c r="T329" s="225" t="str">
        <f t="shared" si="27"/>
        <v/>
      </c>
    </row>
    <row r="330" spans="1:20">
      <c r="A330" s="225" t="s">
        <v>1975</v>
      </c>
      <c r="C330" s="225" t="s">
        <v>8</v>
      </c>
      <c r="D330" s="225" t="s">
        <v>267</v>
      </c>
      <c r="E330" s="225" t="s">
        <v>268</v>
      </c>
      <c r="F330" s="225" t="s">
        <v>1112</v>
      </c>
      <c r="G330" s="225" t="s">
        <v>270</v>
      </c>
      <c r="J330" s="225">
        <v>683</v>
      </c>
      <c r="K330" s="225" t="s">
        <v>47</v>
      </c>
      <c r="N330" s="244" t="s">
        <v>1972</v>
      </c>
      <c r="O330" s="244"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246" t="s">
        <v>1988</v>
      </c>
      <c r="Q330" s="246" t="s">
        <v>46</v>
      </c>
      <c r="R330" s="246" t="str">
        <f t="shared" si="26"/>
        <v xml:space="preserve"> </v>
      </c>
      <c r="S330" s="246"/>
      <c r="T330" s="225" t="str">
        <f t="shared" si="27"/>
        <v/>
      </c>
    </row>
    <row r="331" spans="1:20">
      <c r="A331" s="225" t="s">
        <v>1975</v>
      </c>
      <c r="C331" s="225" t="s">
        <v>8</v>
      </c>
      <c r="D331" s="225" t="s">
        <v>267</v>
      </c>
      <c r="E331" s="225" t="s">
        <v>268</v>
      </c>
      <c r="F331" s="225" t="s">
        <v>1112</v>
      </c>
      <c r="G331" s="225" t="s">
        <v>271</v>
      </c>
      <c r="J331" s="225">
        <v>684</v>
      </c>
      <c r="K331" s="225" t="s">
        <v>47</v>
      </c>
      <c r="N331" s="244" t="s">
        <v>1972</v>
      </c>
      <c r="O331" s="244"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246" t="s">
        <v>1988</v>
      </c>
      <c r="Q331" s="246" t="s">
        <v>46</v>
      </c>
      <c r="R331" s="246" t="str">
        <f t="shared" si="26"/>
        <v xml:space="preserve"> </v>
      </c>
      <c r="S331" s="246"/>
      <c r="T331" s="225" t="str">
        <f t="shared" si="27"/>
        <v/>
      </c>
    </row>
    <row r="332" spans="1:20">
      <c r="A332" s="225" t="s">
        <v>1975</v>
      </c>
      <c r="C332" s="225" t="s">
        <v>8</v>
      </c>
      <c r="D332" s="225" t="s">
        <v>267</v>
      </c>
      <c r="E332" s="225" t="s">
        <v>268</v>
      </c>
      <c r="F332" s="225" t="s">
        <v>1113</v>
      </c>
      <c r="G332" s="225" t="s">
        <v>269</v>
      </c>
      <c r="J332" s="225">
        <v>685</v>
      </c>
      <c r="K332" s="225" t="s">
        <v>47</v>
      </c>
      <c r="N332" s="244" t="s">
        <v>1972</v>
      </c>
      <c r="O332" s="244"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246" t="s">
        <v>1988</v>
      </c>
      <c r="Q332" s="246" t="s">
        <v>46</v>
      </c>
      <c r="R332" s="246" t="str">
        <f t="shared" si="26"/>
        <v xml:space="preserve"> </v>
      </c>
      <c r="S332" s="246"/>
      <c r="T332" s="225" t="str">
        <f t="shared" si="27"/>
        <v/>
      </c>
    </row>
    <row r="333" spans="1:20">
      <c r="A333" s="225" t="s">
        <v>1975</v>
      </c>
      <c r="C333" s="225" t="s">
        <v>8</v>
      </c>
      <c r="D333" s="225" t="s">
        <v>267</v>
      </c>
      <c r="E333" s="225" t="s">
        <v>268</v>
      </c>
      <c r="F333" s="225" t="s">
        <v>1113</v>
      </c>
      <c r="G333" s="225" t="s">
        <v>270</v>
      </c>
      <c r="J333" s="225">
        <v>686</v>
      </c>
      <c r="K333" s="225" t="s">
        <v>47</v>
      </c>
      <c r="N333" s="244" t="s">
        <v>1972</v>
      </c>
      <c r="O333" s="244"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246" t="s">
        <v>1988</v>
      </c>
      <c r="Q333" s="246" t="s">
        <v>46</v>
      </c>
      <c r="R333" s="246" t="str">
        <f t="shared" si="26"/>
        <v xml:space="preserve"> </v>
      </c>
      <c r="S333" s="246"/>
      <c r="T333" s="225" t="str">
        <f t="shared" si="27"/>
        <v/>
      </c>
    </row>
    <row r="334" spans="1:20">
      <c r="A334" s="225" t="s">
        <v>1975</v>
      </c>
      <c r="C334" s="225" t="s">
        <v>8</v>
      </c>
      <c r="D334" s="225" t="s">
        <v>267</v>
      </c>
      <c r="E334" s="225" t="s">
        <v>268</v>
      </c>
      <c r="F334" s="225" t="s">
        <v>1113</v>
      </c>
      <c r="G334" s="225" t="s">
        <v>271</v>
      </c>
      <c r="J334" s="225">
        <v>687</v>
      </c>
      <c r="K334" s="225" t="s">
        <v>47</v>
      </c>
      <c r="N334" s="244" t="s">
        <v>1972</v>
      </c>
      <c r="O334" s="244"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246" t="s">
        <v>1988</v>
      </c>
      <c r="Q334" s="246" t="s">
        <v>46</v>
      </c>
      <c r="R334" s="246" t="str">
        <f t="shared" si="26"/>
        <v xml:space="preserve"> </v>
      </c>
      <c r="S334" s="246"/>
      <c r="T334" s="225" t="str">
        <f t="shared" si="27"/>
        <v/>
      </c>
    </row>
    <row r="335" spans="1:20">
      <c r="A335" s="225" t="s">
        <v>1975</v>
      </c>
      <c r="C335" s="225" t="s">
        <v>8</v>
      </c>
      <c r="D335" s="225" t="s">
        <v>267</v>
      </c>
      <c r="E335" s="225" t="s">
        <v>268</v>
      </c>
      <c r="F335" s="225" t="s">
        <v>1114</v>
      </c>
      <c r="G335" s="225" t="s">
        <v>269</v>
      </c>
      <c r="J335" s="225">
        <v>688</v>
      </c>
      <c r="K335" s="225" t="s">
        <v>47</v>
      </c>
      <c r="N335" s="244" t="s">
        <v>1972</v>
      </c>
      <c r="O335" s="244"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246" t="s">
        <v>1988</v>
      </c>
      <c r="Q335" s="246" t="s">
        <v>46</v>
      </c>
      <c r="R335" s="246" t="str">
        <f t="shared" si="26"/>
        <v xml:space="preserve"> </v>
      </c>
      <c r="S335" s="246"/>
      <c r="T335" s="225" t="str">
        <f t="shared" si="27"/>
        <v/>
      </c>
    </row>
    <row r="336" spans="1:20">
      <c r="A336" s="225" t="s">
        <v>1975</v>
      </c>
      <c r="C336" s="225" t="s">
        <v>8</v>
      </c>
      <c r="D336" s="225" t="s">
        <v>267</v>
      </c>
      <c r="E336" s="225" t="s">
        <v>268</v>
      </c>
      <c r="F336" s="225" t="s">
        <v>1114</v>
      </c>
      <c r="G336" s="225" t="s">
        <v>270</v>
      </c>
      <c r="J336" s="225">
        <v>689</v>
      </c>
      <c r="K336" s="225" t="s">
        <v>47</v>
      </c>
      <c r="N336" s="244" t="s">
        <v>1972</v>
      </c>
      <c r="O336" s="244"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246" t="s">
        <v>1988</v>
      </c>
      <c r="Q336" s="246" t="s">
        <v>46</v>
      </c>
      <c r="R336" s="246" t="str">
        <f t="shared" si="26"/>
        <v xml:space="preserve"> </v>
      </c>
      <c r="S336" s="246"/>
      <c r="T336" s="225" t="str">
        <f t="shared" si="27"/>
        <v/>
      </c>
    </row>
    <row r="337" spans="1:21">
      <c r="A337" s="225" t="s">
        <v>1975</v>
      </c>
      <c r="C337" s="225" t="s">
        <v>8</v>
      </c>
      <c r="D337" s="225" t="s">
        <v>267</v>
      </c>
      <c r="E337" s="225" t="s">
        <v>268</v>
      </c>
      <c r="F337" s="225" t="s">
        <v>1114</v>
      </c>
      <c r="G337" s="225" t="s">
        <v>271</v>
      </c>
      <c r="J337" s="225">
        <v>690</v>
      </c>
      <c r="K337" s="225" t="s">
        <v>47</v>
      </c>
      <c r="N337" s="244" t="s">
        <v>1972</v>
      </c>
      <c r="O337" s="244"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246" t="s">
        <v>1988</v>
      </c>
      <c r="Q337" s="246" t="s">
        <v>46</v>
      </c>
      <c r="R337" s="246" t="str">
        <f t="shared" si="26"/>
        <v xml:space="preserve"> </v>
      </c>
      <c r="S337" s="246"/>
      <c r="T337" s="225" t="str">
        <f t="shared" si="27"/>
        <v/>
      </c>
    </row>
    <row r="338" spans="1:21" s="226" customFormat="1">
      <c r="A338" s="226" t="s">
        <v>1974</v>
      </c>
      <c r="B338" s="237"/>
      <c r="C338" s="226" t="s">
        <v>8</v>
      </c>
      <c r="D338" s="226" t="s">
        <v>638</v>
      </c>
      <c r="E338" s="226" t="str">
        <f>E339</f>
        <v>Percent Reduction in Soft Costs of Capacity Construction</v>
      </c>
      <c r="M338" s="237"/>
      <c r="N338" s="250" t="s">
        <v>1972</v>
      </c>
      <c r="O338" s="250"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226" t="s">
        <v>1988</v>
      </c>
      <c r="Q338" s="226" t="s">
        <v>46</v>
      </c>
      <c r="S338" s="226" t="str">
        <f t="shared" si="28"/>
        <v/>
      </c>
      <c r="T338" s="226" t="str">
        <f t="shared" si="27"/>
        <v/>
      </c>
      <c r="U338" s="222"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225" t="s">
        <v>1975</v>
      </c>
      <c r="C339" s="225" t="s">
        <v>8</v>
      </c>
      <c r="D339" s="225" t="s">
        <v>638</v>
      </c>
      <c r="E339" s="225" t="s">
        <v>639</v>
      </c>
      <c r="F339" s="225" t="s">
        <v>472</v>
      </c>
      <c r="H339" s="225" t="s">
        <v>475</v>
      </c>
      <c r="J339" s="225">
        <v>194</v>
      </c>
      <c r="K339" s="225" t="s">
        <v>46</v>
      </c>
      <c r="L339" s="225" t="s">
        <v>1792</v>
      </c>
      <c r="N339" s="244" t="s">
        <v>1972</v>
      </c>
      <c r="O339" s="244"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246" t="s">
        <v>1988</v>
      </c>
      <c r="Q339" s="246" t="s">
        <v>46</v>
      </c>
      <c r="R339" s="246" t="str">
        <f>H339&amp;" "&amp;I339</f>
        <v xml:space="preserve">Onshore Wind </v>
      </c>
      <c r="S339" s="246" t="str">
        <f t="shared" si="28"/>
        <v>//**Onshore Wind : **</v>
      </c>
      <c r="T339" s="225"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225" t="s">
        <v>1975</v>
      </c>
      <c r="C340" s="225" t="s">
        <v>8</v>
      </c>
      <c r="D340" s="225" t="s">
        <v>638</v>
      </c>
      <c r="E340" s="225" t="s">
        <v>639</v>
      </c>
      <c r="F340" s="225" t="s">
        <v>82</v>
      </c>
      <c r="H340" s="225" t="s">
        <v>96</v>
      </c>
      <c r="J340" s="225">
        <v>195</v>
      </c>
      <c r="K340" s="225" t="s">
        <v>46</v>
      </c>
      <c r="L340" s="225" t="s">
        <v>1792</v>
      </c>
      <c r="N340" s="244" t="s">
        <v>1972</v>
      </c>
      <c r="O340" s="244"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246" t="s">
        <v>1988</v>
      </c>
      <c r="Q340" s="246" t="s">
        <v>46</v>
      </c>
      <c r="R340" s="246" t="str">
        <f>H340&amp;" "&amp;I340</f>
        <v xml:space="preserve">Solar PV </v>
      </c>
      <c r="S340" s="246" t="str">
        <f t="shared" si="28"/>
        <v>//**Solar PV : **</v>
      </c>
      <c r="T340" s="225"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225" t="s">
        <v>1975</v>
      </c>
      <c r="C341" s="225" t="s">
        <v>8</v>
      </c>
      <c r="D341" s="225" t="s">
        <v>638</v>
      </c>
      <c r="E341" s="225" t="s">
        <v>639</v>
      </c>
      <c r="F341" s="225" t="s">
        <v>477</v>
      </c>
      <c r="H341" s="225" t="s">
        <v>478</v>
      </c>
      <c r="J341" s="225">
        <v>196</v>
      </c>
      <c r="K341" s="225" t="s">
        <v>46</v>
      </c>
      <c r="L341" s="225" t="s">
        <v>1792</v>
      </c>
      <c r="N341" s="244" t="s">
        <v>1972</v>
      </c>
      <c r="O341" s="244"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246" t="s">
        <v>1988</v>
      </c>
      <c r="Q341" s="246" t="s">
        <v>46</v>
      </c>
      <c r="R341" s="246" t="str">
        <f>H341&amp;" "&amp;I341</f>
        <v xml:space="preserve">Offshore Wind </v>
      </c>
      <c r="S341" s="246" t="str">
        <f t="shared" si="28"/>
        <v>//**Offshore Wind : **</v>
      </c>
      <c r="T341" s="225"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226" t="s">
        <v>1974</v>
      </c>
      <c r="B342" s="237"/>
      <c r="C342" s="226" t="s">
        <v>8</v>
      </c>
      <c r="D342" s="226" t="s">
        <v>264</v>
      </c>
      <c r="E342" s="226" t="s">
        <v>297</v>
      </c>
      <c r="F342" s="226"/>
      <c r="G342" s="226"/>
      <c r="H342" s="226"/>
      <c r="I342" s="226"/>
      <c r="J342" s="226">
        <v>145</v>
      </c>
      <c r="K342" s="226" t="s">
        <v>46</v>
      </c>
      <c r="L342" s="226" t="s">
        <v>1845</v>
      </c>
      <c r="M342" s="237"/>
      <c r="N342" s="250" t="s">
        <v>1972</v>
      </c>
      <c r="O342" s="250" t="str">
        <f>INDEX('Standard Descriptions'!$E:$E,MATCH(Guidance!E342,'Standard Descriptions'!$C:$C,0))</f>
        <v xml:space="preserve"> This policy specifies the reduction in transmission and distribution losses that will be achieved by 2050. // </v>
      </c>
      <c r="P342" s="226" t="s">
        <v>1988</v>
      </c>
      <c r="Q342" s="226" t="s">
        <v>47</v>
      </c>
      <c r="R342" s="226" t="str">
        <f>H342&amp;" "&amp;I342</f>
        <v xml:space="preserve"> </v>
      </c>
      <c r="S342" s="226"/>
      <c r="T342" s="226"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222"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226" t="s">
        <v>1974</v>
      </c>
      <c r="B343" s="237"/>
      <c r="C343" s="226" t="s">
        <v>8</v>
      </c>
      <c r="D343" s="226" t="s">
        <v>1157</v>
      </c>
      <c r="E343" s="226" t="str">
        <f>E344</f>
        <v>Perc Subsidy for Elec Capacity Construction</v>
      </c>
      <c r="F343" s="226"/>
      <c r="G343" s="226"/>
      <c r="H343" s="226"/>
      <c r="I343" s="226"/>
      <c r="J343" s="226"/>
      <c r="K343" s="226"/>
      <c r="L343" s="226"/>
      <c r="M343" s="237"/>
      <c r="N343" s="250" t="s">
        <v>1972</v>
      </c>
      <c r="O343" s="250"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226" t="s">
        <v>1988</v>
      </c>
      <c r="Q343" s="226" t="s">
        <v>46</v>
      </c>
      <c r="R343" s="226"/>
      <c r="S343" s="226"/>
      <c r="T343" s="226" t="str">
        <f t="shared" si="27"/>
        <v/>
      </c>
      <c r="U343" s="222"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225" t="s">
        <v>1975</v>
      </c>
      <c r="C344" s="225" t="s">
        <v>8</v>
      </c>
      <c r="D344" s="225" t="s">
        <v>1157</v>
      </c>
      <c r="E344" s="225" t="s">
        <v>1159</v>
      </c>
      <c r="F344" s="225" t="s">
        <v>471</v>
      </c>
      <c r="H344" s="225" t="s">
        <v>470</v>
      </c>
      <c r="J344" s="225">
        <v>691</v>
      </c>
      <c r="K344" s="225" t="s">
        <v>47</v>
      </c>
      <c r="N344" s="244" t="s">
        <v>1972</v>
      </c>
      <c r="O344" s="244"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246" t="s">
        <v>1988</v>
      </c>
      <c r="Q344" s="246" t="s">
        <v>46</v>
      </c>
      <c r="R344" s="246" t="str">
        <f t="shared" ref="R344:R356" si="29">H344&amp;" "&amp;I344</f>
        <v xml:space="preserve">Hard Coal </v>
      </c>
      <c r="S344" s="246" t="str">
        <f t="shared" si="28"/>
        <v>//**Hard Coal : **</v>
      </c>
      <c r="T344" s="225" t="str">
        <f t="shared" si="27"/>
        <v/>
      </c>
    </row>
    <row r="345" spans="1:21">
      <c r="A345" s="225" t="s">
        <v>1975</v>
      </c>
      <c r="C345" s="225" t="s">
        <v>8</v>
      </c>
      <c r="D345" s="225" t="s">
        <v>1157</v>
      </c>
      <c r="E345" s="225" t="s">
        <v>1159</v>
      </c>
      <c r="F345" s="225" t="s">
        <v>79</v>
      </c>
      <c r="H345" s="225" t="s">
        <v>93</v>
      </c>
      <c r="J345" s="225">
        <v>692</v>
      </c>
      <c r="K345" s="225" t="s">
        <v>47</v>
      </c>
      <c r="N345" s="244" t="s">
        <v>1972</v>
      </c>
      <c r="O345" s="244"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246" t="s">
        <v>1988</v>
      </c>
      <c r="Q345" s="246" t="s">
        <v>46</v>
      </c>
      <c r="R345" s="246" t="str">
        <f t="shared" si="29"/>
        <v xml:space="preserve">Natural Gas </v>
      </c>
      <c r="S345" s="246" t="str">
        <f t="shared" si="28"/>
        <v>//**Natural Gas : **</v>
      </c>
      <c r="T345" s="225" t="str">
        <f t="shared" si="27"/>
        <v/>
      </c>
    </row>
    <row r="346" spans="1:21">
      <c r="A346" s="225" t="s">
        <v>1975</v>
      </c>
      <c r="C346" s="225" t="s">
        <v>8</v>
      </c>
      <c r="D346" s="225" t="s">
        <v>1157</v>
      </c>
      <c r="E346" s="225" t="s">
        <v>1159</v>
      </c>
      <c r="F346" s="225" t="s">
        <v>80</v>
      </c>
      <c r="H346" s="225" t="s">
        <v>94</v>
      </c>
      <c r="J346" s="225">
        <v>517</v>
      </c>
      <c r="K346" s="225" t="s">
        <v>47</v>
      </c>
      <c r="L346" s="225" t="s">
        <v>1915</v>
      </c>
      <c r="N346" s="244" t="s">
        <v>1972</v>
      </c>
      <c r="O346" s="244"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246" t="s">
        <v>1988</v>
      </c>
      <c r="Q346" s="246" t="s">
        <v>46</v>
      </c>
      <c r="R346" s="246" t="str">
        <f t="shared" si="29"/>
        <v xml:space="preserve">Nuclear </v>
      </c>
      <c r="S346" s="246" t="str">
        <f t="shared" si="28"/>
        <v>//**Nuclear : **</v>
      </c>
      <c r="T346" s="225" t="str">
        <f t="shared" si="27"/>
        <v/>
      </c>
    </row>
    <row r="347" spans="1:21">
      <c r="A347" s="225" t="s">
        <v>1975</v>
      </c>
      <c r="C347" s="225" t="s">
        <v>8</v>
      </c>
      <c r="D347" s="225" t="s">
        <v>1157</v>
      </c>
      <c r="E347" s="225" t="s">
        <v>1159</v>
      </c>
      <c r="F347" s="225" t="s">
        <v>81</v>
      </c>
      <c r="H347" s="225" t="s">
        <v>95</v>
      </c>
      <c r="J347" s="225">
        <v>693</v>
      </c>
      <c r="K347" s="225" t="s">
        <v>47</v>
      </c>
      <c r="N347" s="244" t="s">
        <v>1972</v>
      </c>
      <c r="O347" s="244"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246" t="s">
        <v>1988</v>
      </c>
      <c r="Q347" s="246" t="s">
        <v>46</v>
      </c>
      <c r="R347" s="246" t="str">
        <f t="shared" si="29"/>
        <v xml:space="preserve">Hydro </v>
      </c>
      <c r="S347" s="246" t="str">
        <f t="shared" si="28"/>
        <v>//**Hydro : **</v>
      </c>
      <c r="T347" s="225" t="str">
        <f t="shared" si="27"/>
        <v/>
      </c>
    </row>
    <row r="348" spans="1:21">
      <c r="A348" s="225" t="s">
        <v>1975</v>
      </c>
      <c r="C348" s="225" t="s">
        <v>8</v>
      </c>
      <c r="D348" s="225" t="s">
        <v>1157</v>
      </c>
      <c r="E348" s="225" t="s">
        <v>1159</v>
      </c>
      <c r="F348" s="225" t="s">
        <v>472</v>
      </c>
      <c r="H348" s="225" t="s">
        <v>475</v>
      </c>
      <c r="J348" s="225">
        <v>518</v>
      </c>
      <c r="K348" s="225" t="s">
        <v>46</v>
      </c>
      <c r="L348" s="225" t="s">
        <v>1916</v>
      </c>
      <c r="N348" s="244" t="s">
        <v>1972</v>
      </c>
      <c r="O348" s="244"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246" t="s">
        <v>1988</v>
      </c>
      <c r="Q348" s="246" t="s">
        <v>46</v>
      </c>
      <c r="R348" s="246" t="str">
        <f t="shared" si="29"/>
        <v xml:space="preserve">Onshore Wind </v>
      </c>
      <c r="S348" s="246" t="str">
        <f t="shared" si="28"/>
        <v>//**Onshore Wind : **</v>
      </c>
      <c r="T348" s="225"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225" t="s">
        <v>1975</v>
      </c>
      <c r="C349" s="225" t="s">
        <v>8</v>
      </c>
      <c r="D349" s="225" t="s">
        <v>1157</v>
      </c>
      <c r="E349" s="225" t="s">
        <v>1159</v>
      </c>
      <c r="F349" s="225" t="s">
        <v>82</v>
      </c>
      <c r="H349" s="225" t="s">
        <v>96</v>
      </c>
      <c r="J349" s="225">
        <v>519</v>
      </c>
      <c r="K349" s="225" t="s">
        <v>46</v>
      </c>
      <c r="L349" s="225" t="s">
        <v>1917</v>
      </c>
      <c r="N349" s="244" t="s">
        <v>1972</v>
      </c>
      <c r="O349" s="244"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246" t="s">
        <v>1988</v>
      </c>
      <c r="Q349" s="246" t="s">
        <v>46</v>
      </c>
      <c r="R349" s="246" t="str">
        <f t="shared" si="29"/>
        <v xml:space="preserve">Solar PV </v>
      </c>
      <c r="S349" s="246" t="str">
        <f t="shared" si="28"/>
        <v>//**Solar PV : **</v>
      </c>
      <c r="T349" s="225"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225" t="s">
        <v>1975</v>
      </c>
      <c r="C350" s="225" t="s">
        <v>8</v>
      </c>
      <c r="D350" s="225" t="s">
        <v>1157</v>
      </c>
      <c r="E350" s="225" t="s">
        <v>1159</v>
      </c>
      <c r="F350" s="225" t="s">
        <v>83</v>
      </c>
      <c r="H350" s="225" t="s">
        <v>97</v>
      </c>
      <c r="J350" s="225">
        <v>520</v>
      </c>
      <c r="K350" s="225" t="s">
        <v>46</v>
      </c>
      <c r="L350" s="225" t="s">
        <v>1918</v>
      </c>
      <c r="N350" s="244" t="s">
        <v>1972</v>
      </c>
      <c r="O350" s="244"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246" t="s">
        <v>1988</v>
      </c>
      <c r="Q350" s="246" t="s">
        <v>46</v>
      </c>
      <c r="R350" s="246" t="str">
        <f t="shared" si="29"/>
        <v xml:space="preserve">Solar Thermal </v>
      </c>
      <c r="S350" s="246" t="str">
        <f t="shared" si="28"/>
        <v>//**Solar Thermal : **</v>
      </c>
      <c r="T350" s="225"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225" t="s">
        <v>1975</v>
      </c>
      <c r="C351" s="225" t="s">
        <v>8</v>
      </c>
      <c r="D351" s="225" t="s">
        <v>1157</v>
      </c>
      <c r="E351" s="225" t="s">
        <v>1159</v>
      </c>
      <c r="F351" s="225" t="s">
        <v>84</v>
      </c>
      <c r="H351" s="225" t="s">
        <v>98</v>
      </c>
      <c r="J351" s="225">
        <v>521</v>
      </c>
      <c r="K351" s="225" t="s">
        <v>46</v>
      </c>
      <c r="L351" s="225" t="s">
        <v>1919</v>
      </c>
      <c r="N351" s="244" t="s">
        <v>1972</v>
      </c>
      <c r="O351" s="244"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246" t="s">
        <v>1988</v>
      </c>
      <c r="Q351" s="246" t="s">
        <v>46</v>
      </c>
      <c r="R351" s="246" t="str">
        <f t="shared" si="29"/>
        <v xml:space="preserve">Biomass </v>
      </c>
      <c r="S351" s="246" t="str">
        <f t="shared" si="28"/>
        <v>//**Biomass : **</v>
      </c>
      <c r="T351" s="225"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225" t="s">
        <v>1975</v>
      </c>
      <c r="C352" s="225" t="s">
        <v>8</v>
      </c>
      <c r="D352" s="225" t="s">
        <v>1157</v>
      </c>
      <c r="E352" s="225" t="s">
        <v>1159</v>
      </c>
      <c r="F352" s="225" t="s">
        <v>468</v>
      </c>
      <c r="H352" s="225" t="s">
        <v>467</v>
      </c>
      <c r="J352" s="225">
        <v>694</v>
      </c>
      <c r="K352" s="225" t="s">
        <v>47</v>
      </c>
      <c r="N352" s="244" t="s">
        <v>1972</v>
      </c>
      <c r="O352" s="244"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246" t="s">
        <v>1988</v>
      </c>
      <c r="Q352" s="246" t="s">
        <v>46</v>
      </c>
      <c r="R352" s="246" t="str">
        <f t="shared" si="29"/>
        <v xml:space="preserve">Lignite </v>
      </c>
      <c r="S352" s="246" t="str">
        <f t="shared" si="28"/>
        <v>//**Lignite : **</v>
      </c>
      <c r="T352" s="225" t="str">
        <f t="shared" si="27"/>
        <v/>
      </c>
    </row>
    <row r="353" spans="1:21">
      <c r="A353" s="225" t="s">
        <v>1975</v>
      </c>
      <c r="C353" s="225" t="s">
        <v>8</v>
      </c>
      <c r="D353" s="225" t="s">
        <v>1157</v>
      </c>
      <c r="E353" s="225" t="s">
        <v>1159</v>
      </c>
      <c r="F353" s="225" t="s">
        <v>477</v>
      </c>
      <c r="H353" s="225" t="s">
        <v>478</v>
      </c>
      <c r="J353" s="225">
        <v>522</v>
      </c>
      <c r="K353" s="225" t="s">
        <v>46</v>
      </c>
      <c r="L353" s="225" t="s">
        <v>1920</v>
      </c>
      <c r="N353" s="244" t="s">
        <v>1972</v>
      </c>
      <c r="O353" s="244"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246" t="s">
        <v>1988</v>
      </c>
      <c r="Q353" s="246" t="s">
        <v>46</v>
      </c>
      <c r="R353" s="246" t="str">
        <f t="shared" si="29"/>
        <v xml:space="preserve">Offshore Wind </v>
      </c>
      <c r="S353" s="246" t="str">
        <f t="shared" si="28"/>
        <v>//**Offshore Wind : **</v>
      </c>
      <c r="T353" s="225"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225" t="s">
        <v>1975</v>
      </c>
      <c r="C354" s="225" t="s">
        <v>8</v>
      </c>
      <c r="D354" s="225" t="s">
        <v>1157</v>
      </c>
      <c r="E354" s="225" t="s">
        <v>1159</v>
      </c>
      <c r="F354" s="225" t="s">
        <v>1112</v>
      </c>
      <c r="H354" s="225" t="s">
        <v>805</v>
      </c>
      <c r="J354" s="225">
        <v>695</v>
      </c>
      <c r="K354" s="225" t="s">
        <v>47</v>
      </c>
      <c r="N354" s="244" t="s">
        <v>1972</v>
      </c>
      <c r="O354" s="244"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246" t="s">
        <v>1988</v>
      </c>
      <c r="Q354" s="246" t="s">
        <v>46</v>
      </c>
      <c r="R354" s="246" t="str">
        <f t="shared" si="29"/>
        <v xml:space="preserve">Crude Oil </v>
      </c>
      <c r="S354" s="246" t="str">
        <f t="shared" si="28"/>
        <v>//**Crude Oil : **</v>
      </c>
      <c r="T354" s="225" t="str">
        <f t="shared" si="27"/>
        <v/>
      </c>
    </row>
    <row r="355" spans="1:21">
      <c r="A355" s="225" t="s">
        <v>1975</v>
      </c>
      <c r="C355" s="225" t="s">
        <v>8</v>
      </c>
      <c r="D355" s="225" t="s">
        <v>1157</v>
      </c>
      <c r="E355" s="225" t="s">
        <v>1159</v>
      </c>
      <c r="F355" s="225" t="s">
        <v>1113</v>
      </c>
      <c r="H355" s="225" t="s">
        <v>945</v>
      </c>
      <c r="J355" s="225">
        <v>696</v>
      </c>
      <c r="K355" s="225" t="s">
        <v>47</v>
      </c>
      <c r="N355" s="244" t="s">
        <v>1972</v>
      </c>
      <c r="O355" s="244"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246" t="s">
        <v>1988</v>
      </c>
      <c r="Q355" s="246" t="s">
        <v>46</v>
      </c>
      <c r="R355" s="246" t="str">
        <f t="shared" si="29"/>
        <v xml:space="preserve">Heavy or Residual Fuel Oil </v>
      </c>
      <c r="S355" s="246" t="str">
        <f t="shared" si="28"/>
        <v>//**Heavy or Residual Fuel Oil : **</v>
      </c>
      <c r="T355" s="225" t="str">
        <f t="shared" si="27"/>
        <v/>
      </c>
    </row>
    <row r="356" spans="1:21">
      <c r="A356" s="225" t="s">
        <v>1975</v>
      </c>
      <c r="C356" s="225" t="s">
        <v>8</v>
      </c>
      <c r="D356" s="225" t="s">
        <v>1157</v>
      </c>
      <c r="E356" s="225" t="s">
        <v>1159</v>
      </c>
      <c r="F356" s="225" t="s">
        <v>1114</v>
      </c>
      <c r="H356" s="225" t="s">
        <v>807</v>
      </c>
      <c r="J356" s="225">
        <v>697</v>
      </c>
      <c r="K356" s="225" t="s">
        <v>47</v>
      </c>
      <c r="N356" s="244" t="s">
        <v>1972</v>
      </c>
      <c r="O356" s="244"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246" t="s">
        <v>1988</v>
      </c>
      <c r="Q356" s="246" t="s">
        <v>46</v>
      </c>
      <c r="R356" s="246" t="str">
        <f t="shared" si="29"/>
        <v xml:space="preserve">Municipal Solid Waste </v>
      </c>
      <c r="S356" s="246" t="str">
        <f t="shared" si="28"/>
        <v>//**Municipal Solid Waste : **</v>
      </c>
      <c r="T356" s="225" t="str">
        <f t="shared" si="27"/>
        <v/>
      </c>
    </row>
    <row r="357" spans="1:21" s="227" customFormat="1">
      <c r="A357" s="227" t="s">
        <v>1974</v>
      </c>
      <c r="B357" s="223"/>
      <c r="C357" s="227" t="s">
        <v>8</v>
      </c>
      <c r="D357" s="227" t="s">
        <v>18</v>
      </c>
      <c r="E357" s="227" t="str">
        <f>E358</f>
        <v>Subsidy for Elec Production by Fuel</v>
      </c>
      <c r="M357" s="223"/>
      <c r="N357" s="248" t="s">
        <v>1972</v>
      </c>
      <c r="O357" s="248" t="str">
        <f>INDEX('Standard Descriptions'!$E:$E,MATCH(Guidance!E357,'Standard Descriptions'!$C:$C,0))</f>
        <v xml:space="preserve"> This policy is a subsidy paid by the government to suppliers of electricity per unit of electricity generated from the selected plant type(s). // </v>
      </c>
      <c r="P357" s="227" t="s">
        <v>1988</v>
      </c>
      <c r="Q357" s="227" t="s">
        <v>46</v>
      </c>
      <c r="S357" s="227" t="str">
        <f t="shared" si="28"/>
        <v/>
      </c>
      <c r="T357" s="227" t="str">
        <f t="shared" si="27"/>
        <v/>
      </c>
      <c r="U357" s="222"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225" t="s">
        <v>1975</v>
      </c>
      <c r="C358" s="225" t="s">
        <v>8</v>
      </c>
      <c r="D358" s="225" t="s">
        <v>18</v>
      </c>
      <c r="E358" s="225" t="s">
        <v>137</v>
      </c>
      <c r="F358" s="225" t="s">
        <v>471</v>
      </c>
      <c r="H358" s="225" t="s">
        <v>470</v>
      </c>
      <c r="J358" s="225">
        <v>698</v>
      </c>
      <c r="K358" s="225" t="s">
        <v>47</v>
      </c>
      <c r="N358" s="244" t="s">
        <v>1972</v>
      </c>
      <c r="O358" s="244" t="str">
        <f>INDEX('Standard Descriptions'!$E:$E,MATCH(Guidance!E358,'Standard Descriptions'!$C:$C,0))</f>
        <v xml:space="preserve"> This policy is a subsidy paid by the government to suppliers of electricity per unit of electricity generated from the selected plant type(s). // </v>
      </c>
      <c r="P358" s="246" t="s">
        <v>1988</v>
      </c>
      <c r="Q358" s="246" t="s">
        <v>46</v>
      </c>
      <c r="R358" s="246" t="str">
        <f t="shared" ref="R358:R370" si="30">H358&amp;" "&amp;I358</f>
        <v xml:space="preserve">Hard Coal </v>
      </c>
      <c r="S358" s="246" t="str">
        <f t="shared" si="28"/>
        <v>//**Hard Coal : **</v>
      </c>
      <c r="T358" s="225" t="str">
        <f t="shared" si="27"/>
        <v/>
      </c>
    </row>
    <row r="359" spans="1:21">
      <c r="A359" s="225" t="s">
        <v>1975</v>
      </c>
      <c r="C359" s="225" t="s">
        <v>8</v>
      </c>
      <c r="D359" s="225" t="s">
        <v>18</v>
      </c>
      <c r="E359" s="225" t="s">
        <v>137</v>
      </c>
      <c r="F359" s="225" t="s">
        <v>79</v>
      </c>
      <c r="H359" s="225" t="s">
        <v>93</v>
      </c>
      <c r="J359" s="225">
        <v>699</v>
      </c>
      <c r="K359" s="225" t="s">
        <v>47</v>
      </c>
      <c r="N359" s="244" t="s">
        <v>1972</v>
      </c>
      <c r="O359" s="244" t="str">
        <f>INDEX('Standard Descriptions'!$E:$E,MATCH(Guidance!E359,'Standard Descriptions'!$C:$C,0))</f>
        <v xml:space="preserve"> This policy is a subsidy paid by the government to suppliers of electricity per unit of electricity generated from the selected plant type(s). // </v>
      </c>
      <c r="P359" s="246" t="s">
        <v>1988</v>
      </c>
      <c r="Q359" s="246" t="s">
        <v>46</v>
      </c>
      <c r="R359" s="246" t="str">
        <f t="shared" si="30"/>
        <v xml:space="preserve">Natural Gas </v>
      </c>
      <c r="S359" s="246" t="str">
        <f t="shared" si="28"/>
        <v>//**Natural Gas : **</v>
      </c>
      <c r="T359" s="225" t="str">
        <f t="shared" si="27"/>
        <v/>
      </c>
    </row>
    <row r="360" spans="1:21">
      <c r="A360" s="225" t="s">
        <v>1975</v>
      </c>
      <c r="C360" s="225" t="s">
        <v>8</v>
      </c>
      <c r="D360" s="225" t="s">
        <v>18</v>
      </c>
      <c r="E360" s="225" t="s">
        <v>137</v>
      </c>
      <c r="F360" s="225" t="s">
        <v>80</v>
      </c>
      <c r="H360" s="225" t="s">
        <v>94</v>
      </c>
      <c r="J360" s="225">
        <v>37</v>
      </c>
      <c r="K360" s="225" t="s">
        <v>47</v>
      </c>
      <c r="L360" s="225" t="s">
        <v>1921</v>
      </c>
      <c r="N360" s="244" t="s">
        <v>1972</v>
      </c>
      <c r="O360" s="244" t="str">
        <f>INDEX('Standard Descriptions'!$E:$E,MATCH(Guidance!E360,'Standard Descriptions'!$C:$C,0))</f>
        <v xml:space="preserve"> This policy is a subsidy paid by the government to suppliers of electricity per unit of electricity generated from the selected plant type(s). // </v>
      </c>
      <c r="P360" s="246" t="s">
        <v>1988</v>
      </c>
      <c r="Q360" s="246" t="s">
        <v>46</v>
      </c>
      <c r="R360" s="246" t="str">
        <f t="shared" si="30"/>
        <v xml:space="preserve">Nuclear </v>
      </c>
      <c r="S360" s="246" t="str">
        <f t="shared" si="28"/>
        <v>//**Nuclear : **</v>
      </c>
      <c r="T360" s="225" t="str">
        <f t="shared" si="27"/>
        <v/>
      </c>
    </row>
    <row r="361" spans="1:21">
      <c r="A361" s="225" t="s">
        <v>1975</v>
      </c>
      <c r="C361" s="225" t="s">
        <v>8</v>
      </c>
      <c r="D361" s="225" t="s">
        <v>18</v>
      </c>
      <c r="E361" s="225" t="s">
        <v>137</v>
      </c>
      <c r="F361" s="225" t="s">
        <v>81</v>
      </c>
      <c r="H361" s="225" t="s">
        <v>95</v>
      </c>
      <c r="J361" s="225">
        <v>700</v>
      </c>
      <c r="K361" s="225" t="s">
        <v>47</v>
      </c>
      <c r="N361" s="244" t="s">
        <v>1972</v>
      </c>
      <c r="O361" s="244" t="str">
        <f>INDEX('Standard Descriptions'!$E:$E,MATCH(Guidance!E361,'Standard Descriptions'!$C:$C,0))</f>
        <v xml:space="preserve"> This policy is a subsidy paid by the government to suppliers of electricity per unit of electricity generated from the selected plant type(s). // </v>
      </c>
      <c r="P361" s="246" t="s">
        <v>1988</v>
      </c>
      <c r="Q361" s="246" t="s">
        <v>46</v>
      </c>
      <c r="R361" s="246" t="str">
        <f t="shared" si="30"/>
        <v xml:space="preserve">Hydro </v>
      </c>
      <c r="S361" s="246" t="str">
        <f t="shared" si="28"/>
        <v>//**Hydro : **</v>
      </c>
      <c r="T361" s="225" t="str">
        <f t="shared" si="27"/>
        <v/>
      </c>
    </row>
    <row r="362" spans="1:21">
      <c r="A362" s="225" t="s">
        <v>1975</v>
      </c>
      <c r="C362" s="225" t="s">
        <v>8</v>
      </c>
      <c r="D362" s="225" t="s">
        <v>18</v>
      </c>
      <c r="E362" s="225" t="s">
        <v>137</v>
      </c>
      <c r="F362" s="225" t="s">
        <v>472</v>
      </c>
      <c r="H362" s="225" t="s">
        <v>475</v>
      </c>
      <c r="J362" s="225">
        <v>39</v>
      </c>
      <c r="K362" s="225" t="s">
        <v>46</v>
      </c>
      <c r="L362" s="263" t="s">
        <v>2039</v>
      </c>
      <c r="N362" s="244" t="s">
        <v>1972</v>
      </c>
      <c r="O362" s="244" t="str">
        <f>INDEX('Standard Descriptions'!$E:$E,MATCH(Guidance!E362,'Standard Descriptions'!$C:$C,0))</f>
        <v xml:space="preserve"> This policy is a subsidy paid by the government to suppliers of electricity per unit of electricity generated from the selected plant type(s). // </v>
      </c>
      <c r="P362" s="246" t="s">
        <v>1988</v>
      </c>
      <c r="Q362" s="246" t="s">
        <v>46</v>
      </c>
      <c r="R362" s="246" t="str">
        <f t="shared" si="30"/>
        <v xml:space="preserve">Onshore Wind </v>
      </c>
      <c r="S362" s="246" t="str">
        <f t="shared" si="28"/>
        <v>//**Onshore Wind : **</v>
      </c>
      <c r="T362" s="225"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225" t="s">
        <v>1975</v>
      </c>
      <c r="C363" s="225" t="s">
        <v>8</v>
      </c>
      <c r="D363" s="225" t="s">
        <v>18</v>
      </c>
      <c r="E363" s="225" t="s">
        <v>137</v>
      </c>
      <c r="F363" s="225" t="s">
        <v>82</v>
      </c>
      <c r="H363" s="225" t="s">
        <v>96</v>
      </c>
      <c r="J363" s="225">
        <v>40</v>
      </c>
      <c r="K363" s="225" t="s">
        <v>46</v>
      </c>
      <c r="L363" s="263" t="s">
        <v>2040</v>
      </c>
      <c r="N363" s="244" t="s">
        <v>1972</v>
      </c>
      <c r="O363" s="244" t="str">
        <f>INDEX('Standard Descriptions'!$E:$E,MATCH(Guidance!E363,'Standard Descriptions'!$C:$C,0))</f>
        <v xml:space="preserve"> This policy is a subsidy paid by the government to suppliers of electricity per unit of electricity generated from the selected plant type(s). // </v>
      </c>
      <c r="P363" s="246" t="s">
        <v>1988</v>
      </c>
      <c r="Q363" s="246" t="s">
        <v>46</v>
      </c>
      <c r="R363" s="246" t="str">
        <f t="shared" si="30"/>
        <v xml:space="preserve">Solar PV </v>
      </c>
      <c r="S363" s="246" t="str">
        <f t="shared" si="28"/>
        <v>//**Solar PV : **</v>
      </c>
      <c r="T363" s="225" t="str">
        <f t="shared" si="27"/>
        <v>//**Solar PV : ** A feed-in tariff regime as determined by state electricity regulators was available to generators, which is now transitioning to mainly tariff-based competitive auctions.</v>
      </c>
    </row>
    <row r="364" spans="1:21">
      <c r="A364" s="225" t="s">
        <v>1975</v>
      </c>
      <c r="C364" s="225" t="s">
        <v>8</v>
      </c>
      <c r="D364" s="225" t="s">
        <v>18</v>
      </c>
      <c r="E364" s="225" t="s">
        <v>137</v>
      </c>
      <c r="F364" s="225" t="s">
        <v>83</v>
      </c>
      <c r="H364" s="225" t="s">
        <v>97</v>
      </c>
      <c r="J364" s="225">
        <v>41</v>
      </c>
      <c r="K364" s="225" t="s">
        <v>46</v>
      </c>
      <c r="L364" s="263" t="s">
        <v>2041</v>
      </c>
      <c r="N364" s="244" t="s">
        <v>1972</v>
      </c>
      <c r="O364" s="244" t="str">
        <f>INDEX('Standard Descriptions'!$E:$E,MATCH(Guidance!E364,'Standard Descriptions'!$C:$C,0))</f>
        <v xml:space="preserve"> This policy is a subsidy paid by the government to suppliers of electricity per unit of electricity generated from the selected plant type(s). // </v>
      </c>
      <c r="P364" s="246" t="s">
        <v>1988</v>
      </c>
      <c r="Q364" s="246" t="s">
        <v>46</v>
      </c>
      <c r="R364" s="246" t="str">
        <f t="shared" si="30"/>
        <v xml:space="preserve">Solar Thermal </v>
      </c>
      <c r="S364" s="246" t="str">
        <f t="shared" si="28"/>
        <v>//**Solar Thermal : **</v>
      </c>
      <c r="T364" s="225"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225" t="s">
        <v>1975</v>
      </c>
      <c r="C365" s="225" t="s">
        <v>8</v>
      </c>
      <c r="D365" s="225" t="s">
        <v>18</v>
      </c>
      <c r="E365" s="225" t="s">
        <v>137</v>
      </c>
      <c r="F365" s="225" t="s">
        <v>84</v>
      </c>
      <c r="H365" s="225" t="s">
        <v>98</v>
      </c>
      <c r="J365" s="225">
        <v>42</v>
      </c>
      <c r="K365" s="225" t="s">
        <v>46</v>
      </c>
      <c r="L365" s="263" t="s">
        <v>2042</v>
      </c>
      <c r="N365" s="244" t="s">
        <v>1972</v>
      </c>
      <c r="O365" s="244" t="str">
        <f>INDEX('Standard Descriptions'!$E:$E,MATCH(Guidance!E365,'Standard Descriptions'!$C:$C,0))</f>
        <v xml:space="preserve"> This policy is a subsidy paid by the government to suppliers of electricity per unit of electricity generated from the selected plant type(s). // </v>
      </c>
      <c r="P365" s="246" t="s">
        <v>1988</v>
      </c>
      <c r="Q365" s="246" t="s">
        <v>46</v>
      </c>
      <c r="R365" s="246" t="str">
        <f t="shared" si="30"/>
        <v xml:space="preserve">Biomass </v>
      </c>
      <c r="S365" s="246" t="str">
        <f t="shared" si="28"/>
        <v>//**Biomass : **</v>
      </c>
      <c r="T365" s="225"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225" t="s">
        <v>1975</v>
      </c>
      <c r="C366" s="225" t="s">
        <v>8</v>
      </c>
      <c r="D366" s="225" t="s">
        <v>18</v>
      </c>
      <c r="E366" s="225" t="s">
        <v>137</v>
      </c>
      <c r="F366" s="225" t="s">
        <v>468</v>
      </c>
      <c r="H366" s="225" t="s">
        <v>467</v>
      </c>
      <c r="J366" s="225">
        <v>701</v>
      </c>
      <c r="K366" s="225" t="s">
        <v>47</v>
      </c>
      <c r="N366" s="244" t="s">
        <v>1972</v>
      </c>
      <c r="O366" s="244" t="str">
        <f>INDEX('Standard Descriptions'!$E:$E,MATCH(Guidance!E366,'Standard Descriptions'!$C:$C,0))</f>
        <v xml:space="preserve"> This policy is a subsidy paid by the government to suppliers of electricity per unit of electricity generated from the selected plant type(s). // </v>
      </c>
      <c r="P366" s="246" t="s">
        <v>1988</v>
      </c>
      <c r="Q366" s="246" t="s">
        <v>46</v>
      </c>
      <c r="R366" s="246" t="str">
        <f t="shared" si="30"/>
        <v xml:space="preserve">Lignite </v>
      </c>
      <c r="S366" s="246" t="str">
        <f t="shared" si="28"/>
        <v>//**Lignite : **</v>
      </c>
      <c r="T366" s="225" t="str">
        <f t="shared" si="27"/>
        <v/>
      </c>
    </row>
    <row r="367" spans="1:21">
      <c r="A367" s="225" t="s">
        <v>1975</v>
      </c>
      <c r="C367" s="225" t="s">
        <v>8</v>
      </c>
      <c r="D367" s="225" t="s">
        <v>18</v>
      </c>
      <c r="E367" s="225" t="s">
        <v>137</v>
      </c>
      <c r="F367" s="225" t="s">
        <v>477</v>
      </c>
      <c r="H367" s="225" t="s">
        <v>478</v>
      </c>
      <c r="J367" s="225">
        <v>184</v>
      </c>
      <c r="K367" s="225" t="s">
        <v>46</v>
      </c>
      <c r="L367" s="263" t="s">
        <v>2043</v>
      </c>
      <c r="N367" s="244" t="s">
        <v>1972</v>
      </c>
      <c r="O367" s="244" t="str">
        <f>INDEX('Standard Descriptions'!$E:$E,MATCH(Guidance!E367,'Standard Descriptions'!$C:$C,0))</f>
        <v xml:space="preserve"> This policy is a subsidy paid by the government to suppliers of electricity per unit of electricity generated from the selected plant type(s). // </v>
      </c>
      <c r="P367" s="246" t="s">
        <v>1988</v>
      </c>
      <c r="Q367" s="246" t="s">
        <v>46</v>
      </c>
      <c r="R367" s="246" t="str">
        <f t="shared" si="30"/>
        <v xml:space="preserve">Offshore Wind </v>
      </c>
      <c r="S367" s="246" t="str">
        <f t="shared" si="28"/>
        <v>//**Offshore Wind : **</v>
      </c>
      <c r="T367" s="225"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225" t="s">
        <v>1975</v>
      </c>
      <c r="C368" s="225" t="s">
        <v>8</v>
      </c>
      <c r="D368" s="225" t="s">
        <v>18</v>
      </c>
      <c r="E368" s="225" t="s">
        <v>137</v>
      </c>
      <c r="F368" s="225" t="s">
        <v>1112</v>
      </c>
      <c r="H368" s="225" t="s">
        <v>805</v>
      </c>
      <c r="J368" s="225">
        <v>702</v>
      </c>
      <c r="K368" s="225" t="s">
        <v>47</v>
      </c>
      <c r="N368" s="244" t="s">
        <v>1972</v>
      </c>
      <c r="O368" s="244" t="str">
        <f>INDEX('Standard Descriptions'!$E:$E,MATCH(Guidance!E368,'Standard Descriptions'!$C:$C,0))</f>
        <v xml:space="preserve"> This policy is a subsidy paid by the government to suppliers of electricity per unit of electricity generated from the selected plant type(s). // </v>
      </c>
      <c r="P368" s="246" t="s">
        <v>1988</v>
      </c>
      <c r="Q368" s="246" t="s">
        <v>46</v>
      </c>
      <c r="R368" s="246" t="str">
        <f t="shared" si="30"/>
        <v xml:space="preserve">Crude Oil </v>
      </c>
      <c r="S368" s="246" t="str">
        <f t="shared" si="28"/>
        <v>//**Crude Oil : **</v>
      </c>
      <c r="T368" s="225" t="str">
        <f t="shared" si="27"/>
        <v/>
      </c>
    </row>
    <row r="369" spans="1:21">
      <c r="A369" s="225" t="s">
        <v>1975</v>
      </c>
      <c r="C369" s="225" t="s">
        <v>8</v>
      </c>
      <c r="D369" s="225" t="s">
        <v>18</v>
      </c>
      <c r="E369" s="225" t="s">
        <v>137</v>
      </c>
      <c r="F369" s="225" t="s">
        <v>1113</v>
      </c>
      <c r="H369" s="225" t="s">
        <v>945</v>
      </c>
      <c r="J369" s="225">
        <v>703</v>
      </c>
      <c r="K369" s="225" t="s">
        <v>47</v>
      </c>
      <c r="N369" s="244" t="s">
        <v>1972</v>
      </c>
      <c r="O369" s="244" t="str">
        <f>INDEX('Standard Descriptions'!$E:$E,MATCH(Guidance!E369,'Standard Descriptions'!$C:$C,0))</f>
        <v xml:space="preserve"> This policy is a subsidy paid by the government to suppliers of electricity per unit of electricity generated from the selected plant type(s). // </v>
      </c>
      <c r="P369" s="246" t="s">
        <v>1988</v>
      </c>
      <c r="Q369" s="246" t="s">
        <v>46</v>
      </c>
      <c r="R369" s="246" t="str">
        <f t="shared" si="30"/>
        <v xml:space="preserve">Heavy or Residual Fuel Oil </v>
      </c>
      <c r="S369" s="246" t="str">
        <f t="shared" si="28"/>
        <v>//**Heavy or Residual Fuel Oil : **</v>
      </c>
      <c r="T369" s="225" t="str">
        <f t="shared" si="27"/>
        <v/>
      </c>
    </row>
    <row r="370" spans="1:21">
      <c r="A370" s="225" t="s">
        <v>1975</v>
      </c>
      <c r="C370" s="225" t="s">
        <v>8</v>
      </c>
      <c r="D370" s="225" t="s">
        <v>18</v>
      </c>
      <c r="E370" s="225" t="s">
        <v>137</v>
      </c>
      <c r="F370" s="225" t="s">
        <v>1114</v>
      </c>
      <c r="H370" s="225" t="s">
        <v>807</v>
      </c>
      <c r="J370" s="225">
        <v>704</v>
      </c>
      <c r="K370" s="225" t="s">
        <v>47</v>
      </c>
      <c r="N370" s="244" t="s">
        <v>1972</v>
      </c>
      <c r="O370" s="244" t="str">
        <f>INDEX('Standard Descriptions'!$E:$E,MATCH(Guidance!E370,'Standard Descriptions'!$C:$C,0))</f>
        <v xml:space="preserve"> This policy is a subsidy paid by the government to suppliers of electricity per unit of electricity generated from the selected plant type(s). // </v>
      </c>
      <c r="P370" s="246" t="s">
        <v>1988</v>
      </c>
      <c r="Q370" s="246" t="s">
        <v>46</v>
      </c>
      <c r="R370" s="246" t="str">
        <f t="shared" si="30"/>
        <v xml:space="preserve">Municipal Solid Waste </v>
      </c>
      <c r="S370" s="246" t="str">
        <f t="shared" si="28"/>
        <v>//**Municipal Solid Waste : **</v>
      </c>
      <c r="T370" s="225" t="str">
        <f t="shared" si="27"/>
        <v/>
      </c>
    </row>
    <row r="371" spans="1:21" s="222" customFormat="1">
      <c r="A371" s="222" t="s">
        <v>1974</v>
      </c>
      <c r="B371" s="242"/>
      <c r="C371" s="222" t="s">
        <v>9</v>
      </c>
      <c r="D371" s="222" t="s">
        <v>29</v>
      </c>
      <c r="E371" s="222" t="str">
        <f>E372</f>
        <v>Industry Sector Fraction of Potential Additional CCS Achieved</v>
      </c>
      <c r="M371" s="242"/>
      <c r="N371" s="222" t="s">
        <v>1972</v>
      </c>
      <c r="O371" s="253" t="str">
        <f>INDEX('Standard Descriptions'!$E:$E,MATCH(Guidance!E371,'Standard Descriptions'!$C:$C,0))</f>
        <v>This policy specifies the fraction of CO2 emissions from industry that is captured and stored, above the amount predicted in the business-as-usual scenario.//</v>
      </c>
      <c r="P371" s="222" t="s">
        <v>1988</v>
      </c>
      <c r="Q371" s="222" t="s">
        <v>46</v>
      </c>
      <c r="S371" s="222" t="str">
        <f t="shared" si="28"/>
        <v/>
      </c>
      <c r="T371" s="222" t="str">
        <f t="shared" si="27"/>
        <v/>
      </c>
      <c r="U371" s="222"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225" t="s">
        <v>1975</v>
      </c>
      <c r="C372" s="225" t="s">
        <v>9</v>
      </c>
      <c r="D372" s="225" t="s">
        <v>29</v>
      </c>
      <c r="E372" s="225" t="s">
        <v>1712</v>
      </c>
      <c r="F372" s="225" t="s">
        <v>140</v>
      </c>
      <c r="G372" s="225" t="s">
        <v>1713</v>
      </c>
      <c r="H372" s="225" t="s">
        <v>732</v>
      </c>
      <c r="I372" s="225" t="s">
        <v>1714</v>
      </c>
      <c r="J372" s="225">
        <v>892</v>
      </c>
      <c r="K372" s="225" t="s">
        <v>46</v>
      </c>
      <c r="L372" s="225" t="s">
        <v>1922</v>
      </c>
      <c r="N372" s="244" t="s">
        <v>1972</v>
      </c>
      <c r="O372" s="244" t="str">
        <f>INDEX('Standard Descriptions'!$E:$E,MATCH(Guidance!E372,'Standard Descriptions'!$C:$C,0))</f>
        <v>This policy specifies the fraction of CO2 emissions from industry that is captured and stored, above the amount predicted in the business-as-usual scenario.//</v>
      </c>
      <c r="P372" s="246" t="s">
        <v>1988</v>
      </c>
      <c r="Q372" s="246" t="s">
        <v>46</v>
      </c>
      <c r="R372" s="246" t="str">
        <f t="shared" ref="R372:R390" si="31">H372&amp;" "&amp;I372</f>
        <v>Cement Industry Energy Related Emissions</v>
      </c>
      <c r="S372" s="246" t="str">
        <f t="shared" si="28"/>
        <v>//**Cement Industry Energy Related Emissions: **</v>
      </c>
      <c r="T372" s="225"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225" t="s">
        <v>1975</v>
      </c>
      <c r="C373" s="225" t="s">
        <v>9</v>
      </c>
      <c r="D373" s="225" t="s">
        <v>29</v>
      </c>
      <c r="E373" s="225" t="s">
        <v>1712</v>
      </c>
      <c r="F373" s="225" t="s">
        <v>140</v>
      </c>
      <c r="G373" s="225" t="s">
        <v>884</v>
      </c>
      <c r="H373" s="225" t="s">
        <v>732</v>
      </c>
      <c r="I373" s="225" t="s">
        <v>1717</v>
      </c>
      <c r="J373" s="225">
        <v>893</v>
      </c>
      <c r="K373" s="225" t="s">
        <v>46</v>
      </c>
      <c r="L373" s="225" t="s">
        <v>1922</v>
      </c>
      <c r="N373" s="244" t="s">
        <v>1972</v>
      </c>
      <c r="O373" s="244" t="str">
        <f>INDEX('Standard Descriptions'!$E:$E,MATCH(Guidance!E373,'Standard Descriptions'!$C:$C,0))</f>
        <v>This policy specifies the fraction of CO2 emissions from industry that is captured and stored, above the amount predicted in the business-as-usual scenario.//</v>
      </c>
      <c r="P373" s="246" t="s">
        <v>1988</v>
      </c>
      <c r="Q373" s="246" t="s">
        <v>46</v>
      </c>
      <c r="R373" s="246" t="str">
        <f t="shared" si="31"/>
        <v>Cement Industry Process Emissions</v>
      </c>
      <c r="S373" s="246" t="str">
        <f t="shared" si="28"/>
        <v>//**Cement Industry Process Emissions: **</v>
      </c>
      <c r="T373" s="225"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225" t="s">
        <v>1975</v>
      </c>
      <c r="C374" s="225" t="s">
        <v>9</v>
      </c>
      <c r="D374" s="225" t="s">
        <v>29</v>
      </c>
      <c r="E374" s="225" t="s">
        <v>1712</v>
      </c>
      <c r="F374" s="225" t="s">
        <v>141</v>
      </c>
      <c r="G374" s="225" t="s">
        <v>1713</v>
      </c>
      <c r="H374" s="225" t="s">
        <v>733</v>
      </c>
      <c r="I374" s="225" t="s">
        <v>1714</v>
      </c>
      <c r="J374" s="225">
        <v>894</v>
      </c>
      <c r="K374" s="225" t="s">
        <v>46</v>
      </c>
      <c r="L374" s="225" t="s">
        <v>1923</v>
      </c>
      <c r="N374" s="244" t="s">
        <v>1972</v>
      </c>
      <c r="O374" s="244" t="str">
        <f>INDEX('Standard Descriptions'!$E:$E,MATCH(Guidance!E374,'Standard Descriptions'!$C:$C,0))</f>
        <v>This policy specifies the fraction of CO2 emissions from industry that is captured and stored, above the amount predicted in the business-as-usual scenario.//</v>
      </c>
      <c r="P374" s="246" t="s">
        <v>1988</v>
      </c>
      <c r="Q374" s="246" t="s">
        <v>46</v>
      </c>
      <c r="R374" s="246" t="str">
        <f t="shared" si="31"/>
        <v>Natural Gas and Petroleum Industry Energy Related Emissions</v>
      </c>
      <c r="S374" s="246" t="str">
        <f t="shared" si="28"/>
        <v>//**Natural Gas and Petroleum Industry Energy Related Emissions: **</v>
      </c>
      <c r="T374" s="225"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225" t="s">
        <v>1975</v>
      </c>
      <c r="C375" s="225" t="s">
        <v>9</v>
      </c>
      <c r="D375" s="225" t="s">
        <v>29</v>
      </c>
      <c r="E375" s="225" t="s">
        <v>1712</v>
      </c>
      <c r="F375" s="225" t="s">
        <v>141</v>
      </c>
      <c r="G375" s="225" t="s">
        <v>884</v>
      </c>
      <c r="H375" s="225" t="s">
        <v>733</v>
      </c>
      <c r="I375" s="225" t="s">
        <v>1717</v>
      </c>
      <c r="J375" s="225">
        <v>895</v>
      </c>
      <c r="K375" s="225" t="s">
        <v>46</v>
      </c>
      <c r="L375" s="225" t="s">
        <v>1923</v>
      </c>
      <c r="N375" s="244" t="s">
        <v>1972</v>
      </c>
      <c r="O375" s="244" t="str">
        <f>INDEX('Standard Descriptions'!$E:$E,MATCH(Guidance!E375,'Standard Descriptions'!$C:$C,0))</f>
        <v>This policy specifies the fraction of CO2 emissions from industry that is captured and stored, above the amount predicted in the business-as-usual scenario.//</v>
      </c>
      <c r="P375" s="246" t="s">
        <v>1988</v>
      </c>
      <c r="Q375" s="246" t="s">
        <v>46</v>
      </c>
      <c r="R375" s="246" t="str">
        <f t="shared" si="31"/>
        <v>Natural Gas and Petroleum Industry Process Emissions</v>
      </c>
      <c r="S375" s="246" t="str">
        <f t="shared" si="28"/>
        <v>//**Natural Gas and Petroleum Industry Process Emissions: **</v>
      </c>
      <c r="T375" s="225"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225" t="s">
        <v>1975</v>
      </c>
      <c r="C376" s="225" t="s">
        <v>9</v>
      </c>
      <c r="D376" s="225" t="s">
        <v>29</v>
      </c>
      <c r="E376" s="225" t="s">
        <v>1712</v>
      </c>
      <c r="F376" s="225" t="s">
        <v>142</v>
      </c>
      <c r="G376" s="225" t="s">
        <v>1713</v>
      </c>
      <c r="H376" s="225" t="s">
        <v>734</v>
      </c>
      <c r="I376" s="225" t="s">
        <v>1714</v>
      </c>
      <c r="J376" s="225">
        <v>896</v>
      </c>
      <c r="K376" s="225" t="s">
        <v>46</v>
      </c>
      <c r="L376" s="225" t="s">
        <v>1924</v>
      </c>
      <c r="N376" s="244" t="s">
        <v>1972</v>
      </c>
      <c r="O376" s="244" t="str">
        <f>INDEX('Standard Descriptions'!$E:$E,MATCH(Guidance!E376,'Standard Descriptions'!$C:$C,0))</f>
        <v>This policy specifies the fraction of CO2 emissions from industry that is captured and stored, above the amount predicted in the business-as-usual scenario.//</v>
      </c>
      <c r="P376" s="246" t="s">
        <v>1988</v>
      </c>
      <c r="Q376" s="246" t="s">
        <v>46</v>
      </c>
      <c r="R376" s="246" t="str">
        <f t="shared" si="31"/>
        <v>Iron and Steel Industry Energy Related Emissions</v>
      </c>
      <c r="S376" s="246" t="str">
        <f t="shared" si="28"/>
        <v>//**Iron and Steel Industry Energy Related Emissions: **</v>
      </c>
      <c r="T376" s="225"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225" t="s">
        <v>1975</v>
      </c>
      <c r="C377" s="225" t="s">
        <v>9</v>
      </c>
      <c r="D377" s="225" t="s">
        <v>29</v>
      </c>
      <c r="E377" s="225" t="s">
        <v>1712</v>
      </c>
      <c r="F377" s="225" t="s">
        <v>142</v>
      </c>
      <c r="G377" s="225" t="s">
        <v>884</v>
      </c>
      <c r="H377" s="225" t="s">
        <v>734</v>
      </c>
      <c r="I377" s="225" t="s">
        <v>1717</v>
      </c>
      <c r="J377" s="225">
        <v>897</v>
      </c>
      <c r="K377" s="225" t="s">
        <v>46</v>
      </c>
      <c r="L377" s="225" t="s">
        <v>1924</v>
      </c>
      <c r="N377" s="244" t="s">
        <v>1972</v>
      </c>
      <c r="O377" s="244" t="str">
        <f>INDEX('Standard Descriptions'!$E:$E,MATCH(Guidance!E377,'Standard Descriptions'!$C:$C,0))</f>
        <v>This policy specifies the fraction of CO2 emissions from industry that is captured and stored, above the amount predicted in the business-as-usual scenario.//</v>
      </c>
      <c r="P377" s="246" t="s">
        <v>1988</v>
      </c>
      <c r="Q377" s="246" t="s">
        <v>46</v>
      </c>
      <c r="R377" s="246" t="str">
        <f t="shared" si="31"/>
        <v>Iron and Steel Industry Process Emissions</v>
      </c>
      <c r="S377" s="246" t="str">
        <f t="shared" si="28"/>
        <v>//**Iron and Steel Industry Process Emissions: **</v>
      </c>
      <c r="T377" s="225"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225" t="s">
        <v>1975</v>
      </c>
      <c r="C378" s="225" t="s">
        <v>9</v>
      </c>
      <c r="D378" s="225" t="s">
        <v>29</v>
      </c>
      <c r="E378" s="225" t="s">
        <v>1712</v>
      </c>
      <c r="F378" s="225" t="s">
        <v>143</v>
      </c>
      <c r="G378" s="225" t="s">
        <v>1713</v>
      </c>
      <c r="H378" s="225" t="s">
        <v>735</v>
      </c>
      <c r="I378" s="225" t="s">
        <v>1714</v>
      </c>
      <c r="J378" s="225">
        <v>898</v>
      </c>
      <c r="K378" s="225" t="s">
        <v>46</v>
      </c>
      <c r="L378" s="225" t="s">
        <v>1925</v>
      </c>
      <c r="N378" s="244" t="s">
        <v>1972</v>
      </c>
      <c r="O378" s="244" t="str">
        <f>INDEX('Standard Descriptions'!$E:$E,MATCH(Guidance!E378,'Standard Descriptions'!$C:$C,0))</f>
        <v>This policy specifies the fraction of CO2 emissions from industry that is captured and stored, above the amount predicted in the business-as-usual scenario.//</v>
      </c>
      <c r="P378" s="246" t="s">
        <v>1988</v>
      </c>
      <c r="Q378" s="246" t="s">
        <v>46</v>
      </c>
      <c r="R378" s="246" t="str">
        <f t="shared" si="31"/>
        <v>Chemicals Industry Energy Related Emissions</v>
      </c>
      <c r="S378" s="246" t="str">
        <f t="shared" si="28"/>
        <v>//**Chemicals Industry Energy Related Emissions: **</v>
      </c>
      <c r="T378" s="225"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225" t="s">
        <v>1975</v>
      </c>
      <c r="C379" s="225" t="s">
        <v>9</v>
      </c>
      <c r="D379" s="225" t="s">
        <v>29</v>
      </c>
      <c r="E379" s="225" t="s">
        <v>1712</v>
      </c>
      <c r="F379" s="225" t="s">
        <v>143</v>
      </c>
      <c r="G379" s="225" t="s">
        <v>884</v>
      </c>
      <c r="H379" s="225" t="s">
        <v>735</v>
      </c>
      <c r="I379" s="225" t="s">
        <v>1717</v>
      </c>
      <c r="J379" s="225">
        <v>899</v>
      </c>
      <c r="K379" s="225" t="s">
        <v>46</v>
      </c>
      <c r="L379" s="225" t="s">
        <v>1925</v>
      </c>
      <c r="N379" s="244" t="s">
        <v>1972</v>
      </c>
      <c r="O379" s="244" t="str">
        <f>INDEX('Standard Descriptions'!$E:$E,MATCH(Guidance!E379,'Standard Descriptions'!$C:$C,0))</f>
        <v>This policy specifies the fraction of CO2 emissions from industry that is captured and stored, above the amount predicted in the business-as-usual scenario.//</v>
      </c>
      <c r="P379" s="246" t="s">
        <v>1988</v>
      </c>
      <c r="Q379" s="246" t="s">
        <v>46</v>
      </c>
      <c r="R379" s="246" t="str">
        <f t="shared" si="31"/>
        <v>Chemicals Industry Process Emissions</v>
      </c>
      <c r="S379" s="246" t="str">
        <f t="shared" si="28"/>
        <v>//**Chemicals Industry Process Emissions: **</v>
      </c>
      <c r="T379" s="225"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225" t="s">
        <v>1975</v>
      </c>
      <c r="C380" s="225" t="s">
        <v>9</v>
      </c>
      <c r="D380" s="225" t="s">
        <v>29</v>
      </c>
      <c r="E380" s="225" t="s">
        <v>1712</v>
      </c>
      <c r="F380" s="225" t="s">
        <v>765</v>
      </c>
      <c r="G380" s="225" t="s">
        <v>1713</v>
      </c>
      <c r="H380" s="225" t="s">
        <v>1133</v>
      </c>
      <c r="I380" s="225" t="s">
        <v>1714</v>
      </c>
      <c r="J380" s="225">
        <v>900</v>
      </c>
      <c r="K380" s="225" t="s">
        <v>47</v>
      </c>
      <c r="N380" s="244" t="s">
        <v>1972</v>
      </c>
      <c r="O380" s="244" t="str">
        <f>INDEX('Standard Descriptions'!$E:$E,MATCH(Guidance!E380,'Standard Descriptions'!$C:$C,0))</f>
        <v>This policy specifies the fraction of CO2 emissions from industry that is captured and stored, above the amount predicted in the business-as-usual scenario.//</v>
      </c>
      <c r="P380" s="246" t="s">
        <v>1988</v>
      </c>
      <c r="Q380" s="246" t="s">
        <v>46</v>
      </c>
      <c r="R380" s="246" t="str">
        <f t="shared" si="31"/>
        <v>Coal Mining Industry Energy Related Emissions</v>
      </c>
      <c r="S380" s="246" t="str">
        <f t="shared" si="28"/>
        <v>//**Coal Mining Industry Energy Related Emissions: **</v>
      </c>
      <c r="T380" s="225" t="str">
        <f t="shared" si="27"/>
        <v/>
      </c>
    </row>
    <row r="381" spans="1:21">
      <c r="A381" s="225" t="s">
        <v>1975</v>
      </c>
      <c r="C381" s="225" t="s">
        <v>9</v>
      </c>
      <c r="D381" s="225" t="s">
        <v>29</v>
      </c>
      <c r="E381" s="225" t="s">
        <v>1712</v>
      </c>
      <c r="F381" s="225" t="s">
        <v>765</v>
      </c>
      <c r="G381" s="225" t="s">
        <v>884</v>
      </c>
      <c r="H381" s="225" t="s">
        <v>1133</v>
      </c>
      <c r="I381" s="225" t="s">
        <v>1717</v>
      </c>
      <c r="J381" s="225">
        <v>901</v>
      </c>
      <c r="K381" s="225" t="s">
        <v>47</v>
      </c>
      <c r="N381" s="244" t="s">
        <v>1972</v>
      </c>
      <c r="O381" s="244" t="str">
        <f>INDEX('Standard Descriptions'!$E:$E,MATCH(Guidance!E381,'Standard Descriptions'!$C:$C,0))</f>
        <v>This policy specifies the fraction of CO2 emissions from industry that is captured and stored, above the amount predicted in the business-as-usual scenario.//</v>
      </c>
      <c r="P381" s="246" t="s">
        <v>1988</v>
      </c>
      <c r="Q381" s="246" t="s">
        <v>46</v>
      </c>
      <c r="R381" s="246" t="str">
        <f t="shared" si="31"/>
        <v>Coal Mining Industry Process Emissions</v>
      </c>
      <c r="S381" s="246" t="str">
        <f t="shared" si="28"/>
        <v>//**Coal Mining Industry Process Emissions: **</v>
      </c>
      <c r="T381" s="225" t="str">
        <f t="shared" si="27"/>
        <v/>
      </c>
    </row>
    <row r="382" spans="1:21">
      <c r="A382" s="225" t="s">
        <v>1975</v>
      </c>
      <c r="C382" s="225" t="s">
        <v>9</v>
      </c>
      <c r="D382" s="225" t="s">
        <v>29</v>
      </c>
      <c r="E382" s="225" t="s">
        <v>1712</v>
      </c>
      <c r="F382" s="225" t="s">
        <v>144</v>
      </c>
      <c r="G382" s="225" t="s">
        <v>1713</v>
      </c>
      <c r="H382" s="225" t="s">
        <v>764</v>
      </c>
      <c r="I382" s="225" t="s">
        <v>1714</v>
      </c>
      <c r="J382" s="225">
        <v>902</v>
      </c>
      <c r="K382" s="225" t="s">
        <v>47</v>
      </c>
      <c r="N382" s="244" t="s">
        <v>1972</v>
      </c>
      <c r="O382" s="244" t="str">
        <f>INDEX('Standard Descriptions'!$E:$E,MATCH(Guidance!E382,'Standard Descriptions'!$C:$C,0))</f>
        <v>This policy specifies the fraction of CO2 emissions from industry that is captured and stored, above the amount predicted in the business-as-usual scenario.//</v>
      </c>
      <c r="P382" s="246" t="s">
        <v>1988</v>
      </c>
      <c r="Q382" s="246" t="s">
        <v>46</v>
      </c>
      <c r="R382" s="246" t="str">
        <f t="shared" si="31"/>
        <v>Water &amp; Waste Energy Related Emissions</v>
      </c>
      <c r="S382" s="246" t="str">
        <f t="shared" si="28"/>
        <v>//**Water &amp; Waste Energy Related Emissions: **</v>
      </c>
      <c r="T382" s="225" t="str">
        <f t="shared" si="27"/>
        <v/>
      </c>
    </row>
    <row r="383" spans="1:21">
      <c r="A383" s="225" t="s">
        <v>1975</v>
      </c>
      <c r="C383" s="225" t="s">
        <v>9</v>
      </c>
      <c r="D383" s="225" t="s">
        <v>29</v>
      </c>
      <c r="E383" s="225" t="s">
        <v>1712</v>
      </c>
      <c r="F383" s="225" t="s">
        <v>144</v>
      </c>
      <c r="G383" s="225" t="s">
        <v>884</v>
      </c>
      <c r="H383" s="225" t="s">
        <v>764</v>
      </c>
      <c r="I383" s="225" t="s">
        <v>1717</v>
      </c>
      <c r="J383" s="225">
        <v>903</v>
      </c>
      <c r="K383" s="225" t="s">
        <v>47</v>
      </c>
      <c r="N383" s="244" t="s">
        <v>1972</v>
      </c>
      <c r="O383" s="244" t="str">
        <f>INDEX('Standard Descriptions'!$E:$E,MATCH(Guidance!E383,'Standard Descriptions'!$C:$C,0))</f>
        <v>This policy specifies the fraction of CO2 emissions from industry that is captured and stored, above the amount predicted in the business-as-usual scenario.//</v>
      </c>
      <c r="P383" s="246" t="s">
        <v>1988</v>
      </c>
      <c r="Q383" s="246" t="s">
        <v>46</v>
      </c>
      <c r="R383" s="246" t="str">
        <f t="shared" si="31"/>
        <v>Water &amp; Waste Process Emissions</v>
      </c>
      <c r="S383" s="246" t="str">
        <f t="shared" si="28"/>
        <v>//**Water &amp; Waste Process Emissions: **</v>
      </c>
      <c r="T383" s="225" t="str">
        <f t="shared" si="27"/>
        <v/>
      </c>
    </row>
    <row r="384" spans="1:21">
      <c r="A384" s="225" t="s">
        <v>1975</v>
      </c>
      <c r="C384" s="225" t="s">
        <v>9</v>
      </c>
      <c r="D384" s="225" t="s">
        <v>29</v>
      </c>
      <c r="E384" s="225" t="s">
        <v>1712</v>
      </c>
      <c r="F384" s="225" t="s">
        <v>145</v>
      </c>
      <c r="G384" s="225" t="s">
        <v>1713</v>
      </c>
      <c r="H384" s="225" t="s">
        <v>147</v>
      </c>
      <c r="I384" s="225" t="s">
        <v>1714</v>
      </c>
      <c r="J384" s="225">
        <v>904</v>
      </c>
      <c r="K384" s="225" t="s">
        <v>47</v>
      </c>
      <c r="N384" s="244" t="s">
        <v>1972</v>
      </c>
      <c r="O384" s="244" t="str">
        <f>INDEX('Standard Descriptions'!$E:$E,MATCH(Guidance!E384,'Standard Descriptions'!$C:$C,0))</f>
        <v>This policy specifies the fraction of CO2 emissions from industry that is captured and stored, above the amount predicted in the business-as-usual scenario.//</v>
      </c>
      <c r="P384" s="246" t="s">
        <v>1988</v>
      </c>
      <c r="Q384" s="246" t="s">
        <v>46</v>
      </c>
      <c r="R384" s="246" t="str">
        <f t="shared" si="31"/>
        <v>Agriculture Energy Related Emissions</v>
      </c>
      <c r="S384" s="246" t="str">
        <f t="shared" si="28"/>
        <v>//**Agriculture Energy Related Emissions: **</v>
      </c>
      <c r="T384" s="225" t="str">
        <f t="shared" si="27"/>
        <v/>
      </c>
    </row>
    <row r="385" spans="1:21">
      <c r="A385" s="225" t="s">
        <v>1975</v>
      </c>
      <c r="C385" s="225" t="s">
        <v>9</v>
      </c>
      <c r="D385" s="225" t="s">
        <v>29</v>
      </c>
      <c r="E385" s="225" t="s">
        <v>1712</v>
      </c>
      <c r="F385" s="225" t="s">
        <v>145</v>
      </c>
      <c r="G385" s="225" t="s">
        <v>884</v>
      </c>
      <c r="H385" s="225" t="s">
        <v>147</v>
      </c>
      <c r="I385" s="225" t="s">
        <v>1717</v>
      </c>
      <c r="J385" s="225">
        <v>905</v>
      </c>
      <c r="K385" s="225" t="s">
        <v>47</v>
      </c>
      <c r="N385" s="244" t="s">
        <v>1972</v>
      </c>
      <c r="O385" s="244" t="str">
        <f>INDEX('Standard Descriptions'!$E:$E,MATCH(Guidance!E385,'Standard Descriptions'!$C:$C,0))</f>
        <v>This policy specifies the fraction of CO2 emissions from industry that is captured and stored, above the amount predicted in the business-as-usual scenario.//</v>
      </c>
      <c r="P385" s="246" t="s">
        <v>1988</v>
      </c>
      <c r="Q385" s="246" t="s">
        <v>46</v>
      </c>
      <c r="R385" s="246" t="str">
        <f t="shared" si="31"/>
        <v>Agriculture Process Emissions</v>
      </c>
      <c r="S385" s="246" t="str">
        <f t="shared" si="28"/>
        <v>//**Agriculture Process Emissions: **</v>
      </c>
      <c r="T385" s="225" t="str">
        <f t="shared" si="27"/>
        <v/>
      </c>
    </row>
    <row r="386" spans="1:21">
      <c r="A386" s="225" t="s">
        <v>1975</v>
      </c>
      <c r="C386" s="225" t="s">
        <v>9</v>
      </c>
      <c r="D386" s="225" t="s">
        <v>29</v>
      </c>
      <c r="E386" s="225" t="s">
        <v>1712</v>
      </c>
      <c r="F386" s="225" t="s">
        <v>146</v>
      </c>
      <c r="G386" s="225" t="s">
        <v>1713</v>
      </c>
      <c r="H386" s="225" t="s">
        <v>148</v>
      </c>
      <c r="I386" s="225" t="s">
        <v>1714</v>
      </c>
      <c r="J386" s="225">
        <v>906</v>
      </c>
      <c r="K386" s="225" t="s">
        <v>46</v>
      </c>
      <c r="L386" s="225" t="s">
        <v>1926</v>
      </c>
      <c r="N386" s="244" t="s">
        <v>1972</v>
      </c>
      <c r="O386" s="244" t="str">
        <f>INDEX('Standard Descriptions'!$E:$E,MATCH(Guidance!E386,'Standard Descriptions'!$C:$C,0))</f>
        <v>This policy specifies the fraction of CO2 emissions from industry that is captured and stored, above the amount predicted in the business-as-usual scenario.//</v>
      </c>
      <c r="P386" s="246" t="s">
        <v>1988</v>
      </c>
      <c r="Q386" s="246" t="s">
        <v>46</v>
      </c>
      <c r="R386" s="246" t="str">
        <f t="shared" si="31"/>
        <v>Other Industries Energy Related Emissions</v>
      </c>
      <c r="S386" s="246" t="str">
        <f t="shared" si="28"/>
        <v>//**Other Industries Energy Related Emissions: **</v>
      </c>
      <c r="T386" s="225"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225" t="s">
        <v>1975</v>
      </c>
      <c r="C387" s="225" t="s">
        <v>9</v>
      </c>
      <c r="D387" s="225" t="s">
        <v>29</v>
      </c>
      <c r="E387" s="225" t="s">
        <v>1712</v>
      </c>
      <c r="F387" s="225" t="s">
        <v>146</v>
      </c>
      <c r="G387" s="225" t="s">
        <v>884</v>
      </c>
      <c r="H387" s="225" t="s">
        <v>148</v>
      </c>
      <c r="I387" s="225" t="s">
        <v>1717</v>
      </c>
      <c r="J387" s="225">
        <v>907</v>
      </c>
      <c r="K387" s="225" t="s">
        <v>46</v>
      </c>
      <c r="L387" s="225" t="s">
        <v>1926</v>
      </c>
      <c r="N387" s="244" t="s">
        <v>1972</v>
      </c>
      <c r="O387" s="244" t="str">
        <f>INDEX('Standard Descriptions'!$E:$E,MATCH(Guidance!E387,'Standard Descriptions'!$C:$C,0))</f>
        <v>This policy specifies the fraction of CO2 emissions from industry that is captured and stored, above the amount predicted in the business-as-usual scenario.//</v>
      </c>
      <c r="P387" s="246" t="s">
        <v>1988</v>
      </c>
      <c r="Q387" s="246" t="s">
        <v>46</v>
      </c>
      <c r="R387" s="246" t="str">
        <f t="shared" si="31"/>
        <v>Other Industries Process Emissions</v>
      </c>
      <c r="S387" s="246" t="str">
        <f t="shared" si="28"/>
        <v>//**Other Industries Process Emissions: **</v>
      </c>
      <c r="T387" s="225"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226" customFormat="1">
      <c r="A388" s="226" t="s">
        <v>1974</v>
      </c>
      <c r="B388" s="237"/>
      <c r="C388" s="226" t="s">
        <v>9</v>
      </c>
      <c r="D388" s="226" t="s">
        <v>21</v>
      </c>
      <c r="E388" s="226" t="s">
        <v>1139</v>
      </c>
      <c r="J388" s="226">
        <v>43</v>
      </c>
      <c r="K388" s="226" t="s">
        <v>46</v>
      </c>
      <c r="L388" s="226" t="s">
        <v>2045</v>
      </c>
      <c r="M388" s="237"/>
      <c r="N388" s="250" t="s">
        <v>1972</v>
      </c>
      <c r="O388" s="250" t="str">
        <f>INDEX('Standard Descriptions'!$E:$E,MATCH(Guidance!E388,'Standard Descriptions'!$C:$C,0))</f>
        <v xml:space="preserve"> This policy reduces CO2 emissions from the cement industry by substituting other inputs, such as fly ash, for a portion of the clinker in cement. // </v>
      </c>
      <c r="P388" s="226" t="s">
        <v>1988</v>
      </c>
      <c r="Q388" s="226" t="s">
        <v>47</v>
      </c>
      <c r="R388" s="226" t="str">
        <f t="shared" si="31"/>
        <v xml:space="preserve"> </v>
      </c>
      <c r="T388" s="226" t="str">
        <f t="shared" ref="T388:T451" si="32">IF(K388="Yes",S388&amp;L388,"")</f>
        <v>If this policy is fully implemented, the share of clinker in cement is reduced to 60% by 2050 (a 19% reduction from current levels), resulting in a 20% reduction in CO2 emissions by 2050.</v>
      </c>
      <c r="U388" s="222"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226" customFormat="1">
      <c r="A389" s="226" t="s">
        <v>1974</v>
      </c>
      <c r="B389" s="237"/>
      <c r="C389" s="226" t="s">
        <v>9</v>
      </c>
      <c r="D389" s="226" t="s">
        <v>25</v>
      </c>
      <c r="E389" s="226" t="s">
        <v>298</v>
      </c>
      <c r="J389" s="226">
        <v>44</v>
      </c>
      <c r="K389" s="226" t="s">
        <v>46</v>
      </c>
      <c r="L389" s="265" t="s">
        <v>2044</v>
      </c>
      <c r="M389" s="237"/>
      <c r="N389" s="250" t="s">
        <v>1972</v>
      </c>
      <c r="O389" s="250"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226" t="s">
        <v>1988</v>
      </c>
      <c r="Q389" s="226" t="s">
        <v>47</v>
      </c>
      <c r="R389" s="226" t="str">
        <f t="shared" si="31"/>
        <v xml:space="preserve"> </v>
      </c>
      <c r="T389" s="226"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222"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226" customFormat="1">
      <c r="A390" s="226" t="s">
        <v>1974</v>
      </c>
      <c r="B390" s="237"/>
      <c r="C390" s="226" t="s">
        <v>9</v>
      </c>
      <c r="D390" s="226" t="s">
        <v>23</v>
      </c>
      <c r="E390" s="226" t="s">
        <v>61</v>
      </c>
      <c r="J390" s="226">
        <v>45</v>
      </c>
      <c r="K390" s="226" t="s">
        <v>46</v>
      </c>
      <c r="L390" s="226" t="s">
        <v>1799</v>
      </c>
      <c r="M390" s="237"/>
      <c r="N390" s="250" t="s">
        <v>1972</v>
      </c>
      <c r="O390" s="250"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226" t="s">
        <v>1988</v>
      </c>
      <c r="Q390" s="226" t="s">
        <v>47</v>
      </c>
      <c r="R390" s="226" t="str">
        <f t="shared" si="31"/>
        <v xml:space="preserve"> </v>
      </c>
      <c r="T390" s="226" t="str">
        <f t="shared" si="32"/>
        <v xml:space="preserve"> If this policy is fully implemented, fuel use is reduced for most industries between 2% and 9% in 2050.</v>
      </c>
      <c r="U390" s="222"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226" customFormat="1">
      <c r="A391" s="226" t="s">
        <v>1974</v>
      </c>
      <c r="B391" s="237"/>
      <c r="C391" s="226" t="s">
        <v>9</v>
      </c>
      <c r="D391" s="226" t="s">
        <v>107</v>
      </c>
      <c r="E391" s="226" t="str">
        <f>E392</f>
        <v>Percentage Improvement in Eqpt Efficiency Standards above BAU</v>
      </c>
      <c r="M391" s="237"/>
      <c r="N391" s="250" t="s">
        <v>1972</v>
      </c>
      <c r="O391" s="250"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226" t="s">
        <v>1988</v>
      </c>
      <c r="Q391" s="226" t="s">
        <v>46</v>
      </c>
      <c r="T391" s="226" t="str">
        <f t="shared" si="32"/>
        <v/>
      </c>
      <c r="U391" s="222"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225" t="s">
        <v>1975</v>
      </c>
      <c r="C392" s="225" t="s">
        <v>9</v>
      </c>
      <c r="D392" s="225" t="s">
        <v>107</v>
      </c>
      <c r="E392" s="225" t="s">
        <v>299</v>
      </c>
      <c r="F392" s="225" t="s">
        <v>140</v>
      </c>
      <c r="G392" s="225" t="s">
        <v>718</v>
      </c>
      <c r="H392" s="225" t="s">
        <v>732</v>
      </c>
      <c r="I392" s="225" t="s">
        <v>724</v>
      </c>
      <c r="J392" s="225">
        <v>756</v>
      </c>
      <c r="K392" s="225" t="s">
        <v>46</v>
      </c>
      <c r="L392" s="225" t="s">
        <v>1846</v>
      </c>
      <c r="N392" s="244" t="s">
        <v>1972</v>
      </c>
      <c r="O392" s="244"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246" t="s">
        <v>1988</v>
      </c>
      <c r="Q392" s="246" t="s">
        <v>46</v>
      </c>
      <c r="R392" s="263" t="str">
        <f>H392&amp;" "</f>
        <v xml:space="preserve">Cement Industry </v>
      </c>
      <c r="S392" s="246" t="str">
        <f t="shared" ref="S392:S452" si="33">IF(R392="","","//**"&amp;R392&amp;": **")</f>
        <v>//**Cement Industry : **</v>
      </c>
      <c r="T392"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225" t="s">
        <v>1975</v>
      </c>
      <c r="C393" s="225" t="s">
        <v>9</v>
      </c>
      <c r="D393" s="225" t="s">
        <v>107</v>
      </c>
      <c r="E393" s="225" t="s">
        <v>299</v>
      </c>
      <c r="F393" s="225" t="s">
        <v>140</v>
      </c>
      <c r="G393" s="225" t="s">
        <v>719</v>
      </c>
      <c r="H393" s="225" t="s">
        <v>732</v>
      </c>
      <c r="I393" s="225" t="s">
        <v>727</v>
      </c>
      <c r="J393" s="225">
        <v>757</v>
      </c>
      <c r="K393" s="225" t="s">
        <v>46</v>
      </c>
      <c r="L393" s="225" t="s">
        <v>1846</v>
      </c>
      <c r="N393" s="244" t="s">
        <v>1972</v>
      </c>
      <c r="O393" s="244"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246" t="s">
        <v>1988</v>
      </c>
      <c r="Q393" s="246" t="s">
        <v>46</v>
      </c>
      <c r="R393" s="263" t="str">
        <f t="shared" ref="R393:R456" si="34">H393&amp;" "</f>
        <v xml:space="preserve">Cement Industry </v>
      </c>
      <c r="S393" s="246" t="str">
        <f t="shared" si="33"/>
        <v>//**Cement Industry : **</v>
      </c>
      <c r="T393"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225" t="s">
        <v>1975</v>
      </c>
      <c r="C394" s="225" t="s">
        <v>9</v>
      </c>
      <c r="D394" s="225" t="s">
        <v>107</v>
      </c>
      <c r="E394" s="225" t="s">
        <v>299</v>
      </c>
      <c r="F394" s="225" t="s">
        <v>140</v>
      </c>
      <c r="G394" s="225" t="s">
        <v>720</v>
      </c>
      <c r="H394" s="225" t="s">
        <v>732</v>
      </c>
      <c r="I394" s="225" t="s">
        <v>728</v>
      </c>
      <c r="J394" s="225">
        <v>758</v>
      </c>
      <c r="K394" s="225" t="s">
        <v>47</v>
      </c>
      <c r="L394" s="225" t="s">
        <v>1846</v>
      </c>
      <c r="N394" s="244" t="s">
        <v>1972</v>
      </c>
      <c r="O394" s="244"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246" t="s">
        <v>1988</v>
      </c>
      <c r="Q394" s="246" t="s">
        <v>46</v>
      </c>
      <c r="R394" s="263" t="str">
        <f t="shared" si="34"/>
        <v xml:space="preserve">Cement Industry </v>
      </c>
      <c r="S394" s="246" t="str">
        <f t="shared" si="33"/>
        <v>//**Cement Industry : **</v>
      </c>
      <c r="T394" s="225" t="str">
        <f t="shared" si="32"/>
        <v/>
      </c>
    </row>
    <row r="395" spans="1:21">
      <c r="A395" s="225" t="s">
        <v>1975</v>
      </c>
      <c r="C395" s="225" t="s">
        <v>9</v>
      </c>
      <c r="D395" s="225" t="s">
        <v>107</v>
      </c>
      <c r="E395" s="225" t="s">
        <v>299</v>
      </c>
      <c r="F395" s="225" t="s">
        <v>140</v>
      </c>
      <c r="G395" s="225" t="s">
        <v>721</v>
      </c>
      <c r="H395" s="225" t="s">
        <v>732</v>
      </c>
      <c r="I395" s="225" t="s">
        <v>725</v>
      </c>
      <c r="J395" s="225">
        <v>759</v>
      </c>
      <c r="K395" s="225" t="s">
        <v>46</v>
      </c>
      <c r="L395" s="225" t="s">
        <v>1846</v>
      </c>
      <c r="N395" s="244" t="s">
        <v>1972</v>
      </c>
      <c r="O395" s="244"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246" t="s">
        <v>1988</v>
      </c>
      <c r="Q395" s="246" t="s">
        <v>46</v>
      </c>
      <c r="R395" s="263" t="str">
        <f t="shared" si="34"/>
        <v xml:space="preserve">Cement Industry </v>
      </c>
      <c r="S395" s="246" t="str">
        <f t="shared" si="33"/>
        <v>//**Cement Industry : **</v>
      </c>
      <c r="T395"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225" t="s">
        <v>1975</v>
      </c>
      <c r="C396" s="225" t="s">
        <v>9</v>
      </c>
      <c r="D396" s="225" t="s">
        <v>107</v>
      </c>
      <c r="E396" s="225" t="s">
        <v>299</v>
      </c>
      <c r="F396" s="225" t="s">
        <v>140</v>
      </c>
      <c r="G396" s="225" t="s">
        <v>722</v>
      </c>
      <c r="H396" s="225" t="s">
        <v>732</v>
      </c>
      <c r="I396" s="225" t="s">
        <v>726</v>
      </c>
      <c r="J396" s="225">
        <v>760</v>
      </c>
      <c r="K396" s="225" t="s">
        <v>46</v>
      </c>
      <c r="L396" s="225" t="s">
        <v>1846</v>
      </c>
      <c r="N396" s="244" t="s">
        <v>1972</v>
      </c>
      <c r="O396" s="244"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246" t="s">
        <v>1988</v>
      </c>
      <c r="Q396" s="246" t="s">
        <v>46</v>
      </c>
      <c r="R396" s="263" t="str">
        <f t="shared" si="34"/>
        <v xml:space="preserve">Cement Industry </v>
      </c>
      <c r="S396" s="246" t="str">
        <f t="shared" si="33"/>
        <v>//**Cement Industry : **</v>
      </c>
      <c r="T396"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225" t="s">
        <v>1975</v>
      </c>
      <c r="C397" s="225" t="s">
        <v>9</v>
      </c>
      <c r="D397" s="225" t="s">
        <v>107</v>
      </c>
      <c r="E397" s="225" t="s">
        <v>299</v>
      </c>
      <c r="F397" s="225" t="s">
        <v>140</v>
      </c>
      <c r="G397" s="225" t="s">
        <v>723</v>
      </c>
      <c r="H397" s="225" t="s">
        <v>732</v>
      </c>
      <c r="I397" s="225" t="s">
        <v>729</v>
      </c>
      <c r="J397" s="225">
        <v>761</v>
      </c>
      <c r="K397" s="225" t="s">
        <v>47</v>
      </c>
      <c r="L397" s="225" t="s">
        <v>1846</v>
      </c>
      <c r="N397" s="244" t="s">
        <v>1972</v>
      </c>
      <c r="O397" s="244"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246" t="s">
        <v>1988</v>
      </c>
      <c r="Q397" s="246" t="s">
        <v>46</v>
      </c>
      <c r="R397" s="263" t="str">
        <f t="shared" si="34"/>
        <v xml:space="preserve">Cement Industry </v>
      </c>
      <c r="S397" s="246" t="str">
        <f t="shared" si="33"/>
        <v>//**Cement Industry : **</v>
      </c>
      <c r="T397" s="225" t="str">
        <f t="shared" si="32"/>
        <v/>
      </c>
    </row>
    <row r="398" spans="1:21">
      <c r="A398" s="225" t="s">
        <v>1975</v>
      </c>
      <c r="C398" s="225" t="s">
        <v>9</v>
      </c>
      <c r="D398" s="225" t="s">
        <v>107</v>
      </c>
      <c r="E398" s="225" t="s">
        <v>299</v>
      </c>
      <c r="F398" s="225" t="s">
        <v>140</v>
      </c>
      <c r="G398" s="225" t="s">
        <v>1065</v>
      </c>
      <c r="H398" s="225" t="s">
        <v>732</v>
      </c>
      <c r="I398" s="225" t="s">
        <v>1068</v>
      </c>
      <c r="J398" s="225">
        <v>762</v>
      </c>
      <c r="K398" s="225" t="s">
        <v>47</v>
      </c>
      <c r="L398" s="225" t="s">
        <v>1846</v>
      </c>
      <c r="N398" s="244" t="s">
        <v>1972</v>
      </c>
      <c r="O398" s="244"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246" t="s">
        <v>1988</v>
      </c>
      <c r="Q398" s="246" t="s">
        <v>46</v>
      </c>
      <c r="R398" s="263" t="str">
        <f t="shared" si="34"/>
        <v xml:space="preserve">Cement Industry </v>
      </c>
      <c r="S398" s="246" t="str">
        <f t="shared" si="33"/>
        <v>//**Cement Industry : **</v>
      </c>
      <c r="T398" s="225" t="str">
        <f t="shared" si="32"/>
        <v/>
      </c>
    </row>
    <row r="399" spans="1:21">
      <c r="A399" s="225" t="s">
        <v>1975</v>
      </c>
      <c r="C399" s="225" t="s">
        <v>9</v>
      </c>
      <c r="D399" s="225" t="s">
        <v>107</v>
      </c>
      <c r="E399" s="225" t="s">
        <v>299</v>
      </c>
      <c r="F399" s="225" t="s">
        <v>140</v>
      </c>
      <c r="G399" s="225" t="s">
        <v>1066</v>
      </c>
      <c r="H399" s="225" t="s">
        <v>732</v>
      </c>
      <c r="I399" s="225" t="s">
        <v>1070</v>
      </c>
      <c r="J399" s="225">
        <v>763</v>
      </c>
      <c r="K399" s="225" t="s">
        <v>46</v>
      </c>
      <c r="L399" s="225" t="s">
        <v>1846</v>
      </c>
      <c r="N399" s="244" t="s">
        <v>1972</v>
      </c>
      <c r="O399" s="244"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246" t="s">
        <v>1988</v>
      </c>
      <c r="Q399" s="246" t="s">
        <v>46</v>
      </c>
      <c r="R399" s="263" t="str">
        <f t="shared" si="34"/>
        <v xml:space="preserve">Cement Industry </v>
      </c>
      <c r="S399" s="246" t="str">
        <f t="shared" si="33"/>
        <v>//**Cement Industry : **</v>
      </c>
      <c r="T399"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225" t="s">
        <v>1975</v>
      </c>
      <c r="C400" s="225" t="s">
        <v>9</v>
      </c>
      <c r="D400" s="225" t="s">
        <v>107</v>
      </c>
      <c r="E400" s="225" t="s">
        <v>299</v>
      </c>
      <c r="F400" s="225" t="s">
        <v>140</v>
      </c>
      <c r="G400" s="225" t="s">
        <v>1067</v>
      </c>
      <c r="H400" s="225" t="s">
        <v>732</v>
      </c>
      <c r="I400" s="225" t="s">
        <v>1071</v>
      </c>
      <c r="J400" s="225">
        <v>764</v>
      </c>
      <c r="K400" s="225" t="s">
        <v>46</v>
      </c>
      <c r="L400" s="225" t="s">
        <v>1846</v>
      </c>
      <c r="N400" s="244" t="s">
        <v>1972</v>
      </c>
      <c r="O400" s="244"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246" t="s">
        <v>1988</v>
      </c>
      <c r="Q400" s="246" t="s">
        <v>46</v>
      </c>
      <c r="R400" s="263" t="str">
        <f t="shared" si="34"/>
        <v xml:space="preserve">Cement Industry </v>
      </c>
      <c r="S400" s="246" t="str">
        <f t="shared" si="33"/>
        <v>//**Cement Industry : **</v>
      </c>
      <c r="T400"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225" t="s">
        <v>1975</v>
      </c>
      <c r="C401" s="225" t="s">
        <v>9</v>
      </c>
      <c r="D401" s="225" t="s">
        <v>107</v>
      </c>
      <c r="E401" s="225" t="s">
        <v>299</v>
      </c>
      <c r="F401" s="225" t="s">
        <v>140</v>
      </c>
      <c r="G401" s="225" t="s">
        <v>1064</v>
      </c>
      <c r="H401" s="225" t="s">
        <v>732</v>
      </c>
      <c r="I401" s="225" t="s">
        <v>1069</v>
      </c>
      <c r="J401" s="225">
        <v>765</v>
      </c>
      <c r="K401" s="225" t="s">
        <v>47</v>
      </c>
      <c r="L401" s="225" t="s">
        <v>1846</v>
      </c>
      <c r="N401" s="244" t="s">
        <v>1972</v>
      </c>
      <c r="O401" s="244"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246" t="s">
        <v>1988</v>
      </c>
      <c r="Q401" s="246" t="s">
        <v>46</v>
      </c>
      <c r="R401" s="263" t="str">
        <f t="shared" si="34"/>
        <v xml:space="preserve">Cement Industry </v>
      </c>
      <c r="S401" s="246" t="str">
        <f t="shared" si="33"/>
        <v>//**Cement Industry : **</v>
      </c>
      <c r="T401" s="225" t="str">
        <f t="shared" si="32"/>
        <v/>
      </c>
    </row>
    <row r="402" spans="1:20">
      <c r="A402" s="225" t="s">
        <v>1975</v>
      </c>
      <c r="C402" s="225" t="s">
        <v>9</v>
      </c>
      <c r="D402" s="225" t="s">
        <v>107</v>
      </c>
      <c r="E402" s="225" t="s">
        <v>299</v>
      </c>
      <c r="F402" s="225" t="s">
        <v>141</v>
      </c>
      <c r="G402" s="225" t="s">
        <v>718</v>
      </c>
      <c r="H402" s="225" t="s">
        <v>733</v>
      </c>
      <c r="I402" s="225" t="s">
        <v>724</v>
      </c>
      <c r="J402" s="225">
        <v>766</v>
      </c>
      <c r="K402" s="225" t="s">
        <v>46</v>
      </c>
      <c r="L402" s="225" t="s">
        <v>1927</v>
      </c>
      <c r="N402" s="244" t="s">
        <v>1972</v>
      </c>
      <c r="O402" s="244"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246" t="s">
        <v>1988</v>
      </c>
      <c r="Q402" s="246" t="s">
        <v>46</v>
      </c>
      <c r="R402" s="263" t="str">
        <f t="shared" si="34"/>
        <v xml:space="preserve">Natural Gas and Petroleum Industry </v>
      </c>
      <c r="S402" s="246" t="str">
        <f t="shared" si="33"/>
        <v>//**Natural Gas and Petroleum Industry : **</v>
      </c>
      <c r="T402"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225" t="s">
        <v>1975</v>
      </c>
      <c r="C403" s="225" t="s">
        <v>9</v>
      </c>
      <c r="D403" s="225" t="s">
        <v>107</v>
      </c>
      <c r="E403" s="225" t="s">
        <v>299</v>
      </c>
      <c r="F403" s="225" t="s">
        <v>141</v>
      </c>
      <c r="G403" s="225" t="s">
        <v>719</v>
      </c>
      <c r="H403" s="225" t="s">
        <v>733</v>
      </c>
      <c r="I403" s="225" t="s">
        <v>727</v>
      </c>
      <c r="J403" s="225">
        <v>767</v>
      </c>
      <c r="K403" s="225" t="s">
        <v>47</v>
      </c>
      <c r="L403" s="225" t="s">
        <v>1927</v>
      </c>
      <c r="N403" s="244" t="s">
        <v>1972</v>
      </c>
      <c r="O403" s="244"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246" t="s">
        <v>1988</v>
      </c>
      <c r="Q403" s="246" t="s">
        <v>46</v>
      </c>
      <c r="R403" s="263" t="str">
        <f t="shared" si="34"/>
        <v xml:space="preserve">Natural Gas and Petroleum Industry </v>
      </c>
      <c r="S403" s="246" t="str">
        <f t="shared" si="33"/>
        <v>//**Natural Gas and Petroleum Industry : **</v>
      </c>
      <c r="T403" s="225" t="str">
        <f t="shared" si="32"/>
        <v/>
      </c>
    </row>
    <row r="404" spans="1:20">
      <c r="A404" s="225" t="s">
        <v>1975</v>
      </c>
      <c r="C404" s="225" t="s">
        <v>9</v>
      </c>
      <c r="D404" s="225" t="s">
        <v>107</v>
      </c>
      <c r="E404" s="225" t="s">
        <v>299</v>
      </c>
      <c r="F404" s="225" t="s">
        <v>141</v>
      </c>
      <c r="G404" s="225" t="s">
        <v>720</v>
      </c>
      <c r="H404" s="225" t="s">
        <v>733</v>
      </c>
      <c r="I404" s="225" t="s">
        <v>728</v>
      </c>
      <c r="J404" s="225">
        <v>768</v>
      </c>
      <c r="K404" s="225" t="s">
        <v>46</v>
      </c>
      <c r="L404" s="225" t="s">
        <v>1927</v>
      </c>
      <c r="N404" s="244" t="s">
        <v>1972</v>
      </c>
      <c r="O404" s="244"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246" t="s">
        <v>1988</v>
      </c>
      <c r="Q404" s="246" t="s">
        <v>46</v>
      </c>
      <c r="R404" s="263" t="str">
        <f t="shared" si="34"/>
        <v xml:space="preserve">Natural Gas and Petroleum Industry </v>
      </c>
      <c r="S404" s="246" t="str">
        <f t="shared" si="33"/>
        <v>//**Natural Gas and Petroleum Industry : **</v>
      </c>
      <c r="T404"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225" t="s">
        <v>1975</v>
      </c>
      <c r="C405" s="225" t="s">
        <v>9</v>
      </c>
      <c r="D405" s="225" t="s">
        <v>107</v>
      </c>
      <c r="E405" s="225" t="s">
        <v>299</v>
      </c>
      <c r="F405" s="225" t="s">
        <v>141</v>
      </c>
      <c r="G405" s="225" t="s">
        <v>721</v>
      </c>
      <c r="H405" s="225" t="s">
        <v>733</v>
      </c>
      <c r="I405" s="225" t="s">
        <v>725</v>
      </c>
      <c r="J405" s="225">
        <v>769</v>
      </c>
      <c r="K405" s="225" t="s">
        <v>46</v>
      </c>
      <c r="L405" s="225" t="s">
        <v>1927</v>
      </c>
      <c r="N405" s="244" t="s">
        <v>1972</v>
      </c>
      <c r="O405" s="244"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246" t="s">
        <v>1988</v>
      </c>
      <c r="Q405" s="246" t="s">
        <v>46</v>
      </c>
      <c r="R405" s="263" t="str">
        <f t="shared" si="34"/>
        <v xml:space="preserve">Natural Gas and Petroleum Industry </v>
      </c>
      <c r="S405" s="246" t="str">
        <f t="shared" si="33"/>
        <v>//**Natural Gas and Petroleum Industry : **</v>
      </c>
      <c r="T405"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225" t="s">
        <v>1975</v>
      </c>
      <c r="C406" s="225" t="s">
        <v>9</v>
      </c>
      <c r="D406" s="225" t="s">
        <v>107</v>
      </c>
      <c r="E406" s="225" t="s">
        <v>299</v>
      </c>
      <c r="F406" s="225" t="s">
        <v>141</v>
      </c>
      <c r="G406" s="225" t="s">
        <v>722</v>
      </c>
      <c r="H406" s="225" t="s">
        <v>733</v>
      </c>
      <c r="I406" s="225" t="s">
        <v>726</v>
      </c>
      <c r="J406" s="225">
        <v>770</v>
      </c>
      <c r="K406" s="225" t="s">
        <v>47</v>
      </c>
      <c r="L406" s="225" t="s">
        <v>1927</v>
      </c>
      <c r="N406" s="244" t="s">
        <v>1972</v>
      </c>
      <c r="O406" s="244"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246" t="s">
        <v>1988</v>
      </c>
      <c r="Q406" s="246" t="s">
        <v>46</v>
      </c>
      <c r="R406" s="263" t="str">
        <f t="shared" si="34"/>
        <v xml:space="preserve">Natural Gas and Petroleum Industry </v>
      </c>
      <c r="S406" s="246" t="str">
        <f t="shared" si="33"/>
        <v>//**Natural Gas and Petroleum Industry : **</v>
      </c>
      <c r="T406" s="225" t="str">
        <f t="shared" si="32"/>
        <v/>
      </c>
    </row>
    <row r="407" spans="1:20">
      <c r="A407" s="225" t="s">
        <v>1975</v>
      </c>
      <c r="C407" s="225" t="s">
        <v>9</v>
      </c>
      <c r="D407" s="225" t="s">
        <v>107</v>
      </c>
      <c r="E407" s="225" t="s">
        <v>299</v>
      </c>
      <c r="F407" s="225" t="s">
        <v>141</v>
      </c>
      <c r="G407" s="225" t="s">
        <v>723</v>
      </c>
      <c r="H407" s="225" t="s">
        <v>733</v>
      </c>
      <c r="I407" s="225" t="s">
        <v>729</v>
      </c>
      <c r="J407" s="225">
        <v>771</v>
      </c>
      <c r="K407" s="225" t="s">
        <v>47</v>
      </c>
      <c r="L407" s="225" t="s">
        <v>1927</v>
      </c>
      <c r="N407" s="244" t="s">
        <v>1972</v>
      </c>
      <c r="O407" s="244"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246" t="s">
        <v>1988</v>
      </c>
      <c r="Q407" s="246" t="s">
        <v>46</v>
      </c>
      <c r="R407" s="263" t="str">
        <f t="shared" si="34"/>
        <v xml:space="preserve">Natural Gas and Petroleum Industry </v>
      </c>
      <c r="S407" s="246" t="str">
        <f t="shared" si="33"/>
        <v>//**Natural Gas and Petroleum Industry : **</v>
      </c>
      <c r="T407" s="225" t="str">
        <f t="shared" si="32"/>
        <v/>
      </c>
    </row>
    <row r="408" spans="1:20">
      <c r="A408" s="225" t="s">
        <v>1975</v>
      </c>
      <c r="C408" s="225" t="s">
        <v>9</v>
      </c>
      <c r="D408" s="225" t="s">
        <v>107</v>
      </c>
      <c r="E408" s="225" t="s">
        <v>299</v>
      </c>
      <c r="F408" s="225" t="s">
        <v>141</v>
      </c>
      <c r="G408" s="225" t="s">
        <v>1065</v>
      </c>
      <c r="H408" s="225" t="s">
        <v>733</v>
      </c>
      <c r="I408" s="225" t="s">
        <v>1068</v>
      </c>
      <c r="J408" s="225">
        <v>772</v>
      </c>
      <c r="K408" s="225" t="s">
        <v>46</v>
      </c>
      <c r="L408" s="225" t="s">
        <v>1927</v>
      </c>
      <c r="N408" s="244" t="s">
        <v>1972</v>
      </c>
      <c r="O408" s="244"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246" t="s">
        <v>1988</v>
      </c>
      <c r="Q408" s="246" t="s">
        <v>46</v>
      </c>
      <c r="R408" s="263" t="str">
        <f t="shared" si="34"/>
        <v xml:space="preserve">Natural Gas and Petroleum Industry </v>
      </c>
      <c r="S408" s="246" t="str">
        <f t="shared" si="33"/>
        <v>//**Natural Gas and Petroleum Industry : **</v>
      </c>
      <c r="T408"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225" t="s">
        <v>1975</v>
      </c>
      <c r="C409" s="225" t="s">
        <v>9</v>
      </c>
      <c r="D409" s="225" t="s">
        <v>107</v>
      </c>
      <c r="E409" s="225" t="s">
        <v>299</v>
      </c>
      <c r="F409" s="225" t="s">
        <v>141</v>
      </c>
      <c r="G409" s="225" t="s">
        <v>1066</v>
      </c>
      <c r="H409" s="225" t="s">
        <v>733</v>
      </c>
      <c r="I409" s="225" t="s">
        <v>1070</v>
      </c>
      <c r="J409" s="225">
        <v>773</v>
      </c>
      <c r="K409" s="225" t="s">
        <v>47</v>
      </c>
      <c r="L409" s="225" t="s">
        <v>1927</v>
      </c>
      <c r="N409" s="244" t="s">
        <v>1972</v>
      </c>
      <c r="O409" s="244"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246" t="s">
        <v>1988</v>
      </c>
      <c r="Q409" s="246" t="s">
        <v>46</v>
      </c>
      <c r="R409" s="263" t="str">
        <f t="shared" si="34"/>
        <v xml:space="preserve">Natural Gas and Petroleum Industry </v>
      </c>
      <c r="S409" s="246" t="str">
        <f t="shared" si="33"/>
        <v>//**Natural Gas and Petroleum Industry : **</v>
      </c>
      <c r="T409" s="225" t="str">
        <f t="shared" si="32"/>
        <v/>
      </c>
    </row>
    <row r="410" spans="1:20">
      <c r="A410" s="225" t="s">
        <v>1975</v>
      </c>
      <c r="C410" s="225" t="s">
        <v>9</v>
      </c>
      <c r="D410" s="225" t="s">
        <v>107</v>
      </c>
      <c r="E410" s="225" t="s">
        <v>299</v>
      </c>
      <c r="F410" s="225" t="s">
        <v>141</v>
      </c>
      <c r="G410" s="225" t="s">
        <v>1067</v>
      </c>
      <c r="H410" s="225" t="s">
        <v>733</v>
      </c>
      <c r="I410" s="225" t="s">
        <v>1071</v>
      </c>
      <c r="J410" s="225">
        <v>774</v>
      </c>
      <c r="K410" s="225" t="s">
        <v>47</v>
      </c>
      <c r="L410" s="225" t="s">
        <v>1927</v>
      </c>
      <c r="N410" s="244" t="s">
        <v>1972</v>
      </c>
      <c r="O410" s="244"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246" t="s">
        <v>1988</v>
      </c>
      <c r="Q410" s="246" t="s">
        <v>46</v>
      </c>
      <c r="R410" s="263" t="str">
        <f t="shared" si="34"/>
        <v xml:space="preserve">Natural Gas and Petroleum Industry </v>
      </c>
      <c r="S410" s="246" t="str">
        <f t="shared" si="33"/>
        <v>//**Natural Gas and Petroleum Industry : **</v>
      </c>
      <c r="T410" s="225" t="str">
        <f t="shared" si="32"/>
        <v/>
      </c>
    </row>
    <row r="411" spans="1:20">
      <c r="A411" s="225" t="s">
        <v>1975</v>
      </c>
      <c r="C411" s="225" t="s">
        <v>9</v>
      </c>
      <c r="D411" s="225" t="s">
        <v>107</v>
      </c>
      <c r="E411" s="225" t="s">
        <v>299</v>
      </c>
      <c r="F411" s="225" t="s">
        <v>141</v>
      </c>
      <c r="G411" s="225" t="s">
        <v>1064</v>
      </c>
      <c r="H411" s="225" t="s">
        <v>733</v>
      </c>
      <c r="I411" s="225" t="s">
        <v>1069</v>
      </c>
      <c r="J411" s="225">
        <v>775</v>
      </c>
      <c r="K411" s="225" t="s">
        <v>47</v>
      </c>
      <c r="L411" s="225" t="s">
        <v>1927</v>
      </c>
      <c r="N411" s="244" t="s">
        <v>1972</v>
      </c>
      <c r="O411" s="244"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246" t="s">
        <v>1988</v>
      </c>
      <c r="Q411" s="246" t="s">
        <v>46</v>
      </c>
      <c r="R411" s="263" t="str">
        <f t="shared" si="34"/>
        <v xml:space="preserve">Natural Gas and Petroleum Industry </v>
      </c>
      <c r="S411" s="246" t="str">
        <f t="shared" si="33"/>
        <v>//**Natural Gas and Petroleum Industry : **</v>
      </c>
      <c r="T411" s="225" t="str">
        <f t="shared" si="32"/>
        <v/>
      </c>
    </row>
    <row r="412" spans="1:20">
      <c r="A412" s="225" t="s">
        <v>1975</v>
      </c>
      <c r="C412" s="225" t="s">
        <v>9</v>
      </c>
      <c r="D412" s="225" t="s">
        <v>107</v>
      </c>
      <c r="E412" s="225" t="s">
        <v>299</v>
      </c>
      <c r="F412" s="225" t="s">
        <v>142</v>
      </c>
      <c r="G412" s="225" t="s">
        <v>718</v>
      </c>
      <c r="H412" s="225" t="s">
        <v>734</v>
      </c>
      <c r="I412" s="225" t="s">
        <v>724</v>
      </c>
      <c r="J412" s="225">
        <v>776</v>
      </c>
      <c r="K412" s="225" t="s">
        <v>46</v>
      </c>
      <c r="L412" s="225" t="s">
        <v>1928</v>
      </c>
      <c r="N412" s="244" t="s">
        <v>1972</v>
      </c>
      <c r="O412" s="244"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246" t="s">
        <v>1988</v>
      </c>
      <c r="Q412" s="246" t="s">
        <v>46</v>
      </c>
      <c r="R412" s="263" t="str">
        <f t="shared" si="34"/>
        <v xml:space="preserve">Iron and Steel Industry </v>
      </c>
      <c r="S412" s="246" t="str">
        <f t="shared" si="33"/>
        <v>//**Iron and Steel Industry : **</v>
      </c>
      <c r="T412"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225" t="s">
        <v>1975</v>
      </c>
      <c r="C413" s="225" t="s">
        <v>9</v>
      </c>
      <c r="D413" s="225" t="s">
        <v>107</v>
      </c>
      <c r="E413" s="225" t="s">
        <v>299</v>
      </c>
      <c r="F413" s="225" t="s">
        <v>142</v>
      </c>
      <c r="G413" s="225" t="s">
        <v>719</v>
      </c>
      <c r="H413" s="225" t="s">
        <v>734</v>
      </c>
      <c r="I413" s="225" t="s">
        <v>727</v>
      </c>
      <c r="J413" s="225">
        <v>777</v>
      </c>
      <c r="K413" s="225" t="s">
        <v>46</v>
      </c>
      <c r="L413" s="225" t="s">
        <v>1928</v>
      </c>
      <c r="N413" s="244" t="s">
        <v>1972</v>
      </c>
      <c r="O413" s="244"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246" t="s">
        <v>1988</v>
      </c>
      <c r="Q413" s="246" t="s">
        <v>46</v>
      </c>
      <c r="R413" s="263" t="str">
        <f t="shared" si="34"/>
        <v xml:space="preserve">Iron and Steel Industry </v>
      </c>
      <c r="S413" s="246" t="str">
        <f t="shared" si="33"/>
        <v>//**Iron and Steel Industry : **</v>
      </c>
      <c r="T413"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225" t="s">
        <v>1975</v>
      </c>
      <c r="C414" s="225" t="s">
        <v>9</v>
      </c>
      <c r="D414" s="225" t="s">
        <v>107</v>
      </c>
      <c r="E414" s="225" t="s">
        <v>299</v>
      </c>
      <c r="F414" s="225" t="s">
        <v>142</v>
      </c>
      <c r="G414" s="225" t="s">
        <v>720</v>
      </c>
      <c r="H414" s="225" t="s">
        <v>734</v>
      </c>
      <c r="I414" s="225" t="s">
        <v>728</v>
      </c>
      <c r="J414" s="225">
        <v>778</v>
      </c>
      <c r="K414" s="225" t="s">
        <v>46</v>
      </c>
      <c r="L414" s="225" t="s">
        <v>1928</v>
      </c>
      <c r="N414" s="244" t="s">
        <v>1972</v>
      </c>
      <c r="O414" s="244"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246" t="s">
        <v>1988</v>
      </c>
      <c r="Q414" s="246" t="s">
        <v>46</v>
      </c>
      <c r="R414" s="263" t="str">
        <f t="shared" si="34"/>
        <v xml:space="preserve">Iron and Steel Industry </v>
      </c>
      <c r="S414" s="246" t="str">
        <f t="shared" si="33"/>
        <v>//**Iron and Steel Industry : **</v>
      </c>
      <c r="T414"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225" t="s">
        <v>1975</v>
      </c>
      <c r="C415" s="225" t="s">
        <v>9</v>
      </c>
      <c r="D415" s="225" t="s">
        <v>107</v>
      </c>
      <c r="E415" s="225" t="s">
        <v>299</v>
      </c>
      <c r="F415" s="225" t="s">
        <v>142</v>
      </c>
      <c r="G415" s="225" t="s">
        <v>721</v>
      </c>
      <c r="H415" s="225" t="s">
        <v>734</v>
      </c>
      <c r="I415" s="225" t="s">
        <v>725</v>
      </c>
      <c r="J415" s="225">
        <v>779</v>
      </c>
      <c r="K415" s="225" t="s">
        <v>47</v>
      </c>
      <c r="L415" s="225" t="s">
        <v>1928</v>
      </c>
      <c r="N415" s="244" t="s">
        <v>1972</v>
      </c>
      <c r="O415" s="244"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246" t="s">
        <v>1988</v>
      </c>
      <c r="Q415" s="246" t="s">
        <v>46</v>
      </c>
      <c r="R415" s="263" t="str">
        <f t="shared" si="34"/>
        <v xml:space="preserve">Iron and Steel Industry </v>
      </c>
      <c r="S415" s="246" t="str">
        <f t="shared" si="33"/>
        <v>//**Iron and Steel Industry : **</v>
      </c>
      <c r="T415" s="225" t="str">
        <f t="shared" si="32"/>
        <v/>
      </c>
    </row>
    <row r="416" spans="1:20">
      <c r="A416" s="225" t="s">
        <v>1975</v>
      </c>
      <c r="C416" s="225" t="s">
        <v>9</v>
      </c>
      <c r="D416" s="225" t="s">
        <v>107</v>
      </c>
      <c r="E416" s="225" t="s">
        <v>299</v>
      </c>
      <c r="F416" s="225" t="s">
        <v>142</v>
      </c>
      <c r="G416" s="225" t="s">
        <v>722</v>
      </c>
      <c r="H416" s="225" t="s">
        <v>734</v>
      </c>
      <c r="I416" s="225" t="s">
        <v>726</v>
      </c>
      <c r="J416" s="225">
        <v>780</v>
      </c>
      <c r="K416" s="225" t="s">
        <v>46</v>
      </c>
      <c r="L416" s="225" t="s">
        <v>1928</v>
      </c>
      <c r="N416" s="244" t="s">
        <v>1972</v>
      </c>
      <c r="O416" s="244"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246" t="s">
        <v>1988</v>
      </c>
      <c r="Q416" s="246" t="s">
        <v>46</v>
      </c>
      <c r="R416" s="263" t="str">
        <f t="shared" si="34"/>
        <v xml:space="preserve">Iron and Steel Industry </v>
      </c>
      <c r="S416" s="246" t="str">
        <f t="shared" si="33"/>
        <v>//**Iron and Steel Industry : **</v>
      </c>
      <c r="T416"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225" t="s">
        <v>1975</v>
      </c>
      <c r="C417" s="225" t="s">
        <v>9</v>
      </c>
      <c r="D417" s="225" t="s">
        <v>107</v>
      </c>
      <c r="E417" s="225" t="s">
        <v>299</v>
      </c>
      <c r="F417" s="225" t="s">
        <v>142</v>
      </c>
      <c r="G417" s="225" t="s">
        <v>723</v>
      </c>
      <c r="H417" s="225" t="s">
        <v>734</v>
      </c>
      <c r="I417" s="225" t="s">
        <v>729</v>
      </c>
      <c r="J417" s="225">
        <v>781</v>
      </c>
      <c r="K417" s="225" t="s">
        <v>47</v>
      </c>
      <c r="L417" s="225" t="s">
        <v>1928</v>
      </c>
      <c r="N417" s="244" t="s">
        <v>1972</v>
      </c>
      <c r="O417" s="244"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246" t="s">
        <v>1988</v>
      </c>
      <c r="Q417" s="246" t="s">
        <v>46</v>
      </c>
      <c r="R417" s="263" t="str">
        <f t="shared" si="34"/>
        <v xml:space="preserve">Iron and Steel Industry </v>
      </c>
      <c r="S417" s="246" t="str">
        <f t="shared" si="33"/>
        <v>//**Iron and Steel Industry : **</v>
      </c>
      <c r="T417" s="225" t="str">
        <f t="shared" si="32"/>
        <v/>
      </c>
    </row>
    <row r="418" spans="1:20">
      <c r="A418" s="225" t="s">
        <v>1975</v>
      </c>
      <c r="C418" s="225" t="s">
        <v>9</v>
      </c>
      <c r="D418" s="225" t="s">
        <v>107</v>
      </c>
      <c r="E418" s="225" t="s">
        <v>299</v>
      </c>
      <c r="F418" s="225" t="s">
        <v>142</v>
      </c>
      <c r="G418" s="225" t="s">
        <v>1065</v>
      </c>
      <c r="H418" s="225" t="s">
        <v>734</v>
      </c>
      <c r="I418" s="225" t="s">
        <v>1068</v>
      </c>
      <c r="J418" s="225">
        <v>782</v>
      </c>
      <c r="K418" s="225" t="s">
        <v>47</v>
      </c>
      <c r="L418" s="225" t="s">
        <v>1928</v>
      </c>
      <c r="N418" s="244" t="s">
        <v>1972</v>
      </c>
      <c r="O418" s="244"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246" t="s">
        <v>1988</v>
      </c>
      <c r="Q418" s="246" t="s">
        <v>46</v>
      </c>
      <c r="R418" s="263" t="str">
        <f t="shared" si="34"/>
        <v xml:space="preserve">Iron and Steel Industry </v>
      </c>
      <c r="S418" s="246" t="str">
        <f t="shared" si="33"/>
        <v>//**Iron and Steel Industry : **</v>
      </c>
      <c r="T418" s="225" t="str">
        <f t="shared" si="32"/>
        <v/>
      </c>
    </row>
    <row r="419" spans="1:20">
      <c r="A419" s="225" t="s">
        <v>1975</v>
      </c>
      <c r="C419" s="225" t="s">
        <v>9</v>
      </c>
      <c r="D419" s="225" t="s">
        <v>107</v>
      </c>
      <c r="E419" s="225" t="s">
        <v>299</v>
      </c>
      <c r="F419" s="225" t="s">
        <v>142</v>
      </c>
      <c r="G419" s="225" t="s">
        <v>1066</v>
      </c>
      <c r="H419" s="225" t="s">
        <v>734</v>
      </c>
      <c r="I419" s="225" t="s">
        <v>1070</v>
      </c>
      <c r="J419" s="225">
        <v>783</v>
      </c>
      <c r="K419" s="225" t="s">
        <v>46</v>
      </c>
      <c r="L419" s="225" t="s">
        <v>1928</v>
      </c>
      <c r="N419" s="244" t="s">
        <v>1972</v>
      </c>
      <c r="O419" s="244"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246" t="s">
        <v>1988</v>
      </c>
      <c r="Q419" s="246" t="s">
        <v>46</v>
      </c>
      <c r="R419" s="263" t="str">
        <f t="shared" si="34"/>
        <v xml:space="preserve">Iron and Steel Industry </v>
      </c>
      <c r="S419" s="246" t="str">
        <f t="shared" si="33"/>
        <v>//**Iron and Steel Industry : **</v>
      </c>
      <c r="T419"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225" t="s">
        <v>1975</v>
      </c>
      <c r="C420" s="225" t="s">
        <v>9</v>
      </c>
      <c r="D420" s="225" t="s">
        <v>107</v>
      </c>
      <c r="E420" s="225" t="s">
        <v>299</v>
      </c>
      <c r="F420" s="225" t="s">
        <v>142</v>
      </c>
      <c r="G420" s="225" t="s">
        <v>1067</v>
      </c>
      <c r="H420" s="225" t="s">
        <v>734</v>
      </c>
      <c r="I420" s="225" t="s">
        <v>1071</v>
      </c>
      <c r="J420" s="225">
        <v>784</v>
      </c>
      <c r="K420" s="225" t="s">
        <v>46</v>
      </c>
      <c r="L420" s="225" t="s">
        <v>1928</v>
      </c>
      <c r="N420" s="244" t="s">
        <v>1972</v>
      </c>
      <c r="O420" s="244"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246" t="s">
        <v>1988</v>
      </c>
      <c r="Q420" s="246" t="s">
        <v>46</v>
      </c>
      <c r="R420" s="263" t="str">
        <f t="shared" si="34"/>
        <v xml:space="preserve">Iron and Steel Industry </v>
      </c>
      <c r="S420" s="246" t="str">
        <f t="shared" si="33"/>
        <v>//**Iron and Steel Industry : **</v>
      </c>
      <c r="T420"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225" t="s">
        <v>1975</v>
      </c>
      <c r="C421" s="225" t="s">
        <v>9</v>
      </c>
      <c r="D421" s="225" t="s">
        <v>107</v>
      </c>
      <c r="E421" s="225" t="s">
        <v>299</v>
      </c>
      <c r="F421" s="225" t="s">
        <v>142</v>
      </c>
      <c r="G421" s="225" t="s">
        <v>1064</v>
      </c>
      <c r="H421" s="225" t="s">
        <v>734</v>
      </c>
      <c r="I421" s="225" t="s">
        <v>1069</v>
      </c>
      <c r="J421" s="225">
        <v>785</v>
      </c>
      <c r="K421" s="225" t="s">
        <v>47</v>
      </c>
      <c r="L421" s="225" t="s">
        <v>1928</v>
      </c>
      <c r="N421" s="244" t="s">
        <v>1972</v>
      </c>
      <c r="O421" s="244"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246" t="s">
        <v>1988</v>
      </c>
      <c r="Q421" s="246" t="s">
        <v>46</v>
      </c>
      <c r="R421" s="263" t="str">
        <f t="shared" si="34"/>
        <v xml:space="preserve">Iron and Steel Industry </v>
      </c>
      <c r="S421" s="246" t="str">
        <f t="shared" si="33"/>
        <v>//**Iron and Steel Industry : **</v>
      </c>
      <c r="T421" s="225" t="str">
        <f t="shared" si="32"/>
        <v/>
      </c>
    </row>
    <row r="422" spans="1:20">
      <c r="A422" s="225" t="s">
        <v>1975</v>
      </c>
      <c r="C422" s="225" t="s">
        <v>9</v>
      </c>
      <c r="D422" s="225" t="s">
        <v>107</v>
      </c>
      <c r="E422" s="225" t="s">
        <v>299</v>
      </c>
      <c r="F422" s="225" t="s">
        <v>143</v>
      </c>
      <c r="G422" s="225" t="s">
        <v>718</v>
      </c>
      <c r="H422" s="225" t="s">
        <v>735</v>
      </c>
      <c r="I422" s="225" t="s">
        <v>724</v>
      </c>
      <c r="J422" s="225">
        <v>786</v>
      </c>
      <c r="K422" s="225" t="s">
        <v>46</v>
      </c>
      <c r="L422" s="225" t="s">
        <v>1929</v>
      </c>
      <c r="N422" s="244" t="s">
        <v>1972</v>
      </c>
      <c r="O422" s="244"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246" t="s">
        <v>1988</v>
      </c>
      <c r="Q422" s="246" t="s">
        <v>46</v>
      </c>
      <c r="R422" s="263" t="str">
        <f t="shared" si="34"/>
        <v xml:space="preserve">Chemicals Industry </v>
      </c>
      <c r="S422" s="246" t="str">
        <f t="shared" si="33"/>
        <v>//**Chemicals Industry : **</v>
      </c>
      <c r="T422"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225" t="s">
        <v>1975</v>
      </c>
      <c r="C423" s="225" t="s">
        <v>9</v>
      </c>
      <c r="D423" s="225" t="s">
        <v>107</v>
      </c>
      <c r="E423" s="225" t="s">
        <v>299</v>
      </c>
      <c r="F423" s="225" t="s">
        <v>143</v>
      </c>
      <c r="G423" s="225" t="s">
        <v>719</v>
      </c>
      <c r="H423" s="225" t="s">
        <v>735</v>
      </c>
      <c r="I423" s="225" t="s">
        <v>727</v>
      </c>
      <c r="J423" s="225">
        <v>787</v>
      </c>
      <c r="K423" s="225" t="s">
        <v>46</v>
      </c>
      <c r="L423" s="225" t="s">
        <v>1929</v>
      </c>
      <c r="N423" s="244" t="s">
        <v>1972</v>
      </c>
      <c r="O423" s="244"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246" t="s">
        <v>1988</v>
      </c>
      <c r="Q423" s="246" t="s">
        <v>46</v>
      </c>
      <c r="R423" s="263" t="str">
        <f t="shared" si="34"/>
        <v xml:space="preserve">Chemicals Industry </v>
      </c>
      <c r="S423" s="246" t="str">
        <f t="shared" si="33"/>
        <v>//**Chemicals Industry : **</v>
      </c>
      <c r="T423"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225" t="s">
        <v>1975</v>
      </c>
      <c r="C424" s="225" t="s">
        <v>9</v>
      </c>
      <c r="D424" s="225" t="s">
        <v>107</v>
      </c>
      <c r="E424" s="225" t="s">
        <v>299</v>
      </c>
      <c r="F424" s="225" t="s">
        <v>143</v>
      </c>
      <c r="G424" s="225" t="s">
        <v>720</v>
      </c>
      <c r="H424" s="225" t="s">
        <v>735</v>
      </c>
      <c r="I424" s="225" t="s">
        <v>728</v>
      </c>
      <c r="J424" s="225">
        <v>788</v>
      </c>
      <c r="K424" s="225" t="s">
        <v>46</v>
      </c>
      <c r="L424" s="225" t="s">
        <v>1929</v>
      </c>
      <c r="N424" s="244" t="s">
        <v>1972</v>
      </c>
      <c r="O424" s="244"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246" t="s">
        <v>1988</v>
      </c>
      <c r="Q424" s="246" t="s">
        <v>46</v>
      </c>
      <c r="R424" s="263" t="str">
        <f t="shared" si="34"/>
        <v xml:space="preserve">Chemicals Industry </v>
      </c>
      <c r="S424" s="246" t="str">
        <f t="shared" si="33"/>
        <v>//**Chemicals Industry : **</v>
      </c>
      <c r="T424"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225" t="s">
        <v>1975</v>
      </c>
      <c r="C425" s="225" t="s">
        <v>9</v>
      </c>
      <c r="D425" s="225" t="s">
        <v>107</v>
      </c>
      <c r="E425" s="225" t="s">
        <v>299</v>
      </c>
      <c r="F425" s="225" t="s">
        <v>143</v>
      </c>
      <c r="G425" s="225" t="s">
        <v>721</v>
      </c>
      <c r="H425" s="225" t="s">
        <v>735</v>
      </c>
      <c r="I425" s="225" t="s">
        <v>725</v>
      </c>
      <c r="J425" s="225">
        <v>789</v>
      </c>
      <c r="K425" s="225" t="s">
        <v>47</v>
      </c>
      <c r="L425" s="225" t="s">
        <v>1929</v>
      </c>
      <c r="N425" s="244" t="s">
        <v>1972</v>
      </c>
      <c r="O425" s="244"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246" t="s">
        <v>1988</v>
      </c>
      <c r="Q425" s="246" t="s">
        <v>46</v>
      </c>
      <c r="R425" s="263" t="str">
        <f t="shared" si="34"/>
        <v xml:space="preserve">Chemicals Industry </v>
      </c>
      <c r="S425" s="246" t="str">
        <f t="shared" si="33"/>
        <v>//**Chemicals Industry : **</v>
      </c>
      <c r="T425" s="225" t="str">
        <f t="shared" si="32"/>
        <v/>
      </c>
    </row>
    <row r="426" spans="1:20">
      <c r="A426" s="225" t="s">
        <v>1975</v>
      </c>
      <c r="C426" s="225" t="s">
        <v>9</v>
      </c>
      <c r="D426" s="225" t="s">
        <v>107</v>
      </c>
      <c r="E426" s="225" t="s">
        <v>299</v>
      </c>
      <c r="F426" s="225" t="s">
        <v>143</v>
      </c>
      <c r="G426" s="225" t="s">
        <v>722</v>
      </c>
      <c r="H426" s="225" t="s">
        <v>735</v>
      </c>
      <c r="I426" s="225" t="s">
        <v>726</v>
      </c>
      <c r="J426" s="225">
        <v>790</v>
      </c>
      <c r="K426" s="225" t="s">
        <v>46</v>
      </c>
      <c r="L426" s="225" t="s">
        <v>1929</v>
      </c>
      <c r="N426" s="244" t="s">
        <v>1972</v>
      </c>
      <c r="O426" s="244"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246" t="s">
        <v>1988</v>
      </c>
      <c r="Q426" s="246" t="s">
        <v>46</v>
      </c>
      <c r="R426" s="263" t="str">
        <f t="shared" si="34"/>
        <v xml:space="preserve">Chemicals Industry </v>
      </c>
      <c r="S426" s="246" t="str">
        <f t="shared" si="33"/>
        <v>//**Chemicals Industry : **</v>
      </c>
      <c r="T426"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225" t="s">
        <v>1975</v>
      </c>
      <c r="C427" s="225" t="s">
        <v>9</v>
      </c>
      <c r="D427" s="225" t="s">
        <v>107</v>
      </c>
      <c r="E427" s="225" t="s">
        <v>299</v>
      </c>
      <c r="F427" s="225" t="s">
        <v>143</v>
      </c>
      <c r="G427" s="225" t="s">
        <v>723</v>
      </c>
      <c r="H427" s="225" t="s">
        <v>735</v>
      </c>
      <c r="I427" s="225" t="s">
        <v>729</v>
      </c>
      <c r="J427" s="225">
        <v>791</v>
      </c>
      <c r="K427" s="225" t="s">
        <v>47</v>
      </c>
      <c r="L427" s="225" t="s">
        <v>1929</v>
      </c>
      <c r="N427" s="244" t="s">
        <v>1972</v>
      </c>
      <c r="O427" s="244"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246" t="s">
        <v>1988</v>
      </c>
      <c r="Q427" s="246" t="s">
        <v>46</v>
      </c>
      <c r="R427" s="263" t="str">
        <f t="shared" si="34"/>
        <v xml:space="preserve">Chemicals Industry </v>
      </c>
      <c r="S427" s="246" t="str">
        <f t="shared" si="33"/>
        <v>//**Chemicals Industry : **</v>
      </c>
      <c r="T427" s="225" t="str">
        <f t="shared" si="32"/>
        <v/>
      </c>
    </row>
    <row r="428" spans="1:20">
      <c r="A428" s="225" t="s">
        <v>1975</v>
      </c>
      <c r="C428" s="225" t="s">
        <v>9</v>
      </c>
      <c r="D428" s="225" t="s">
        <v>107</v>
      </c>
      <c r="E428" s="225" t="s">
        <v>299</v>
      </c>
      <c r="F428" s="225" t="s">
        <v>143</v>
      </c>
      <c r="G428" s="225" t="s">
        <v>1065</v>
      </c>
      <c r="H428" s="225" t="s">
        <v>735</v>
      </c>
      <c r="I428" s="225" t="s">
        <v>1068</v>
      </c>
      <c r="J428" s="225">
        <v>792</v>
      </c>
      <c r="K428" s="225" t="s">
        <v>47</v>
      </c>
      <c r="L428" s="225" t="s">
        <v>1929</v>
      </c>
      <c r="N428" s="244" t="s">
        <v>1972</v>
      </c>
      <c r="O428" s="244"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246" t="s">
        <v>1988</v>
      </c>
      <c r="Q428" s="246" t="s">
        <v>46</v>
      </c>
      <c r="R428" s="263" t="str">
        <f t="shared" si="34"/>
        <v xml:space="preserve">Chemicals Industry </v>
      </c>
      <c r="S428" s="246" t="str">
        <f t="shared" si="33"/>
        <v>//**Chemicals Industry : **</v>
      </c>
      <c r="T428" s="225" t="str">
        <f t="shared" si="32"/>
        <v/>
      </c>
    </row>
    <row r="429" spans="1:20">
      <c r="A429" s="225" t="s">
        <v>1975</v>
      </c>
      <c r="C429" s="225" t="s">
        <v>9</v>
      </c>
      <c r="D429" s="225" t="s">
        <v>107</v>
      </c>
      <c r="E429" s="225" t="s">
        <v>299</v>
      </c>
      <c r="F429" s="225" t="s">
        <v>143</v>
      </c>
      <c r="G429" s="225" t="s">
        <v>1066</v>
      </c>
      <c r="H429" s="225" t="s">
        <v>735</v>
      </c>
      <c r="I429" s="225" t="s">
        <v>1070</v>
      </c>
      <c r="J429" s="225">
        <v>793</v>
      </c>
      <c r="K429" s="225" t="s">
        <v>46</v>
      </c>
      <c r="L429" s="225" t="s">
        <v>1929</v>
      </c>
      <c r="N429" s="244" t="s">
        <v>1972</v>
      </c>
      <c r="O429" s="244"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246" t="s">
        <v>1988</v>
      </c>
      <c r="Q429" s="246" t="s">
        <v>46</v>
      </c>
      <c r="R429" s="263" t="str">
        <f t="shared" si="34"/>
        <v xml:space="preserve">Chemicals Industry </v>
      </c>
      <c r="S429" s="246" t="str">
        <f t="shared" si="33"/>
        <v>//**Chemicals Industry : **</v>
      </c>
      <c r="T429"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225" t="s">
        <v>1975</v>
      </c>
      <c r="C430" s="225" t="s">
        <v>9</v>
      </c>
      <c r="D430" s="225" t="s">
        <v>107</v>
      </c>
      <c r="E430" s="225" t="s">
        <v>299</v>
      </c>
      <c r="F430" s="225" t="s">
        <v>143</v>
      </c>
      <c r="G430" s="225" t="s">
        <v>1067</v>
      </c>
      <c r="H430" s="225" t="s">
        <v>735</v>
      </c>
      <c r="I430" s="225" t="s">
        <v>1071</v>
      </c>
      <c r="J430" s="225">
        <v>794</v>
      </c>
      <c r="K430" s="225" t="s">
        <v>46</v>
      </c>
      <c r="L430" s="225" t="s">
        <v>1929</v>
      </c>
      <c r="N430" s="244" t="s">
        <v>1972</v>
      </c>
      <c r="O430" s="244"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246" t="s">
        <v>1988</v>
      </c>
      <c r="Q430" s="246" t="s">
        <v>46</v>
      </c>
      <c r="R430" s="263" t="str">
        <f t="shared" si="34"/>
        <v xml:space="preserve">Chemicals Industry </v>
      </c>
      <c r="S430" s="246" t="str">
        <f t="shared" si="33"/>
        <v>//**Chemicals Industry : **</v>
      </c>
      <c r="T430"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225" t="s">
        <v>1975</v>
      </c>
      <c r="C431" s="225" t="s">
        <v>9</v>
      </c>
      <c r="D431" s="225" t="s">
        <v>107</v>
      </c>
      <c r="E431" s="225" t="s">
        <v>299</v>
      </c>
      <c r="F431" s="225" t="s">
        <v>143</v>
      </c>
      <c r="G431" s="225" t="s">
        <v>1064</v>
      </c>
      <c r="H431" s="225" t="s">
        <v>735</v>
      </c>
      <c r="I431" s="225" t="s">
        <v>1069</v>
      </c>
      <c r="J431" s="225">
        <v>795</v>
      </c>
      <c r="K431" s="225" t="s">
        <v>47</v>
      </c>
      <c r="L431" s="225" t="s">
        <v>1929</v>
      </c>
      <c r="N431" s="244" t="s">
        <v>1972</v>
      </c>
      <c r="O431" s="244"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246" t="s">
        <v>1988</v>
      </c>
      <c r="Q431" s="246" t="s">
        <v>46</v>
      </c>
      <c r="R431" s="263" t="str">
        <f t="shared" si="34"/>
        <v xml:space="preserve">Chemicals Industry </v>
      </c>
      <c r="S431" s="246" t="str">
        <f t="shared" si="33"/>
        <v>//**Chemicals Industry : **</v>
      </c>
      <c r="T431" s="225" t="str">
        <f t="shared" si="32"/>
        <v/>
      </c>
    </row>
    <row r="432" spans="1:20">
      <c r="A432" s="225" t="s">
        <v>1975</v>
      </c>
      <c r="C432" s="225" t="s">
        <v>9</v>
      </c>
      <c r="D432" s="225" t="s">
        <v>107</v>
      </c>
      <c r="E432" s="225" t="s">
        <v>299</v>
      </c>
      <c r="F432" s="225" t="s">
        <v>765</v>
      </c>
      <c r="G432" s="225" t="s">
        <v>718</v>
      </c>
      <c r="H432" s="225" t="s">
        <v>1133</v>
      </c>
      <c r="I432" s="225" t="s">
        <v>724</v>
      </c>
      <c r="J432" s="225">
        <v>796</v>
      </c>
      <c r="K432" s="225" t="s">
        <v>46</v>
      </c>
      <c r="L432" s="225" t="s">
        <v>1930</v>
      </c>
      <c r="N432" s="244" t="s">
        <v>1972</v>
      </c>
      <c r="O432" s="244"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246" t="s">
        <v>1988</v>
      </c>
      <c r="Q432" s="246" t="s">
        <v>46</v>
      </c>
      <c r="R432" s="263" t="str">
        <f t="shared" si="34"/>
        <v xml:space="preserve">Coal Mining Industry </v>
      </c>
      <c r="S432" s="246" t="str">
        <f t="shared" si="33"/>
        <v>//**Coal Mining Industry : **</v>
      </c>
      <c r="T432"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225" t="s">
        <v>1975</v>
      </c>
      <c r="C433" s="225" t="s">
        <v>9</v>
      </c>
      <c r="D433" s="225" t="s">
        <v>107</v>
      </c>
      <c r="E433" s="225" t="s">
        <v>299</v>
      </c>
      <c r="F433" s="225" t="s">
        <v>765</v>
      </c>
      <c r="G433" s="225" t="s">
        <v>719</v>
      </c>
      <c r="H433" s="225" t="s">
        <v>1133</v>
      </c>
      <c r="I433" s="225" t="s">
        <v>727</v>
      </c>
      <c r="J433" s="225">
        <v>797</v>
      </c>
      <c r="K433" s="225" t="s">
        <v>47</v>
      </c>
      <c r="L433" s="225" t="s">
        <v>1930</v>
      </c>
      <c r="N433" s="244" t="s">
        <v>1972</v>
      </c>
      <c r="O433" s="244"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246" t="s">
        <v>1988</v>
      </c>
      <c r="Q433" s="246" t="s">
        <v>46</v>
      </c>
      <c r="R433" s="263" t="str">
        <f t="shared" si="34"/>
        <v xml:space="preserve">Coal Mining Industry </v>
      </c>
      <c r="S433" s="246" t="str">
        <f t="shared" si="33"/>
        <v>//**Coal Mining Industry : **</v>
      </c>
      <c r="T433" s="225" t="str">
        <f t="shared" si="32"/>
        <v/>
      </c>
    </row>
    <row r="434" spans="1:20">
      <c r="A434" s="225" t="s">
        <v>1975</v>
      </c>
      <c r="C434" s="225" t="s">
        <v>9</v>
      </c>
      <c r="D434" s="225" t="s">
        <v>107</v>
      </c>
      <c r="E434" s="225" t="s">
        <v>299</v>
      </c>
      <c r="F434" s="225" t="s">
        <v>765</v>
      </c>
      <c r="G434" s="225" t="s">
        <v>720</v>
      </c>
      <c r="H434" s="225" t="s">
        <v>1133</v>
      </c>
      <c r="I434" s="225" t="s">
        <v>728</v>
      </c>
      <c r="J434" s="225">
        <v>798</v>
      </c>
      <c r="K434" s="225" t="s">
        <v>47</v>
      </c>
      <c r="L434" s="225" t="s">
        <v>1930</v>
      </c>
      <c r="N434" s="244" t="s">
        <v>1972</v>
      </c>
      <c r="O434" s="244"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246" t="s">
        <v>1988</v>
      </c>
      <c r="Q434" s="246" t="s">
        <v>46</v>
      </c>
      <c r="R434" s="263" t="str">
        <f t="shared" si="34"/>
        <v xml:space="preserve">Coal Mining Industry </v>
      </c>
      <c r="S434" s="246" t="str">
        <f t="shared" si="33"/>
        <v>//**Coal Mining Industry : **</v>
      </c>
      <c r="T434" s="225" t="str">
        <f t="shared" si="32"/>
        <v/>
      </c>
    </row>
    <row r="435" spans="1:20">
      <c r="A435" s="225" t="s">
        <v>1975</v>
      </c>
      <c r="C435" s="225" t="s">
        <v>9</v>
      </c>
      <c r="D435" s="225" t="s">
        <v>107</v>
      </c>
      <c r="E435" s="225" t="s">
        <v>299</v>
      </c>
      <c r="F435" s="225" t="s">
        <v>765</v>
      </c>
      <c r="G435" s="225" t="s">
        <v>721</v>
      </c>
      <c r="H435" s="225" t="s">
        <v>1133</v>
      </c>
      <c r="I435" s="225" t="s">
        <v>725</v>
      </c>
      <c r="J435" s="225">
        <v>799</v>
      </c>
      <c r="K435" s="225" t="s">
        <v>47</v>
      </c>
      <c r="L435" s="225" t="s">
        <v>1930</v>
      </c>
      <c r="N435" s="244" t="s">
        <v>1972</v>
      </c>
      <c r="O435" s="244"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246" t="s">
        <v>1988</v>
      </c>
      <c r="Q435" s="246" t="s">
        <v>46</v>
      </c>
      <c r="R435" s="263" t="str">
        <f t="shared" si="34"/>
        <v xml:space="preserve">Coal Mining Industry </v>
      </c>
      <c r="S435" s="246" t="str">
        <f t="shared" si="33"/>
        <v>//**Coal Mining Industry : **</v>
      </c>
      <c r="T435" s="225" t="str">
        <f t="shared" si="32"/>
        <v/>
      </c>
    </row>
    <row r="436" spans="1:20">
      <c r="A436" s="225" t="s">
        <v>1975</v>
      </c>
      <c r="C436" s="225" t="s">
        <v>9</v>
      </c>
      <c r="D436" s="225" t="s">
        <v>107</v>
      </c>
      <c r="E436" s="225" t="s">
        <v>299</v>
      </c>
      <c r="F436" s="225" t="s">
        <v>765</v>
      </c>
      <c r="G436" s="225" t="s">
        <v>722</v>
      </c>
      <c r="H436" s="225" t="s">
        <v>1133</v>
      </c>
      <c r="I436" s="225" t="s">
        <v>726</v>
      </c>
      <c r="J436" s="225">
        <v>800</v>
      </c>
      <c r="K436" s="225" t="s">
        <v>47</v>
      </c>
      <c r="L436" s="225" t="s">
        <v>1930</v>
      </c>
      <c r="N436" s="244" t="s">
        <v>1972</v>
      </c>
      <c r="O436" s="244"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246" t="s">
        <v>1988</v>
      </c>
      <c r="Q436" s="246" t="s">
        <v>46</v>
      </c>
      <c r="R436" s="263" t="str">
        <f t="shared" si="34"/>
        <v xml:space="preserve">Coal Mining Industry </v>
      </c>
      <c r="S436" s="246" t="str">
        <f t="shared" si="33"/>
        <v>//**Coal Mining Industry : **</v>
      </c>
      <c r="T436" s="225" t="str">
        <f t="shared" si="32"/>
        <v/>
      </c>
    </row>
    <row r="437" spans="1:20">
      <c r="A437" s="225" t="s">
        <v>1975</v>
      </c>
      <c r="C437" s="225" t="s">
        <v>9</v>
      </c>
      <c r="D437" s="225" t="s">
        <v>107</v>
      </c>
      <c r="E437" s="225" t="s">
        <v>299</v>
      </c>
      <c r="F437" s="225" t="s">
        <v>765</v>
      </c>
      <c r="G437" s="225" t="s">
        <v>723</v>
      </c>
      <c r="H437" s="225" t="s">
        <v>1133</v>
      </c>
      <c r="I437" s="225" t="s">
        <v>729</v>
      </c>
      <c r="J437" s="225">
        <v>801</v>
      </c>
      <c r="K437" s="225" t="s">
        <v>47</v>
      </c>
      <c r="L437" s="225" t="s">
        <v>1930</v>
      </c>
      <c r="N437" s="244" t="s">
        <v>1972</v>
      </c>
      <c r="O437" s="244"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246" t="s">
        <v>1988</v>
      </c>
      <c r="Q437" s="246" t="s">
        <v>46</v>
      </c>
      <c r="R437" s="263" t="str">
        <f t="shared" si="34"/>
        <v xml:space="preserve">Coal Mining Industry </v>
      </c>
      <c r="S437" s="246" t="str">
        <f t="shared" si="33"/>
        <v>//**Coal Mining Industry : **</v>
      </c>
      <c r="T437" s="225" t="str">
        <f t="shared" si="32"/>
        <v/>
      </c>
    </row>
    <row r="438" spans="1:20">
      <c r="A438" s="225" t="s">
        <v>1975</v>
      </c>
      <c r="C438" s="225" t="s">
        <v>9</v>
      </c>
      <c r="D438" s="225" t="s">
        <v>107</v>
      </c>
      <c r="E438" s="225" t="s">
        <v>299</v>
      </c>
      <c r="F438" s="225" t="s">
        <v>765</v>
      </c>
      <c r="G438" s="225" t="s">
        <v>1065</v>
      </c>
      <c r="H438" s="225" t="s">
        <v>1133</v>
      </c>
      <c r="I438" s="225" t="s">
        <v>1068</v>
      </c>
      <c r="J438" s="225">
        <v>802</v>
      </c>
      <c r="K438" s="225" t="s">
        <v>47</v>
      </c>
      <c r="L438" s="225" t="s">
        <v>1930</v>
      </c>
      <c r="N438" s="244" t="s">
        <v>1972</v>
      </c>
      <c r="O438" s="244"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246" t="s">
        <v>1988</v>
      </c>
      <c r="Q438" s="246" t="s">
        <v>46</v>
      </c>
      <c r="R438" s="263" t="str">
        <f t="shared" si="34"/>
        <v xml:space="preserve">Coal Mining Industry </v>
      </c>
      <c r="S438" s="246" t="str">
        <f t="shared" si="33"/>
        <v>//**Coal Mining Industry : **</v>
      </c>
      <c r="T438" s="225" t="str">
        <f t="shared" si="32"/>
        <v/>
      </c>
    </row>
    <row r="439" spans="1:20">
      <c r="A439" s="225" t="s">
        <v>1975</v>
      </c>
      <c r="C439" s="225" t="s">
        <v>9</v>
      </c>
      <c r="D439" s="225" t="s">
        <v>107</v>
      </c>
      <c r="E439" s="225" t="s">
        <v>299</v>
      </c>
      <c r="F439" s="225" t="s">
        <v>765</v>
      </c>
      <c r="G439" s="225" t="s">
        <v>1066</v>
      </c>
      <c r="H439" s="225" t="s">
        <v>1133</v>
      </c>
      <c r="I439" s="225" t="s">
        <v>1070</v>
      </c>
      <c r="J439" s="225">
        <v>803</v>
      </c>
      <c r="K439" s="225" t="s">
        <v>46</v>
      </c>
      <c r="L439" s="225" t="s">
        <v>1930</v>
      </c>
      <c r="N439" s="244" t="s">
        <v>1972</v>
      </c>
      <c r="O439" s="244"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246" t="s">
        <v>1988</v>
      </c>
      <c r="Q439" s="246" t="s">
        <v>46</v>
      </c>
      <c r="R439" s="263" t="str">
        <f t="shared" si="34"/>
        <v xml:space="preserve">Coal Mining Industry </v>
      </c>
      <c r="S439" s="246" t="str">
        <f t="shared" si="33"/>
        <v>//**Coal Mining Industry : **</v>
      </c>
      <c r="T439"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225" t="s">
        <v>1975</v>
      </c>
      <c r="C440" s="225" t="s">
        <v>9</v>
      </c>
      <c r="D440" s="225" t="s">
        <v>107</v>
      </c>
      <c r="E440" s="225" t="s">
        <v>299</v>
      </c>
      <c r="F440" s="225" t="s">
        <v>765</v>
      </c>
      <c r="G440" s="225" t="s">
        <v>1067</v>
      </c>
      <c r="H440" s="225" t="s">
        <v>1133</v>
      </c>
      <c r="I440" s="225" t="s">
        <v>1071</v>
      </c>
      <c r="J440" s="225">
        <v>804</v>
      </c>
      <c r="K440" s="225" t="s">
        <v>46</v>
      </c>
      <c r="L440" s="225" t="s">
        <v>1930</v>
      </c>
      <c r="N440" s="244" t="s">
        <v>1972</v>
      </c>
      <c r="O440" s="244"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246" t="s">
        <v>1988</v>
      </c>
      <c r="Q440" s="246" t="s">
        <v>46</v>
      </c>
      <c r="R440" s="263" t="str">
        <f t="shared" si="34"/>
        <v xml:space="preserve">Coal Mining Industry </v>
      </c>
      <c r="S440" s="246" t="str">
        <f t="shared" si="33"/>
        <v>//**Coal Mining Industry : **</v>
      </c>
      <c r="T440"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225" t="s">
        <v>1975</v>
      </c>
      <c r="C441" s="225" t="s">
        <v>9</v>
      </c>
      <c r="D441" s="225" t="s">
        <v>107</v>
      </c>
      <c r="E441" s="225" t="s">
        <v>299</v>
      </c>
      <c r="F441" s="225" t="s">
        <v>765</v>
      </c>
      <c r="G441" s="225" t="s">
        <v>1064</v>
      </c>
      <c r="H441" s="225" t="s">
        <v>1133</v>
      </c>
      <c r="I441" s="225" t="s">
        <v>1069</v>
      </c>
      <c r="J441" s="225">
        <v>805</v>
      </c>
      <c r="K441" s="225" t="s">
        <v>47</v>
      </c>
      <c r="L441" s="225" t="s">
        <v>1930</v>
      </c>
      <c r="N441" s="244" t="s">
        <v>1972</v>
      </c>
      <c r="O441" s="244"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246" t="s">
        <v>1988</v>
      </c>
      <c r="Q441" s="246" t="s">
        <v>46</v>
      </c>
      <c r="R441" s="263" t="str">
        <f t="shared" si="34"/>
        <v xml:space="preserve">Coal Mining Industry </v>
      </c>
      <c r="S441" s="246" t="str">
        <f t="shared" si="33"/>
        <v>//**Coal Mining Industry : **</v>
      </c>
      <c r="T441" s="225" t="str">
        <f t="shared" si="32"/>
        <v/>
      </c>
    </row>
    <row r="442" spans="1:20">
      <c r="A442" s="225" t="s">
        <v>1975</v>
      </c>
      <c r="C442" s="225" t="s">
        <v>9</v>
      </c>
      <c r="D442" s="225" t="s">
        <v>107</v>
      </c>
      <c r="E442" s="225" t="s">
        <v>299</v>
      </c>
      <c r="F442" s="225" t="s">
        <v>144</v>
      </c>
      <c r="G442" s="225" t="s">
        <v>718</v>
      </c>
      <c r="H442" s="225" t="s">
        <v>764</v>
      </c>
      <c r="I442" s="225" t="s">
        <v>724</v>
      </c>
      <c r="J442" s="225">
        <v>806</v>
      </c>
      <c r="K442" s="225" t="s">
        <v>46</v>
      </c>
      <c r="L442" s="225" t="s">
        <v>1931</v>
      </c>
      <c r="N442" s="244" t="s">
        <v>1972</v>
      </c>
      <c r="O442" s="244"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246" t="s">
        <v>1988</v>
      </c>
      <c r="Q442" s="246" t="s">
        <v>46</v>
      </c>
      <c r="R442" s="263" t="str">
        <f t="shared" si="34"/>
        <v xml:space="preserve">Water &amp; Waste </v>
      </c>
      <c r="S442" s="246" t="str">
        <f t="shared" si="33"/>
        <v>//**Water &amp; Waste : **</v>
      </c>
      <c r="T442"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225" t="s">
        <v>1975</v>
      </c>
      <c r="C443" s="225" t="s">
        <v>9</v>
      </c>
      <c r="D443" s="225" t="s">
        <v>107</v>
      </c>
      <c r="E443" s="225" t="s">
        <v>299</v>
      </c>
      <c r="F443" s="225" t="s">
        <v>144</v>
      </c>
      <c r="G443" s="225" t="s">
        <v>719</v>
      </c>
      <c r="H443" s="225" t="s">
        <v>764</v>
      </c>
      <c r="I443" s="225" t="s">
        <v>727</v>
      </c>
      <c r="J443" s="225">
        <v>807</v>
      </c>
      <c r="K443" s="225" t="s">
        <v>46</v>
      </c>
      <c r="L443" s="225" t="s">
        <v>1931</v>
      </c>
      <c r="N443" s="244" t="s">
        <v>1972</v>
      </c>
      <c r="O443" s="244"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246" t="s">
        <v>1988</v>
      </c>
      <c r="Q443" s="246" t="s">
        <v>46</v>
      </c>
      <c r="R443" s="263" t="str">
        <f t="shared" si="34"/>
        <v xml:space="preserve">Water &amp; Waste </v>
      </c>
      <c r="S443" s="246" t="str">
        <f t="shared" si="33"/>
        <v>//**Water &amp; Waste : **</v>
      </c>
      <c r="T443"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225" t="s">
        <v>1975</v>
      </c>
      <c r="C444" s="225" t="s">
        <v>9</v>
      </c>
      <c r="D444" s="225" t="s">
        <v>107</v>
      </c>
      <c r="E444" s="225" t="s">
        <v>299</v>
      </c>
      <c r="F444" s="225" t="s">
        <v>144</v>
      </c>
      <c r="G444" s="225" t="s">
        <v>720</v>
      </c>
      <c r="H444" s="225" t="s">
        <v>764</v>
      </c>
      <c r="I444" s="225" t="s">
        <v>728</v>
      </c>
      <c r="J444" s="225">
        <v>808</v>
      </c>
      <c r="K444" s="225" t="s">
        <v>47</v>
      </c>
      <c r="L444" s="225" t="s">
        <v>1931</v>
      </c>
      <c r="N444" s="244" t="s">
        <v>1972</v>
      </c>
      <c r="O444" s="244"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246" t="s">
        <v>1988</v>
      </c>
      <c r="Q444" s="246" t="s">
        <v>46</v>
      </c>
      <c r="R444" s="263" t="str">
        <f t="shared" si="34"/>
        <v xml:space="preserve">Water &amp; Waste </v>
      </c>
      <c r="S444" s="246" t="str">
        <f t="shared" si="33"/>
        <v>//**Water &amp; Waste : **</v>
      </c>
      <c r="T444" s="225" t="str">
        <f t="shared" si="32"/>
        <v/>
      </c>
    </row>
    <row r="445" spans="1:20">
      <c r="A445" s="225" t="s">
        <v>1975</v>
      </c>
      <c r="C445" s="225" t="s">
        <v>9</v>
      </c>
      <c r="D445" s="225" t="s">
        <v>107</v>
      </c>
      <c r="E445" s="225" t="s">
        <v>299</v>
      </c>
      <c r="F445" s="225" t="s">
        <v>144</v>
      </c>
      <c r="G445" s="225" t="s">
        <v>721</v>
      </c>
      <c r="H445" s="225" t="s">
        <v>764</v>
      </c>
      <c r="I445" s="225" t="s">
        <v>725</v>
      </c>
      <c r="J445" s="225">
        <v>809</v>
      </c>
      <c r="K445" s="225" t="s">
        <v>47</v>
      </c>
      <c r="L445" s="225" t="s">
        <v>1931</v>
      </c>
      <c r="N445" s="244" t="s">
        <v>1972</v>
      </c>
      <c r="O445" s="244"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246" t="s">
        <v>1988</v>
      </c>
      <c r="Q445" s="246" t="s">
        <v>46</v>
      </c>
      <c r="R445" s="263" t="str">
        <f t="shared" si="34"/>
        <v xml:space="preserve">Water &amp; Waste </v>
      </c>
      <c r="S445" s="246" t="str">
        <f t="shared" si="33"/>
        <v>//**Water &amp; Waste : **</v>
      </c>
      <c r="T445" s="225" t="str">
        <f t="shared" si="32"/>
        <v/>
      </c>
    </row>
    <row r="446" spans="1:20">
      <c r="A446" s="225" t="s">
        <v>1975</v>
      </c>
      <c r="C446" s="225" t="s">
        <v>9</v>
      </c>
      <c r="D446" s="225" t="s">
        <v>107</v>
      </c>
      <c r="E446" s="225" t="s">
        <v>299</v>
      </c>
      <c r="F446" s="225" t="s">
        <v>144</v>
      </c>
      <c r="G446" s="225" t="s">
        <v>722</v>
      </c>
      <c r="H446" s="225" t="s">
        <v>764</v>
      </c>
      <c r="I446" s="225" t="s">
        <v>726</v>
      </c>
      <c r="J446" s="225">
        <v>810</v>
      </c>
      <c r="K446" s="225" t="s">
        <v>47</v>
      </c>
      <c r="L446" s="225" t="s">
        <v>1931</v>
      </c>
      <c r="N446" s="244" t="s">
        <v>1972</v>
      </c>
      <c r="O446" s="244"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246" t="s">
        <v>1988</v>
      </c>
      <c r="Q446" s="246" t="s">
        <v>46</v>
      </c>
      <c r="R446" s="263" t="str">
        <f t="shared" si="34"/>
        <v xml:space="preserve">Water &amp; Waste </v>
      </c>
      <c r="S446" s="246" t="str">
        <f t="shared" si="33"/>
        <v>//**Water &amp; Waste : **</v>
      </c>
      <c r="T446" s="225" t="str">
        <f t="shared" si="32"/>
        <v/>
      </c>
    </row>
    <row r="447" spans="1:20">
      <c r="A447" s="225" t="s">
        <v>1975</v>
      </c>
      <c r="C447" s="225" t="s">
        <v>9</v>
      </c>
      <c r="D447" s="225" t="s">
        <v>107</v>
      </c>
      <c r="E447" s="225" t="s">
        <v>299</v>
      </c>
      <c r="F447" s="225" t="s">
        <v>144</v>
      </c>
      <c r="G447" s="225" t="s">
        <v>723</v>
      </c>
      <c r="H447" s="225" t="s">
        <v>764</v>
      </c>
      <c r="I447" s="225" t="s">
        <v>729</v>
      </c>
      <c r="J447" s="225">
        <v>811</v>
      </c>
      <c r="K447" s="225" t="s">
        <v>47</v>
      </c>
      <c r="L447" s="225" t="s">
        <v>1931</v>
      </c>
      <c r="N447" s="244" t="s">
        <v>1972</v>
      </c>
      <c r="O447" s="244"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246" t="s">
        <v>1988</v>
      </c>
      <c r="Q447" s="246" t="s">
        <v>46</v>
      </c>
      <c r="R447" s="263" t="str">
        <f t="shared" si="34"/>
        <v xml:space="preserve">Water &amp; Waste </v>
      </c>
      <c r="S447" s="246" t="str">
        <f t="shared" si="33"/>
        <v>//**Water &amp; Waste : **</v>
      </c>
      <c r="T447" s="225" t="str">
        <f t="shared" si="32"/>
        <v/>
      </c>
    </row>
    <row r="448" spans="1:20">
      <c r="A448" s="225" t="s">
        <v>1975</v>
      </c>
      <c r="C448" s="225" t="s">
        <v>9</v>
      </c>
      <c r="D448" s="225" t="s">
        <v>107</v>
      </c>
      <c r="E448" s="225" t="s">
        <v>299</v>
      </c>
      <c r="F448" s="225" t="s">
        <v>144</v>
      </c>
      <c r="G448" s="225" t="s">
        <v>1065</v>
      </c>
      <c r="H448" s="225" t="s">
        <v>764</v>
      </c>
      <c r="I448" s="225" t="s">
        <v>1068</v>
      </c>
      <c r="J448" s="225">
        <v>812</v>
      </c>
      <c r="K448" s="225" t="s">
        <v>47</v>
      </c>
      <c r="L448" s="225" t="s">
        <v>1931</v>
      </c>
      <c r="N448" s="244" t="s">
        <v>1972</v>
      </c>
      <c r="O448" s="244"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246" t="s">
        <v>1988</v>
      </c>
      <c r="Q448" s="246" t="s">
        <v>46</v>
      </c>
      <c r="R448" s="263" t="str">
        <f t="shared" si="34"/>
        <v xml:space="preserve">Water &amp; Waste </v>
      </c>
      <c r="S448" s="246" t="str">
        <f t="shared" si="33"/>
        <v>//**Water &amp; Waste : **</v>
      </c>
      <c r="T448" s="225" t="str">
        <f t="shared" si="32"/>
        <v/>
      </c>
    </row>
    <row r="449" spans="1:20">
      <c r="A449" s="225" t="s">
        <v>1975</v>
      </c>
      <c r="C449" s="225" t="s">
        <v>9</v>
      </c>
      <c r="D449" s="225" t="s">
        <v>107</v>
      </c>
      <c r="E449" s="225" t="s">
        <v>299</v>
      </c>
      <c r="F449" s="225" t="s">
        <v>144</v>
      </c>
      <c r="G449" s="225" t="s">
        <v>1066</v>
      </c>
      <c r="H449" s="225" t="s">
        <v>764</v>
      </c>
      <c r="I449" s="225" t="s">
        <v>1070</v>
      </c>
      <c r="J449" s="225">
        <v>813</v>
      </c>
      <c r="K449" s="225" t="s">
        <v>47</v>
      </c>
      <c r="L449" s="225" t="s">
        <v>1931</v>
      </c>
      <c r="N449" s="244" t="s">
        <v>1972</v>
      </c>
      <c r="O449" s="244"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246" t="s">
        <v>1988</v>
      </c>
      <c r="Q449" s="246" t="s">
        <v>46</v>
      </c>
      <c r="R449" s="263" t="str">
        <f t="shared" si="34"/>
        <v xml:space="preserve">Water &amp; Waste </v>
      </c>
      <c r="S449" s="246" t="str">
        <f t="shared" si="33"/>
        <v>//**Water &amp; Waste : **</v>
      </c>
      <c r="T449" s="225" t="str">
        <f t="shared" si="32"/>
        <v/>
      </c>
    </row>
    <row r="450" spans="1:20">
      <c r="A450" s="225" t="s">
        <v>1975</v>
      </c>
      <c r="C450" s="225" t="s">
        <v>9</v>
      </c>
      <c r="D450" s="225" t="s">
        <v>107</v>
      </c>
      <c r="E450" s="225" t="s">
        <v>299</v>
      </c>
      <c r="F450" s="225" t="s">
        <v>144</v>
      </c>
      <c r="G450" s="225" t="s">
        <v>1067</v>
      </c>
      <c r="H450" s="225" t="s">
        <v>764</v>
      </c>
      <c r="I450" s="225" t="s">
        <v>1071</v>
      </c>
      <c r="J450" s="225">
        <v>814</v>
      </c>
      <c r="K450" s="225" t="s">
        <v>47</v>
      </c>
      <c r="L450" s="225" t="s">
        <v>1931</v>
      </c>
      <c r="N450" s="244" t="s">
        <v>1972</v>
      </c>
      <c r="O450" s="244"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246" t="s">
        <v>1988</v>
      </c>
      <c r="Q450" s="246" t="s">
        <v>46</v>
      </c>
      <c r="R450" s="263" t="str">
        <f t="shared" si="34"/>
        <v xml:space="preserve">Water &amp; Waste </v>
      </c>
      <c r="S450" s="246" t="str">
        <f t="shared" si="33"/>
        <v>//**Water &amp; Waste : **</v>
      </c>
      <c r="T450" s="225" t="str">
        <f t="shared" si="32"/>
        <v/>
      </c>
    </row>
    <row r="451" spans="1:20">
      <c r="A451" s="225" t="s">
        <v>1975</v>
      </c>
      <c r="C451" s="225" t="s">
        <v>9</v>
      </c>
      <c r="D451" s="225" t="s">
        <v>107</v>
      </c>
      <c r="E451" s="225" t="s">
        <v>299</v>
      </c>
      <c r="F451" s="225" t="s">
        <v>144</v>
      </c>
      <c r="G451" s="225" t="s">
        <v>1064</v>
      </c>
      <c r="H451" s="225" t="s">
        <v>764</v>
      </c>
      <c r="I451" s="225" t="s">
        <v>1069</v>
      </c>
      <c r="J451" s="225">
        <v>815</v>
      </c>
      <c r="K451" s="225" t="s">
        <v>47</v>
      </c>
      <c r="L451" s="225" t="s">
        <v>1931</v>
      </c>
      <c r="N451" s="244" t="s">
        <v>1972</v>
      </c>
      <c r="O451" s="244"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246" t="s">
        <v>1988</v>
      </c>
      <c r="Q451" s="246" t="s">
        <v>46</v>
      </c>
      <c r="R451" s="263" t="str">
        <f t="shared" si="34"/>
        <v xml:space="preserve">Water &amp; Waste </v>
      </c>
      <c r="S451" s="246" t="str">
        <f t="shared" si="33"/>
        <v>//**Water &amp; Waste : **</v>
      </c>
      <c r="T451" s="225" t="str">
        <f t="shared" si="32"/>
        <v/>
      </c>
    </row>
    <row r="452" spans="1:20">
      <c r="A452" s="225" t="s">
        <v>1975</v>
      </c>
      <c r="C452" s="225" t="s">
        <v>9</v>
      </c>
      <c r="D452" s="225" t="s">
        <v>107</v>
      </c>
      <c r="E452" s="225" t="s">
        <v>299</v>
      </c>
      <c r="F452" s="225" t="s">
        <v>145</v>
      </c>
      <c r="G452" s="225" t="s">
        <v>718</v>
      </c>
      <c r="H452" s="225" t="s">
        <v>147</v>
      </c>
      <c r="I452" s="225" t="s">
        <v>724</v>
      </c>
      <c r="J452" s="225">
        <v>816</v>
      </c>
      <c r="K452" s="225" t="s">
        <v>46</v>
      </c>
      <c r="L452" s="225" t="s">
        <v>1932</v>
      </c>
      <c r="N452" s="244" t="s">
        <v>1972</v>
      </c>
      <c r="O452" s="244"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246" t="s">
        <v>1988</v>
      </c>
      <c r="Q452" s="246" t="s">
        <v>46</v>
      </c>
      <c r="R452" s="263" t="str">
        <f t="shared" si="34"/>
        <v xml:space="preserve">Agriculture </v>
      </c>
      <c r="S452" s="246" t="str">
        <f t="shared" si="33"/>
        <v>//**Agriculture : **</v>
      </c>
      <c r="T452" s="225"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225" t="s">
        <v>1975</v>
      </c>
      <c r="C453" s="225" t="s">
        <v>9</v>
      </c>
      <c r="D453" s="225" t="s">
        <v>107</v>
      </c>
      <c r="E453" s="225" t="s">
        <v>299</v>
      </c>
      <c r="F453" s="225" t="s">
        <v>145</v>
      </c>
      <c r="G453" s="225" t="s">
        <v>719</v>
      </c>
      <c r="H453" s="225" t="s">
        <v>147</v>
      </c>
      <c r="I453" s="225" t="s">
        <v>727</v>
      </c>
      <c r="J453" s="225">
        <v>817</v>
      </c>
      <c r="K453" s="225" t="s">
        <v>47</v>
      </c>
      <c r="L453" s="225" t="s">
        <v>1932</v>
      </c>
      <c r="N453" s="244" t="s">
        <v>1972</v>
      </c>
      <c r="O453" s="244"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246" t="s">
        <v>1988</v>
      </c>
      <c r="Q453" s="246" t="s">
        <v>46</v>
      </c>
      <c r="R453" s="263" t="str">
        <f t="shared" si="34"/>
        <v xml:space="preserve">Agriculture </v>
      </c>
      <c r="S453" s="246" t="str">
        <f t="shared" ref="S453:S516" si="36">IF(R453="","","//**"&amp;R453&amp;": **")</f>
        <v>//**Agriculture : **</v>
      </c>
      <c r="T453" s="225" t="str">
        <f t="shared" si="35"/>
        <v/>
      </c>
    </row>
    <row r="454" spans="1:20">
      <c r="A454" s="225" t="s">
        <v>1975</v>
      </c>
      <c r="C454" s="225" t="s">
        <v>9</v>
      </c>
      <c r="D454" s="225" t="s">
        <v>107</v>
      </c>
      <c r="E454" s="225" t="s">
        <v>299</v>
      </c>
      <c r="F454" s="225" t="s">
        <v>145</v>
      </c>
      <c r="G454" s="225" t="s">
        <v>720</v>
      </c>
      <c r="H454" s="225" t="s">
        <v>147</v>
      </c>
      <c r="I454" s="225" t="s">
        <v>728</v>
      </c>
      <c r="J454" s="225">
        <v>818</v>
      </c>
      <c r="K454" s="225" t="s">
        <v>47</v>
      </c>
      <c r="L454" s="225" t="s">
        <v>1932</v>
      </c>
      <c r="N454" s="244" t="s">
        <v>1972</v>
      </c>
      <c r="O454" s="244"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246" t="s">
        <v>1988</v>
      </c>
      <c r="Q454" s="246" t="s">
        <v>46</v>
      </c>
      <c r="R454" s="263" t="str">
        <f t="shared" si="34"/>
        <v xml:space="preserve">Agriculture </v>
      </c>
      <c r="S454" s="246" t="str">
        <f t="shared" si="36"/>
        <v>//**Agriculture : **</v>
      </c>
      <c r="T454" s="225" t="str">
        <f t="shared" si="35"/>
        <v/>
      </c>
    </row>
    <row r="455" spans="1:20">
      <c r="A455" s="225" t="s">
        <v>1975</v>
      </c>
      <c r="C455" s="225" t="s">
        <v>9</v>
      </c>
      <c r="D455" s="225" t="s">
        <v>107</v>
      </c>
      <c r="E455" s="225" t="s">
        <v>299</v>
      </c>
      <c r="F455" s="225" t="s">
        <v>145</v>
      </c>
      <c r="G455" s="225" t="s">
        <v>721</v>
      </c>
      <c r="H455" s="225" t="s">
        <v>147</v>
      </c>
      <c r="I455" s="225" t="s">
        <v>725</v>
      </c>
      <c r="J455" s="225">
        <v>819</v>
      </c>
      <c r="K455" s="225" t="s">
        <v>47</v>
      </c>
      <c r="L455" s="225" t="s">
        <v>1932</v>
      </c>
      <c r="N455" s="244" t="s">
        <v>1972</v>
      </c>
      <c r="O455" s="244"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246" t="s">
        <v>1988</v>
      </c>
      <c r="Q455" s="246" t="s">
        <v>46</v>
      </c>
      <c r="R455" s="263" t="str">
        <f t="shared" si="34"/>
        <v xml:space="preserve">Agriculture </v>
      </c>
      <c r="S455" s="246" t="str">
        <f t="shared" si="36"/>
        <v>//**Agriculture : **</v>
      </c>
      <c r="T455" s="225" t="str">
        <f t="shared" si="35"/>
        <v/>
      </c>
    </row>
    <row r="456" spans="1:20">
      <c r="A456" s="225" t="s">
        <v>1975</v>
      </c>
      <c r="C456" s="225" t="s">
        <v>9</v>
      </c>
      <c r="D456" s="225" t="s">
        <v>107</v>
      </c>
      <c r="E456" s="225" t="s">
        <v>299</v>
      </c>
      <c r="F456" s="225" t="s">
        <v>145</v>
      </c>
      <c r="G456" s="225" t="s">
        <v>722</v>
      </c>
      <c r="H456" s="225" t="s">
        <v>147</v>
      </c>
      <c r="I456" s="225" t="s">
        <v>726</v>
      </c>
      <c r="J456" s="225">
        <v>820</v>
      </c>
      <c r="K456" s="225" t="s">
        <v>46</v>
      </c>
      <c r="L456" s="225" t="s">
        <v>1932</v>
      </c>
      <c r="N456" s="244" t="s">
        <v>1972</v>
      </c>
      <c r="O456" s="244"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246" t="s">
        <v>1988</v>
      </c>
      <c r="Q456" s="246" t="s">
        <v>46</v>
      </c>
      <c r="R456" s="263" t="str">
        <f t="shared" si="34"/>
        <v xml:space="preserve">Agriculture </v>
      </c>
      <c r="S456" s="246" t="str">
        <f t="shared" si="36"/>
        <v>//**Agriculture : **</v>
      </c>
      <c r="T456"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225" t="s">
        <v>1975</v>
      </c>
      <c r="C457" s="225" t="s">
        <v>9</v>
      </c>
      <c r="D457" s="225" t="s">
        <v>107</v>
      </c>
      <c r="E457" s="225" t="s">
        <v>299</v>
      </c>
      <c r="F457" s="225" t="s">
        <v>145</v>
      </c>
      <c r="G457" s="225" t="s">
        <v>723</v>
      </c>
      <c r="H457" s="225" t="s">
        <v>147</v>
      </c>
      <c r="I457" s="225" t="s">
        <v>729</v>
      </c>
      <c r="J457" s="225">
        <v>821</v>
      </c>
      <c r="K457" s="225" t="s">
        <v>47</v>
      </c>
      <c r="L457" s="225" t="s">
        <v>1932</v>
      </c>
      <c r="N457" s="244" t="s">
        <v>1972</v>
      </c>
      <c r="O457" s="244"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246" t="s">
        <v>1988</v>
      </c>
      <c r="Q457" s="246" t="s">
        <v>46</v>
      </c>
      <c r="R457" s="263" t="str">
        <f t="shared" ref="R457:R471" si="37">H457&amp;" "</f>
        <v xml:space="preserve">Agriculture </v>
      </c>
      <c r="S457" s="246" t="str">
        <f t="shared" si="36"/>
        <v>//**Agriculture : **</v>
      </c>
      <c r="T457" s="225" t="str">
        <f t="shared" si="35"/>
        <v/>
      </c>
    </row>
    <row r="458" spans="1:20">
      <c r="A458" s="225" t="s">
        <v>1975</v>
      </c>
      <c r="C458" s="225" t="s">
        <v>9</v>
      </c>
      <c r="D458" s="225" t="s">
        <v>107</v>
      </c>
      <c r="E458" s="225" t="s">
        <v>299</v>
      </c>
      <c r="F458" s="225" t="s">
        <v>145</v>
      </c>
      <c r="G458" s="225" t="s">
        <v>1065</v>
      </c>
      <c r="H458" s="225" t="s">
        <v>147</v>
      </c>
      <c r="I458" s="225" t="s">
        <v>1068</v>
      </c>
      <c r="J458" s="225">
        <v>822</v>
      </c>
      <c r="K458" s="225" t="s">
        <v>47</v>
      </c>
      <c r="L458" s="225" t="s">
        <v>1932</v>
      </c>
      <c r="N458" s="244" t="s">
        <v>1972</v>
      </c>
      <c r="O458" s="244"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246" t="s">
        <v>1988</v>
      </c>
      <c r="Q458" s="246" t="s">
        <v>46</v>
      </c>
      <c r="R458" s="263" t="str">
        <f t="shared" si="37"/>
        <v xml:space="preserve">Agriculture </v>
      </c>
      <c r="S458" s="246" t="str">
        <f t="shared" si="36"/>
        <v>//**Agriculture : **</v>
      </c>
      <c r="T458" s="225" t="str">
        <f t="shared" si="35"/>
        <v/>
      </c>
    </row>
    <row r="459" spans="1:20">
      <c r="A459" s="225" t="s">
        <v>1975</v>
      </c>
      <c r="C459" s="225" t="s">
        <v>9</v>
      </c>
      <c r="D459" s="225" t="s">
        <v>107</v>
      </c>
      <c r="E459" s="225" t="s">
        <v>299</v>
      </c>
      <c r="F459" s="225" t="s">
        <v>145</v>
      </c>
      <c r="G459" s="225" t="s">
        <v>1066</v>
      </c>
      <c r="H459" s="225" t="s">
        <v>147</v>
      </c>
      <c r="I459" s="225" t="s">
        <v>1070</v>
      </c>
      <c r="J459" s="225">
        <v>823</v>
      </c>
      <c r="K459" s="225" t="s">
        <v>46</v>
      </c>
      <c r="L459" s="225" t="s">
        <v>1932</v>
      </c>
      <c r="N459" s="244" t="s">
        <v>1972</v>
      </c>
      <c r="O459" s="244"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246" t="s">
        <v>1988</v>
      </c>
      <c r="Q459" s="246" t="s">
        <v>46</v>
      </c>
      <c r="R459" s="263" t="str">
        <f t="shared" si="37"/>
        <v xml:space="preserve">Agriculture </v>
      </c>
      <c r="S459" s="246" t="str">
        <f t="shared" si="36"/>
        <v>//**Agriculture : **</v>
      </c>
      <c r="T459"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225" t="s">
        <v>1975</v>
      </c>
      <c r="C460" s="225" t="s">
        <v>9</v>
      </c>
      <c r="D460" s="225" t="s">
        <v>107</v>
      </c>
      <c r="E460" s="225" t="s">
        <v>299</v>
      </c>
      <c r="F460" s="225" t="s">
        <v>145</v>
      </c>
      <c r="G460" s="225" t="s">
        <v>1067</v>
      </c>
      <c r="H460" s="225" t="s">
        <v>147</v>
      </c>
      <c r="I460" s="225" t="s">
        <v>1071</v>
      </c>
      <c r="J460" s="225">
        <v>824</v>
      </c>
      <c r="K460" s="225" t="s">
        <v>46</v>
      </c>
      <c r="L460" s="225" t="s">
        <v>1932</v>
      </c>
      <c r="N460" s="244" t="s">
        <v>1972</v>
      </c>
      <c r="O460" s="244"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246" t="s">
        <v>1988</v>
      </c>
      <c r="Q460" s="246" t="s">
        <v>46</v>
      </c>
      <c r="R460" s="263" t="str">
        <f t="shared" si="37"/>
        <v xml:space="preserve">Agriculture </v>
      </c>
      <c r="S460" s="246" t="str">
        <f t="shared" si="36"/>
        <v>//**Agriculture : **</v>
      </c>
      <c r="T460"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225" t="s">
        <v>1975</v>
      </c>
      <c r="C461" s="225" t="s">
        <v>9</v>
      </c>
      <c r="D461" s="225" t="s">
        <v>107</v>
      </c>
      <c r="E461" s="225" t="s">
        <v>299</v>
      </c>
      <c r="F461" s="225" t="s">
        <v>145</v>
      </c>
      <c r="G461" s="225" t="s">
        <v>1064</v>
      </c>
      <c r="H461" s="225" t="s">
        <v>147</v>
      </c>
      <c r="I461" s="225" t="s">
        <v>1069</v>
      </c>
      <c r="J461" s="225">
        <v>825</v>
      </c>
      <c r="K461" s="225" t="s">
        <v>47</v>
      </c>
      <c r="L461" s="225" t="s">
        <v>1932</v>
      </c>
      <c r="N461" s="244" t="s">
        <v>1972</v>
      </c>
      <c r="O461" s="244"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246" t="s">
        <v>1988</v>
      </c>
      <c r="Q461" s="246" t="s">
        <v>46</v>
      </c>
      <c r="R461" s="263" t="str">
        <f t="shared" si="37"/>
        <v xml:space="preserve">Agriculture </v>
      </c>
      <c r="S461" s="246" t="str">
        <f t="shared" si="36"/>
        <v>//**Agriculture : **</v>
      </c>
      <c r="T461" s="225" t="str">
        <f t="shared" si="35"/>
        <v/>
      </c>
    </row>
    <row r="462" spans="1:20">
      <c r="A462" s="225" t="s">
        <v>1975</v>
      </c>
      <c r="C462" s="225" t="s">
        <v>9</v>
      </c>
      <c r="D462" s="225" t="s">
        <v>107</v>
      </c>
      <c r="E462" s="225" t="s">
        <v>299</v>
      </c>
      <c r="F462" s="225" t="s">
        <v>146</v>
      </c>
      <c r="G462" s="225" t="s">
        <v>718</v>
      </c>
      <c r="H462" s="225" t="s">
        <v>148</v>
      </c>
      <c r="I462" s="225" t="s">
        <v>724</v>
      </c>
      <c r="J462" s="225">
        <v>826</v>
      </c>
      <c r="K462" s="225" t="s">
        <v>46</v>
      </c>
      <c r="L462" s="225" t="s">
        <v>1933</v>
      </c>
      <c r="N462" s="244" t="s">
        <v>1972</v>
      </c>
      <c r="O462" s="244"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246" t="s">
        <v>1988</v>
      </c>
      <c r="Q462" s="246" t="s">
        <v>46</v>
      </c>
      <c r="R462" s="263" t="str">
        <f t="shared" si="37"/>
        <v xml:space="preserve">Other Industries </v>
      </c>
      <c r="S462" s="246" t="str">
        <f t="shared" si="36"/>
        <v>//**Other Industries : **</v>
      </c>
      <c r="T462"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225" t="s">
        <v>1975</v>
      </c>
      <c r="C463" s="225" t="s">
        <v>9</v>
      </c>
      <c r="D463" s="225" t="s">
        <v>107</v>
      </c>
      <c r="E463" s="225" t="s">
        <v>299</v>
      </c>
      <c r="F463" s="225" t="s">
        <v>146</v>
      </c>
      <c r="G463" s="225" t="s">
        <v>719</v>
      </c>
      <c r="H463" s="225" t="s">
        <v>148</v>
      </c>
      <c r="I463" s="225" t="s">
        <v>727</v>
      </c>
      <c r="J463" s="225">
        <v>827</v>
      </c>
      <c r="K463" s="225" t="s">
        <v>46</v>
      </c>
      <c r="L463" s="225" t="s">
        <v>1933</v>
      </c>
      <c r="N463" s="244" t="s">
        <v>1972</v>
      </c>
      <c r="O463" s="244"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246" t="s">
        <v>1988</v>
      </c>
      <c r="Q463" s="246" t="s">
        <v>46</v>
      </c>
      <c r="R463" s="263" t="str">
        <f t="shared" si="37"/>
        <v xml:space="preserve">Other Industries </v>
      </c>
      <c r="S463" s="246" t="str">
        <f t="shared" si="36"/>
        <v>//**Other Industries : **</v>
      </c>
      <c r="T463"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225" t="s">
        <v>1975</v>
      </c>
      <c r="C464" s="225" t="s">
        <v>9</v>
      </c>
      <c r="D464" s="225" t="s">
        <v>107</v>
      </c>
      <c r="E464" s="225" t="s">
        <v>299</v>
      </c>
      <c r="F464" s="225" t="s">
        <v>146</v>
      </c>
      <c r="G464" s="225" t="s">
        <v>720</v>
      </c>
      <c r="H464" s="225" t="s">
        <v>148</v>
      </c>
      <c r="I464" s="225" t="s">
        <v>728</v>
      </c>
      <c r="J464" s="225">
        <v>828</v>
      </c>
      <c r="K464" s="225" t="s">
        <v>46</v>
      </c>
      <c r="L464" s="225" t="s">
        <v>1933</v>
      </c>
      <c r="N464" s="244" t="s">
        <v>1972</v>
      </c>
      <c r="O464" s="244"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246" t="s">
        <v>1988</v>
      </c>
      <c r="Q464" s="246" t="s">
        <v>46</v>
      </c>
      <c r="R464" s="263" t="str">
        <f t="shared" si="37"/>
        <v xml:space="preserve">Other Industries </v>
      </c>
      <c r="S464" s="246" t="str">
        <f t="shared" si="36"/>
        <v>//**Other Industries : **</v>
      </c>
      <c r="T464"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225" t="s">
        <v>1975</v>
      </c>
      <c r="C465" s="225" t="s">
        <v>9</v>
      </c>
      <c r="D465" s="225" t="s">
        <v>107</v>
      </c>
      <c r="E465" s="225" t="s">
        <v>299</v>
      </c>
      <c r="F465" s="225" t="s">
        <v>146</v>
      </c>
      <c r="G465" s="225" t="s">
        <v>721</v>
      </c>
      <c r="H465" s="225" t="s">
        <v>148</v>
      </c>
      <c r="I465" s="225" t="s">
        <v>725</v>
      </c>
      <c r="J465" s="225">
        <v>829</v>
      </c>
      <c r="K465" s="225" t="s">
        <v>47</v>
      </c>
      <c r="L465" s="225" t="s">
        <v>1933</v>
      </c>
      <c r="N465" s="244" t="s">
        <v>1972</v>
      </c>
      <c r="O465" s="244"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246" t="s">
        <v>1988</v>
      </c>
      <c r="Q465" s="246" t="s">
        <v>46</v>
      </c>
      <c r="R465" s="263" t="str">
        <f t="shared" si="37"/>
        <v xml:space="preserve">Other Industries </v>
      </c>
      <c r="S465" s="246" t="str">
        <f t="shared" si="36"/>
        <v>//**Other Industries : **</v>
      </c>
      <c r="T465" s="225" t="str">
        <f t="shared" si="35"/>
        <v/>
      </c>
    </row>
    <row r="466" spans="1:21">
      <c r="A466" s="225" t="s">
        <v>1975</v>
      </c>
      <c r="C466" s="225" t="s">
        <v>9</v>
      </c>
      <c r="D466" s="225" t="s">
        <v>107</v>
      </c>
      <c r="E466" s="225" t="s">
        <v>299</v>
      </c>
      <c r="F466" s="225" t="s">
        <v>146</v>
      </c>
      <c r="G466" s="225" t="s">
        <v>722</v>
      </c>
      <c r="H466" s="225" t="s">
        <v>148</v>
      </c>
      <c r="I466" s="225" t="s">
        <v>726</v>
      </c>
      <c r="J466" s="225">
        <v>830</v>
      </c>
      <c r="K466" s="225" t="s">
        <v>46</v>
      </c>
      <c r="L466" s="225" t="s">
        <v>1933</v>
      </c>
      <c r="N466" s="244" t="s">
        <v>1972</v>
      </c>
      <c r="O466" s="244"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246" t="s">
        <v>1988</v>
      </c>
      <c r="Q466" s="246" t="s">
        <v>46</v>
      </c>
      <c r="R466" s="263" t="str">
        <f t="shared" si="37"/>
        <v xml:space="preserve">Other Industries </v>
      </c>
      <c r="S466" s="246" t="str">
        <f t="shared" si="36"/>
        <v>//**Other Industries : **</v>
      </c>
      <c r="T466"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225" t="s">
        <v>1975</v>
      </c>
      <c r="C467" s="225" t="s">
        <v>9</v>
      </c>
      <c r="D467" s="225" t="s">
        <v>107</v>
      </c>
      <c r="E467" s="225" t="s">
        <v>299</v>
      </c>
      <c r="F467" s="225" t="s">
        <v>146</v>
      </c>
      <c r="G467" s="225" t="s">
        <v>723</v>
      </c>
      <c r="H467" s="225" t="s">
        <v>148</v>
      </c>
      <c r="I467" s="225" t="s">
        <v>729</v>
      </c>
      <c r="J467" s="225">
        <v>831</v>
      </c>
      <c r="K467" s="225" t="s">
        <v>47</v>
      </c>
      <c r="L467" s="225" t="s">
        <v>1933</v>
      </c>
      <c r="N467" s="244" t="s">
        <v>1972</v>
      </c>
      <c r="O467" s="244"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246" t="s">
        <v>1988</v>
      </c>
      <c r="Q467" s="246" t="s">
        <v>46</v>
      </c>
      <c r="R467" s="263" t="str">
        <f t="shared" si="37"/>
        <v xml:space="preserve">Other Industries </v>
      </c>
      <c r="S467" s="246" t="str">
        <f t="shared" si="36"/>
        <v>//**Other Industries : **</v>
      </c>
      <c r="T467" s="225" t="str">
        <f t="shared" si="35"/>
        <v/>
      </c>
    </row>
    <row r="468" spans="1:21">
      <c r="A468" s="225" t="s">
        <v>1975</v>
      </c>
      <c r="C468" s="225" t="s">
        <v>9</v>
      </c>
      <c r="D468" s="225" t="s">
        <v>107</v>
      </c>
      <c r="E468" s="225" t="s">
        <v>299</v>
      </c>
      <c r="F468" s="225" t="s">
        <v>146</v>
      </c>
      <c r="G468" s="225" t="s">
        <v>1065</v>
      </c>
      <c r="H468" s="225" t="s">
        <v>148</v>
      </c>
      <c r="I468" s="225" t="s">
        <v>1068</v>
      </c>
      <c r="J468" s="225">
        <v>832</v>
      </c>
      <c r="K468" s="225" t="s">
        <v>47</v>
      </c>
      <c r="L468" s="225" t="s">
        <v>1933</v>
      </c>
      <c r="N468" s="244" t="s">
        <v>1972</v>
      </c>
      <c r="O468" s="244"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246" t="s">
        <v>1988</v>
      </c>
      <c r="Q468" s="246" t="s">
        <v>46</v>
      </c>
      <c r="R468" s="263" t="str">
        <f t="shared" si="37"/>
        <v xml:space="preserve">Other Industries </v>
      </c>
      <c r="S468" s="246" t="str">
        <f t="shared" si="36"/>
        <v>//**Other Industries : **</v>
      </c>
      <c r="T468" s="225" t="str">
        <f t="shared" si="35"/>
        <v/>
      </c>
    </row>
    <row r="469" spans="1:21">
      <c r="A469" s="225" t="s">
        <v>1975</v>
      </c>
      <c r="C469" s="225" t="s">
        <v>9</v>
      </c>
      <c r="D469" s="225" t="s">
        <v>107</v>
      </c>
      <c r="E469" s="225" t="s">
        <v>299</v>
      </c>
      <c r="F469" s="225" t="s">
        <v>146</v>
      </c>
      <c r="G469" s="225" t="s">
        <v>1066</v>
      </c>
      <c r="H469" s="225" t="s">
        <v>148</v>
      </c>
      <c r="I469" s="225" t="s">
        <v>1070</v>
      </c>
      <c r="J469" s="225">
        <v>833</v>
      </c>
      <c r="K469" s="225" t="s">
        <v>46</v>
      </c>
      <c r="L469" s="225" t="s">
        <v>1933</v>
      </c>
      <c r="N469" s="244" t="s">
        <v>1972</v>
      </c>
      <c r="O469" s="244"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246" t="s">
        <v>1988</v>
      </c>
      <c r="Q469" s="246" t="s">
        <v>46</v>
      </c>
      <c r="R469" s="263" t="str">
        <f t="shared" si="37"/>
        <v xml:space="preserve">Other Industries </v>
      </c>
      <c r="S469" s="246" t="str">
        <f t="shared" si="36"/>
        <v>//**Other Industries : **</v>
      </c>
      <c r="T469"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225" t="s">
        <v>1975</v>
      </c>
      <c r="C470" s="225" t="s">
        <v>9</v>
      </c>
      <c r="D470" s="225" t="s">
        <v>107</v>
      </c>
      <c r="E470" s="225" t="s">
        <v>299</v>
      </c>
      <c r="F470" s="225" t="s">
        <v>146</v>
      </c>
      <c r="G470" s="225" t="s">
        <v>1067</v>
      </c>
      <c r="H470" s="225" t="s">
        <v>148</v>
      </c>
      <c r="I470" s="225" t="s">
        <v>1071</v>
      </c>
      <c r="J470" s="225">
        <v>834</v>
      </c>
      <c r="K470" s="225" t="s">
        <v>46</v>
      </c>
      <c r="L470" s="225" t="s">
        <v>1933</v>
      </c>
      <c r="N470" s="244" t="s">
        <v>1972</v>
      </c>
      <c r="O470" s="244"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246" t="s">
        <v>1988</v>
      </c>
      <c r="Q470" s="246" t="s">
        <v>46</v>
      </c>
      <c r="R470" s="263" t="str">
        <f t="shared" si="37"/>
        <v xml:space="preserve">Other Industries </v>
      </c>
      <c r="S470" s="246" t="str">
        <f t="shared" si="36"/>
        <v>//**Other Industries : **</v>
      </c>
      <c r="T470"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225" t="s">
        <v>1975</v>
      </c>
      <c r="C471" s="225" t="s">
        <v>9</v>
      </c>
      <c r="D471" s="225" t="s">
        <v>107</v>
      </c>
      <c r="E471" s="225" t="s">
        <v>299</v>
      </c>
      <c r="F471" s="225" t="s">
        <v>146</v>
      </c>
      <c r="G471" s="225" t="s">
        <v>1064</v>
      </c>
      <c r="H471" s="225" t="s">
        <v>148</v>
      </c>
      <c r="I471" s="225" t="s">
        <v>1069</v>
      </c>
      <c r="J471" s="225">
        <v>835</v>
      </c>
      <c r="K471" s="225" t="s">
        <v>47</v>
      </c>
      <c r="L471" s="225" t="s">
        <v>1933</v>
      </c>
      <c r="N471" s="244" t="s">
        <v>1972</v>
      </c>
      <c r="O471" s="244"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246" t="s">
        <v>1988</v>
      </c>
      <c r="Q471" s="246" t="s">
        <v>46</v>
      </c>
      <c r="R471" s="263" t="str">
        <f t="shared" si="37"/>
        <v xml:space="preserve">Other Industries </v>
      </c>
      <c r="S471" s="246" t="str">
        <f t="shared" si="36"/>
        <v>//**Other Industries : **</v>
      </c>
      <c r="T471" s="225" t="str">
        <f t="shared" si="35"/>
        <v/>
      </c>
    </row>
    <row r="472" spans="1:21" s="228" customFormat="1">
      <c r="A472" s="228" t="s">
        <v>1974</v>
      </c>
      <c r="B472" s="243"/>
      <c r="C472" s="228" t="s">
        <v>9</v>
      </c>
      <c r="D472" s="228" t="s">
        <v>24</v>
      </c>
      <c r="E472" s="228" t="s">
        <v>300</v>
      </c>
      <c r="J472" s="228">
        <v>54</v>
      </c>
      <c r="K472" s="228" t="s">
        <v>46</v>
      </c>
      <c r="L472" s="228" t="s">
        <v>1802</v>
      </c>
      <c r="M472" s="243"/>
      <c r="N472" s="228" t="s">
        <v>1972</v>
      </c>
      <c r="O472" s="228" t="str">
        <f>INDEX('Standard Descriptions'!$E:$E,MATCH(Guidance!E472,'Standard Descriptions'!$C:$C,0))</f>
        <v xml:space="preserve"> This policy reduces fuel consumption in the industry sector by improving the way components are put together and the way material or energy flows between them. // </v>
      </c>
      <c r="P472" s="228" t="s">
        <v>1988</v>
      </c>
      <c r="Q472" s="228" t="s">
        <v>47</v>
      </c>
      <c r="R472" s="228" t="str">
        <f t="shared" ref="R472" si="38">H472&amp;" "&amp;I472</f>
        <v xml:space="preserve"> </v>
      </c>
      <c r="T472" s="228" t="str">
        <f t="shared" si="35"/>
        <v xml:space="preserve"> If this policy is fully implemented, fuel use is reduced by 3.6% for all industries in 2050.</v>
      </c>
      <c r="U472" s="222"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228" customFormat="1" ht="44.5" customHeight="1">
      <c r="A473" s="228" t="s">
        <v>1974</v>
      </c>
      <c r="B473" s="243"/>
      <c r="C473" s="228" t="s">
        <v>9</v>
      </c>
      <c r="D473" s="228" t="s">
        <v>1046</v>
      </c>
      <c r="E473" s="228" t="str">
        <f>E474</f>
        <v>Fraction of Industrial Fuel Use Shifted to Other Fuels</v>
      </c>
      <c r="M473" s="243"/>
      <c r="N473" s="228" t="s">
        <v>1972</v>
      </c>
      <c r="O473" s="228"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228" t="s">
        <v>1988</v>
      </c>
      <c r="Q473" s="228" t="s">
        <v>46</v>
      </c>
      <c r="S473" s="228" t="str">
        <f t="shared" si="36"/>
        <v/>
      </c>
      <c r="T473" s="228" t="str">
        <f t="shared" si="35"/>
        <v/>
      </c>
      <c r="U473" s="2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225" t="s">
        <v>1975</v>
      </c>
      <c r="C474" s="225" t="s">
        <v>9</v>
      </c>
      <c r="D474" s="225" t="s">
        <v>1046</v>
      </c>
      <c r="E474" s="225" t="s">
        <v>717</v>
      </c>
      <c r="F474" s="225" t="s">
        <v>140</v>
      </c>
      <c r="G474" s="225" t="s">
        <v>718</v>
      </c>
      <c r="H474" s="225" t="s">
        <v>732</v>
      </c>
      <c r="I474" s="225" t="s">
        <v>724</v>
      </c>
      <c r="J474" s="225">
        <v>381</v>
      </c>
      <c r="K474" s="225" t="s">
        <v>47</v>
      </c>
      <c r="N474" s="244" t="s">
        <v>1972</v>
      </c>
      <c r="O474" s="244"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246" t="s">
        <v>1988</v>
      </c>
      <c r="Q474" s="246" t="s">
        <v>46</v>
      </c>
      <c r="R474" s="263" t="str">
        <f>H474&amp;" "</f>
        <v xml:space="preserve">Cement Industry </v>
      </c>
      <c r="S474" s="246" t="str">
        <f t="shared" si="36"/>
        <v>//**Cement Industry : **</v>
      </c>
      <c r="T474" s="225" t="str">
        <f t="shared" si="35"/>
        <v/>
      </c>
    </row>
    <row r="475" spans="1:21">
      <c r="A475" s="225" t="s">
        <v>1975</v>
      </c>
      <c r="C475" s="225" t="s">
        <v>9</v>
      </c>
      <c r="D475" s="225" t="s">
        <v>1046</v>
      </c>
      <c r="E475" s="225" t="s">
        <v>717</v>
      </c>
      <c r="F475" s="225" t="s">
        <v>140</v>
      </c>
      <c r="G475" s="225" t="s">
        <v>719</v>
      </c>
      <c r="H475" s="225" t="s">
        <v>732</v>
      </c>
      <c r="I475" s="225" t="s">
        <v>727</v>
      </c>
      <c r="J475" s="225">
        <v>382</v>
      </c>
      <c r="K475" s="225" t="s">
        <v>46</v>
      </c>
      <c r="L475" s="225" t="s">
        <v>1934</v>
      </c>
      <c r="N475" s="244" t="s">
        <v>1972</v>
      </c>
      <c r="O475" s="244"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246" t="s">
        <v>1988</v>
      </c>
      <c r="Q475" s="246" t="s">
        <v>46</v>
      </c>
      <c r="R475" s="263" t="str">
        <f t="shared" ref="R475:R538" si="39">H475&amp;" "</f>
        <v xml:space="preserve">Cement Industry </v>
      </c>
      <c r="S475" s="246" t="str">
        <f t="shared" si="36"/>
        <v>//**Cement Industry : **</v>
      </c>
      <c r="T475"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225" t="s">
        <v>1975</v>
      </c>
      <c r="C476" s="225" t="s">
        <v>9</v>
      </c>
      <c r="D476" s="225" t="s">
        <v>1046</v>
      </c>
      <c r="E476" s="225" t="s">
        <v>717</v>
      </c>
      <c r="F476" s="225" t="s">
        <v>140</v>
      </c>
      <c r="G476" s="225" t="s">
        <v>720</v>
      </c>
      <c r="H476" s="225" t="s">
        <v>732</v>
      </c>
      <c r="I476" s="225" t="s">
        <v>728</v>
      </c>
      <c r="J476" s="225">
        <v>383</v>
      </c>
      <c r="K476" s="225" t="s">
        <v>46</v>
      </c>
      <c r="L476" s="225" t="s">
        <v>1934</v>
      </c>
      <c r="N476" s="244" t="s">
        <v>1972</v>
      </c>
      <c r="O476" s="244"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246" t="s">
        <v>1988</v>
      </c>
      <c r="Q476" s="246" t="s">
        <v>46</v>
      </c>
      <c r="R476" s="263" t="str">
        <f t="shared" si="39"/>
        <v xml:space="preserve">Cement Industry </v>
      </c>
      <c r="S476" s="246" t="str">
        <f t="shared" si="36"/>
        <v>//**Cement Industry : **</v>
      </c>
      <c r="T476"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225" t="s">
        <v>1975</v>
      </c>
      <c r="C477" s="225" t="s">
        <v>9</v>
      </c>
      <c r="D477" s="225" t="s">
        <v>1046</v>
      </c>
      <c r="E477" s="225" t="s">
        <v>717</v>
      </c>
      <c r="F477" s="225" t="s">
        <v>140</v>
      </c>
      <c r="G477" s="225" t="s">
        <v>721</v>
      </c>
      <c r="H477" s="225" t="s">
        <v>732</v>
      </c>
      <c r="I477" s="225" t="s">
        <v>725</v>
      </c>
      <c r="J477" s="225">
        <v>384</v>
      </c>
      <c r="K477" s="225" t="s">
        <v>46</v>
      </c>
      <c r="L477" s="225" t="s">
        <v>1934</v>
      </c>
      <c r="N477" s="244" t="s">
        <v>1972</v>
      </c>
      <c r="O477" s="244"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246" t="s">
        <v>1988</v>
      </c>
      <c r="Q477" s="246" t="s">
        <v>46</v>
      </c>
      <c r="R477" s="263" t="str">
        <f t="shared" si="39"/>
        <v xml:space="preserve">Cement Industry </v>
      </c>
      <c r="S477" s="246" t="str">
        <f t="shared" si="36"/>
        <v>//**Cement Industry : **</v>
      </c>
      <c r="T477"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225" t="s">
        <v>1975</v>
      </c>
      <c r="C478" s="225" t="s">
        <v>9</v>
      </c>
      <c r="D478" s="225" t="s">
        <v>1046</v>
      </c>
      <c r="E478" s="225" t="s">
        <v>717</v>
      </c>
      <c r="F478" s="225" t="s">
        <v>140</v>
      </c>
      <c r="G478" s="225" t="s">
        <v>722</v>
      </c>
      <c r="H478" s="225" t="s">
        <v>732</v>
      </c>
      <c r="I478" s="225" t="s">
        <v>726</v>
      </c>
      <c r="J478" s="225">
        <v>385</v>
      </c>
      <c r="K478" s="225" t="s">
        <v>46</v>
      </c>
      <c r="L478" s="225" t="s">
        <v>1934</v>
      </c>
      <c r="N478" s="244" t="s">
        <v>1972</v>
      </c>
      <c r="O478" s="244"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246" t="s">
        <v>1988</v>
      </c>
      <c r="Q478" s="246" t="s">
        <v>46</v>
      </c>
      <c r="R478" s="263" t="str">
        <f t="shared" si="39"/>
        <v xml:space="preserve">Cement Industry </v>
      </c>
      <c r="S478" s="246" t="str">
        <f t="shared" si="36"/>
        <v>//**Cement Industry : **</v>
      </c>
      <c r="T478"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225" t="s">
        <v>1975</v>
      </c>
      <c r="C479" s="225" t="s">
        <v>9</v>
      </c>
      <c r="D479" s="225" t="s">
        <v>1046</v>
      </c>
      <c r="E479" s="225" t="s">
        <v>717</v>
      </c>
      <c r="F479" s="225" t="s">
        <v>140</v>
      </c>
      <c r="G479" s="225" t="s">
        <v>723</v>
      </c>
      <c r="H479" s="225" t="s">
        <v>732</v>
      </c>
      <c r="I479" s="225" t="s">
        <v>729</v>
      </c>
      <c r="J479" s="225">
        <v>386</v>
      </c>
      <c r="K479" s="225" t="s">
        <v>47</v>
      </c>
      <c r="N479" s="244" t="s">
        <v>1972</v>
      </c>
      <c r="O479" s="244"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246" t="s">
        <v>1988</v>
      </c>
      <c r="Q479" s="246" t="s">
        <v>46</v>
      </c>
      <c r="R479" s="263" t="str">
        <f t="shared" si="39"/>
        <v xml:space="preserve">Cement Industry </v>
      </c>
      <c r="S479" s="246" t="str">
        <f t="shared" si="36"/>
        <v>//**Cement Industry : **</v>
      </c>
      <c r="T479" s="225" t="str">
        <f t="shared" si="35"/>
        <v/>
      </c>
    </row>
    <row r="480" spans="1:21">
      <c r="A480" s="225" t="s">
        <v>1975</v>
      </c>
      <c r="C480" s="225" t="s">
        <v>9</v>
      </c>
      <c r="D480" s="225" t="s">
        <v>1046</v>
      </c>
      <c r="E480" s="225" t="s">
        <v>717</v>
      </c>
      <c r="F480" s="225" t="s">
        <v>140</v>
      </c>
      <c r="G480" s="225" t="s">
        <v>1065</v>
      </c>
      <c r="H480" s="225" t="s">
        <v>732</v>
      </c>
      <c r="I480" s="225" t="s">
        <v>1068</v>
      </c>
      <c r="J480" s="225">
        <v>387</v>
      </c>
      <c r="K480" s="225" t="s">
        <v>47</v>
      </c>
      <c r="N480" s="244" t="s">
        <v>1972</v>
      </c>
      <c r="O480" s="244"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246" t="s">
        <v>1988</v>
      </c>
      <c r="Q480" s="246" t="s">
        <v>46</v>
      </c>
      <c r="R480" s="263" t="str">
        <f t="shared" si="39"/>
        <v xml:space="preserve">Cement Industry </v>
      </c>
      <c r="S480" s="246" t="str">
        <f t="shared" si="36"/>
        <v>//**Cement Industry : **</v>
      </c>
      <c r="T480" s="225" t="str">
        <f t="shared" si="35"/>
        <v/>
      </c>
    </row>
    <row r="481" spans="1:20">
      <c r="A481" s="225" t="s">
        <v>1975</v>
      </c>
      <c r="C481" s="225" t="s">
        <v>9</v>
      </c>
      <c r="D481" s="225" t="s">
        <v>1046</v>
      </c>
      <c r="E481" s="225" t="s">
        <v>717</v>
      </c>
      <c r="F481" s="225" t="s">
        <v>140</v>
      </c>
      <c r="G481" s="225" t="s">
        <v>1066</v>
      </c>
      <c r="H481" s="225" t="s">
        <v>732</v>
      </c>
      <c r="I481" s="225" t="s">
        <v>1070</v>
      </c>
      <c r="J481" s="225">
        <v>388</v>
      </c>
      <c r="K481" s="225" t="s">
        <v>46</v>
      </c>
      <c r="L481" s="225" t="s">
        <v>1934</v>
      </c>
      <c r="N481" s="244" t="s">
        <v>1972</v>
      </c>
      <c r="O481" s="244"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246" t="s">
        <v>1988</v>
      </c>
      <c r="Q481" s="246" t="s">
        <v>46</v>
      </c>
      <c r="R481" s="263" t="str">
        <f t="shared" si="39"/>
        <v xml:space="preserve">Cement Industry </v>
      </c>
      <c r="S481" s="246" t="str">
        <f t="shared" si="36"/>
        <v>//**Cement Industry : **</v>
      </c>
      <c r="T481"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225" t="s">
        <v>1975</v>
      </c>
      <c r="C482" s="225" t="s">
        <v>9</v>
      </c>
      <c r="D482" s="225" t="s">
        <v>1046</v>
      </c>
      <c r="E482" s="225" t="s">
        <v>717</v>
      </c>
      <c r="F482" s="225" t="s">
        <v>140</v>
      </c>
      <c r="G482" s="225" t="s">
        <v>1067</v>
      </c>
      <c r="H482" s="225" t="s">
        <v>732</v>
      </c>
      <c r="I482" s="225" t="s">
        <v>1071</v>
      </c>
      <c r="J482" s="225">
        <v>389</v>
      </c>
      <c r="K482" s="225" t="s">
        <v>46</v>
      </c>
      <c r="L482" s="225" t="s">
        <v>1934</v>
      </c>
      <c r="N482" s="244" t="s">
        <v>1972</v>
      </c>
      <c r="O482" s="244"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246" t="s">
        <v>1988</v>
      </c>
      <c r="Q482" s="246" t="s">
        <v>46</v>
      </c>
      <c r="R482" s="263" t="str">
        <f t="shared" si="39"/>
        <v xml:space="preserve">Cement Industry </v>
      </c>
      <c r="S482" s="246" t="str">
        <f t="shared" si="36"/>
        <v>//**Cement Industry : **</v>
      </c>
      <c r="T482"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225" t="s">
        <v>1975</v>
      </c>
      <c r="C483" s="225" t="s">
        <v>9</v>
      </c>
      <c r="D483" s="225" t="s">
        <v>1046</v>
      </c>
      <c r="E483" s="225" t="s">
        <v>717</v>
      </c>
      <c r="F483" s="225" t="s">
        <v>140</v>
      </c>
      <c r="G483" s="225" t="s">
        <v>1064</v>
      </c>
      <c r="H483" s="225" t="s">
        <v>732</v>
      </c>
      <c r="I483" s="225" t="s">
        <v>1069</v>
      </c>
      <c r="J483" s="225">
        <v>390</v>
      </c>
      <c r="K483" s="225" t="s">
        <v>47</v>
      </c>
      <c r="N483" s="244" t="s">
        <v>1972</v>
      </c>
      <c r="O483" s="244"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246" t="s">
        <v>1988</v>
      </c>
      <c r="Q483" s="246" t="s">
        <v>46</v>
      </c>
      <c r="R483" s="263" t="str">
        <f t="shared" si="39"/>
        <v xml:space="preserve">Cement Industry </v>
      </c>
      <c r="S483" s="246" t="str">
        <f t="shared" si="36"/>
        <v>//**Cement Industry : **</v>
      </c>
      <c r="T483" s="225" t="str">
        <f t="shared" si="35"/>
        <v/>
      </c>
    </row>
    <row r="484" spans="1:20">
      <c r="A484" s="225" t="s">
        <v>1975</v>
      </c>
      <c r="C484" s="225" t="s">
        <v>9</v>
      </c>
      <c r="D484" s="225" t="s">
        <v>1046</v>
      </c>
      <c r="E484" s="225" t="s">
        <v>717</v>
      </c>
      <c r="F484" s="225" t="s">
        <v>141</v>
      </c>
      <c r="G484" s="225" t="s">
        <v>718</v>
      </c>
      <c r="H484" s="225" t="s">
        <v>733</v>
      </c>
      <c r="I484" s="225" t="s">
        <v>724</v>
      </c>
      <c r="J484" s="225">
        <v>391</v>
      </c>
      <c r="K484" s="225" t="s">
        <v>47</v>
      </c>
      <c r="N484" s="244" t="s">
        <v>1972</v>
      </c>
      <c r="O484" s="244"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246" t="s">
        <v>1988</v>
      </c>
      <c r="Q484" s="246" t="s">
        <v>46</v>
      </c>
      <c r="R484" s="263" t="str">
        <f t="shared" si="39"/>
        <v xml:space="preserve">Natural Gas and Petroleum Industry </v>
      </c>
      <c r="S484" s="246" t="str">
        <f t="shared" si="36"/>
        <v>//**Natural Gas and Petroleum Industry : **</v>
      </c>
      <c r="T484" s="225" t="str">
        <f t="shared" si="35"/>
        <v/>
      </c>
    </row>
    <row r="485" spans="1:20">
      <c r="A485" s="225" t="s">
        <v>1975</v>
      </c>
      <c r="C485" s="225" t="s">
        <v>9</v>
      </c>
      <c r="D485" s="225" t="s">
        <v>1046</v>
      </c>
      <c r="E485" s="225" t="s">
        <v>717</v>
      </c>
      <c r="F485" s="225" t="s">
        <v>141</v>
      </c>
      <c r="G485" s="225" t="s">
        <v>719</v>
      </c>
      <c r="H485" s="225" t="s">
        <v>733</v>
      </c>
      <c r="I485" s="225" t="s">
        <v>727</v>
      </c>
      <c r="J485" s="225">
        <v>392</v>
      </c>
      <c r="K485" s="225" t="s">
        <v>46</v>
      </c>
      <c r="L485" s="225" t="s">
        <v>1935</v>
      </c>
      <c r="N485" s="244" t="s">
        <v>1972</v>
      </c>
      <c r="O485" s="244"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246" t="s">
        <v>1988</v>
      </c>
      <c r="Q485" s="246" t="s">
        <v>46</v>
      </c>
      <c r="R485" s="263" t="str">
        <f t="shared" si="39"/>
        <v xml:space="preserve">Natural Gas and Petroleum Industry </v>
      </c>
      <c r="S485" s="246" t="str">
        <f t="shared" si="36"/>
        <v>//**Natural Gas and Petroleum Industry : **</v>
      </c>
      <c r="T485"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225" t="s">
        <v>1975</v>
      </c>
      <c r="C486" s="225" t="s">
        <v>9</v>
      </c>
      <c r="D486" s="225" t="s">
        <v>1046</v>
      </c>
      <c r="E486" s="225" t="s">
        <v>717</v>
      </c>
      <c r="F486" s="225" t="s">
        <v>141</v>
      </c>
      <c r="G486" s="225" t="s">
        <v>720</v>
      </c>
      <c r="H486" s="225" t="s">
        <v>733</v>
      </c>
      <c r="I486" s="225" t="s">
        <v>728</v>
      </c>
      <c r="J486" s="225">
        <v>393</v>
      </c>
      <c r="K486" s="225" t="s">
        <v>46</v>
      </c>
      <c r="L486" s="225" t="s">
        <v>1934</v>
      </c>
      <c r="N486" s="244" t="s">
        <v>1972</v>
      </c>
      <c r="O486" s="244"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246" t="s">
        <v>1988</v>
      </c>
      <c r="Q486" s="246" t="s">
        <v>46</v>
      </c>
      <c r="R486" s="263" t="str">
        <f t="shared" si="39"/>
        <v xml:space="preserve">Natural Gas and Petroleum Industry </v>
      </c>
      <c r="S486" s="246" t="str">
        <f t="shared" si="36"/>
        <v>//**Natural Gas and Petroleum Industry : **</v>
      </c>
      <c r="T486"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225" t="s">
        <v>1975</v>
      </c>
      <c r="C487" s="225" t="s">
        <v>9</v>
      </c>
      <c r="D487" s="225" t="s">
        <v>1046</v>
      </c>
      <c r="E487" s="225" t="s">
        <v>717</v>
      </c>
      <c r="F487" s="225" t="s">
        <v>141</v>
      </c>
      <c r="G487" s="225" t="s">
        <v>721</v>
      </c>
      <c r="H487" s="225" t="s">
        <v>733</v>
      </c>
      <c r="I487" s="225" t="s">
        <v>725</v>
      </c>
      <c r="J487" s="225">
        <v>394</v>
      </c>
      <c r="K487" s="225" t="s">
        <v>46</v>
      </c>
      <c r="L487" s="225" t="s">
        <v>1934</v>
      </c>
      <c r="N487" s="244" t="s">
        <v>1972</v>
      </c>
      <c r="O487" s="244"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246" t="s">
        <v>1988</v>
      </c>
      <c r="Q487" s="246" t="s">
        <v>46</v>
      </c>
      <c r="R487" s="263" t="str">
        <f t="shared" si="39"/>
        <v xml:space="preserve">Natural Gas and Petroleum Industry </v>
      </c>
      <c r="S487" s="246" t="str">
        <f t="shared" si="36"/>
        <v>//**Natural Gas and Petroleum Industry : **</v>
      </c>
      <c r="T487"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225" t="s">
        <v>1975</v>
      </c>
      <c r="C488" s="225" t="s">
        <v>9</v>
      </c>
      <c r="D488" s="225" t="s">
        <v>1046</v>
      </c>
      <c r="E488" s="225" t="s">
        <v>717</v>
      </c>
      <c r="F488" s="225" t="s">
        <v>141</v>
      </c>
      <c r="G488" s="225" t="s">
        <v>722</v>
      </c>
      <c r="H488" s="225" t="s">
        <v>733</v>
      </c>
      <c r="I488" s="225" t="s">
        <v>726</v>
      </c>
      <c r="J488" s="225">
        <v>395</v>
      </c>
      <c r="K488" s="225" t="s">
        <v>47</v>
      </c>
      <c r="N488" s="244" t="s">
        <v>1972</v>
      </c>
      <c r="O488" s="244"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246" t="s">
        <v>1988</v>
      </c>
      <c r="Q488" s="246" t="s">
        <v>46</v>
      </c>
      <c r="R488" s="263" t="str">
        <f t="shared" si="39"/>
        <v xml:space="preserve">Natural Gas and Petroleum Industry </v>
      </c>
      <c r="S488" s="246" t="str">
        <f t="shared" si="36"/>
        <v>//**Natural Gas and Petroleum Industry : **</v>
      </c>
      <c r="T488" s="225" t="str">
        <f t="shared" si="35"/>
        <v/>
      </c>
    </row>
    <row r="489" spans="1:20">
      <c r="A489" s="225" t="s">
        <v>1975</v>
      </c>
      <c r="C489" s="225" t="s">
        <v>9</v>
      </c>
      <c r="D489" s="225" t="s">
        <v>1046</v>
      </c>
      <c r="E489" s="225" t="s">
        <v>717</v>
      </c>
      <c r="F489" s="225" t="s">
        <v>141</v>
      </c>
      <c r="G489" s="225" t="s">
        <v>723</v>
      </c>
      <c r="H489" s="225" t="s">
        <v>733</v>
      </c>
      <c r="I489" s="225" t="s">
        <v>729</v>
      </c>
      <c r="J489" s="225">
        <v>396</v>
      </c>
      <c r="K489" s="225" t="s">
        <v>47</v>
      </c>
      <c r="N489" s="244" t="s">
        <v>1972</v>
      </c>
      <c r="O489" s="244"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246" t="s">
        <v>1988</v>
      </c>
      <c r="Q489" s="246" t="s">
        <v>46</v>
      </c>
      <c r="R489" s="263" t="str">
        <f t="shared" si="39"/>
        <v xml:space="preserve">Natural Gas and Petroleum Industry </v>
      </c>
      <c r="S489" s="246" t="str">
        <f t="shared" si="36"/>
        <v>//**Natural Gas and Petroleum Industry : **</v>
      </c>
      <c r="T489" s="225" t="str">
        <f t="shared" si="35"/>
        <v/>
      </c>
    </row>
    <row r="490" spans="1:20">
      <c r="A490" s="225" t="s">
        <v>1975</v>
      </c>
      <c r="C490" s="225" t="s">
        <v>9</v>
      </c>
      <c r="D490" s="225" t="s">
        <v>1046</v>
      </c>
      <c r="E490" s="225" t="s">
        <v>717</v>
      </c>
      <c r="F490" s="225" t="s">
        <v>141</v>
      </c>
      <c r="G490" s="225" t="s">
        <v>1065</v>
      </c>
      <c r="H490" s="225" t="s">
        <v>733</v>
      </c>
      <c r="I490" s="225" t="s">
        <v>1068</v>
      </c>
      <c r="J490" s="225">
        <v>397</v>
      </c>
      <c r="K490" s="225" t="s">
        <v>46</v>
      </c>
      <c r="L490" s="225" t="s">
        <v>1934</v>
      </c>
      <c r="N490" s="244" t="s">
        <v>1972</v>
      </c>
      <c r="O490" s="244"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246" t="s">
        <v>1988</v>
      </c>
      <c r="Q490" s="246" t="s">
        <v>46</v>
      </c>
      <c r="R490" s="263" t="str">
        <f t="shared" si="39"/>
        <v xml:space="preserve">Natural Gas and Petroleum Industry </v>
      </c>
      <c r="S490" s="246" t="str">
        <f t="shared" si="36"/>
        <v>//**Natural Gas and Petroleum Industry : **</v>
      </c>
      <c r="T490"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225" t="s">
        <v>1975</v>
      </c>
      <c r="C491" s="225" t="s">
        <v>9</v>
      </c>
      <c r="D491" s="225" t="s">
        <v>1046</v>
      </c>
      <c r="E491" s="225" t="s">
        <v>717</v>
      </c>
      <c r="F491" s="225" t="s">
        <v>141</v>
      </c>
      <c r="G491" s="225" t="s">
        <v>1066</v>
      </c>
      <c r="H491" s="225" t="s">
        <v>733</v>
      </c>
      <c r="I491" s="225" t="s">
        <v>1070</v>
      </c>
      <c r="J491" s="225">
        <v>398</v>
      </c>
      <c r="K491" s="225" t="s">
        <v>47</v>
      </c>
      <c r="N491" s="244" t="s">
        <v>1972</v>
      </c>
      <c r="O491" s="244"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246" t="s">
        <v>1988</v>
      </c>
      <c r="Q491" s="246" t="s">
        <v>46</v>
      </c>
      <c r="R491" s="263" t="str">
        <f t="shared" si="39"/>
        <v xml:space="preserve">Natural Gas and Petroleum Industry </v>
      </c>
      <c r="S491" s="246" t="str">
        <f t="shared" si="36"/>
        <v>//**Natural Gas and Petroleum Industry : **</v>
      </c>
      <c r="T491" s="225" t="str">
        <f t="shared" si="35"/>
        <v/>
      </c>
    </row>
    <row r="492" spans="1:20">
      <c r="A492" s="225" t="s">
        <v>1975</v>
      </c>
      <c r="C492" s="225" t="s">
        <v>9</v>
      </c>
      <c r="D492" s="225" t="s">
        <v>1046</v>
      </c>
      <c r="E492" s="225" t="s">
        <v>717</v>
      </c>
      <c r="F492" s="225" t="s">
        <v>141</v>
      </c>
      <c r="G492" s="225" t="s">
        <v>1067</v>
      </c>
      <c r="H492" s="225" t="s">
        <v>733</v>
      </c>
      <c r="I492" s="225" t="s">
        <v>1071</v>
      </c>
      <c r="J492" s="225">
        <v>399</v>
      </c>
      <c r="K492" s="225" t="s">
        <v>47</v>
      </c>
      <c r="N492" s="244" t="s">
        <v>1972</v>
      </c>
      <c r="O492" s="244"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246" t="s">
        <v>1988</v>
      </c>
      <c r="Q492" s="246" t="s">
        <v>46</v>
      </c>
      <c r="R492" s="263" t="str">
        <f t="shared" si="39"/>
        <v xml:space="preserve">Natural Gas and Petroleum Industry </v>
      </c>
      <c r="S492" s="246" t="str">
        <f t="shared" si="36"/>
        <v>//**Natural Gas and Petroleum Industry : **</v>
      </c>
      <c r="T492" s="225" t="str">
        <f t="shared" si="35"/>
        <v/>
      </c>
    </row>
    <row r="493" spans="1:20">
      <c r="A493" s="225" t="s">
        <v>1975</v>
      </c>
      <c r="C493" s="225" t="s">
        <v>9</v>
      </c>
      <c r="D493" s="225" t="s">
        <v>1046</v>
      </c>
      <c r="E493" s="225" t="s">
        <v>717</v>
      </c>
      <c r="F493" s="225" t="s">
        <v>141</v>
      </c>
      <c r="G493" s="225" t="s">
        <v>1064</v>
      </c>
      <c r="H493" s="225" t="s">
        <v>733</v>
      </c>
      <c r="I493" s="225" t="s">
        <v>1069</v>
      </c>
      <c r="J493" s="225">
        <v>400</v>
      </c>
      <c r="K493" s="225" t="s">
        <v>47</v>
      </c>
      <c r="N493" s="244" t="s">
        <v>1972</v>
      </c>
      <c r="O493" s="244"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246" t="s">
        <v>1988</v>
      </c>
      <c r="Q493" s="246" t="s">
        <v>46</v>
      </c>
      <c r="R493" s="263" t="str">
        <f t="shared" si="39"/>
        <v xml:space="preserve">Natural Gas and Petroleum Industry </v>
      </c>
      <c r="S493" s="246" t="str">
        <f t="shared" si="36"/>
        <v>//**Natural Gas and Petroleum Industry : **</v>
      </c>
      <c r="T493" s="225" t="str">
        <f t="shared" si="35"/>
        <v/>
      </c>
    </row>
    <row r="494" spans="1:20">
      <c r="A494" s="225" t="s">
        <v>1975</v>
      </c>
      <c r="C494" s="225" t="s">
        <v>9</v>
      </c>
      <c r="D494" s="225" t="s">
        <v>1046</v>
      </c>
      <c r="E494" s="225" t="s">
        <v>717</v>
      </c>
      <c r="F494" s="225" t="s">
        <v>142</v>
      </c>
      <c r="G494" s="225" t="s">
        <v>718</v>
      </c>
      <c r="H494" s="225" t="s">
        <v>734</v>
      </c>
      <c r="I494" s="225" t="s">
        <v>724</v>
      </c>
      <c r="J494" s="225">
        <v>401</v>
      </c>
      <c r="K494" s="225" t="s">
        <v>47</v>
      </c>
      <c r="N494" s="244" t="s">
        <v>1972</v>
      </c>
      <c r="O494" s="244"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246" t="s">
        <v>1988</v>
      </c>
      <c r="Q494" s="246" t="s">
        <v>46</v>
      </c>
      <c r="R494" s="263" t="str">
        <f t="shared" si="39"/>
        <v xml:space="preserve">Iron and Steel Industry </v>
      </c>
      <c r="S494" s="246" t="str">
        <f t="shared" si="36"/>
        <v>//**Iron and Steel Industry : **</v>
      </c>
      <c r="T494" s="225" t="str">
        <f t="shared" si="35"/>
        <v/>
      </c>
    </row>
    <row r="495" spans="1:20">
      <c r="A495" s="225" t="s">
        <v>1975</v>
      </c>
      <c r="C495" s="225" t="s">
        <v>9</v>
      </c>
      <c r="D495" s="225" t="s">
        <v>1046</v>
      </c>
      <c r="E495" s="225" t="s">
        <v>717</v>
      </c>
      <c r="F495" s="225" t="s">
        <v>142</v>
      </c>
      <c r="G495" s="225" t="s">
        <v>719</v>
      </c>
      <c r="H495" s="225" t="s">
        <v>734</v>
      </c>
      <c r="I495" s="225" t="s">
        <v>727</v>
      </c>
      <c r="J495" s="225">
        <v>402</v>
      </c>
      <c r="K495" s="225" t="s">
        <v>46</v>
      </c>
      <c r="L495" s="225" t="s">
        <v>1935</v>
      </c>
      <c r="N495" s="244" t="s">
        <v>1972</v>
      </c>
      <c r="O495" s="244"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246" t="s">
        <v>1988</v>
      </c>
      <c r="Q495" s="246" t="s">
        <v>46</v>
      </c>
      <c r="R495" s="263" t="str">
        <f t="shared" si="39"/>
        <v xml:space="preserve">Iron and Steel Industry </v>
      </c>
      <c r="S495" s="246" t="str">
        <f t="shared" si="36"/>
        <v>//**Iron and Steel Industry : **</v>
      </c>
      <c r="T495"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225" t="s">
        <v>1975</v>
      </c>
      <c r="C496" s="225" t="s">
        <v>9</v>
      </c>
      <c r="D496" s="225" t="s">
        <v>1046</v>
      </c>
      <c r="E496" s="225" t="s">
        <v>717</v>
      </c>
      <c r="F496" s="225" t="s">
        <v>142</v>
      </c>
      <c r="G496" s="225" t="s">
        <v>720</v>
      </c>
      <c r="H496" s="225" t="s">
        <v>734</v>
      </c>
      <c r="I496" s="225" t="s">
        <v>728</v>
      </c>
      <c r="J496" s="225">
        <v>403</v>
      </c>
      <c r="K496" s="225" t="s">
        <v>46</v>
      </c>
      <c r="L496" s="225" t="s">
        <v>1934</v>
      </c>
      <c r="N496" s="244" t="s">
        <v>1972</v>
      </c>
      <c r="O496" s="244"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246" t="s">
        <v>1988</v>
      </c>
      <c r="Q496" s="246" t="s">
        <v>46</v>
      </c>
      <c r="R496" s="263" t="str">
        <f t="shared" si="39"/>
        <v xml:space="preserve">Iron and Steel Industry </v>
      </c>
      <c r="S496" s="246" t="str">
        <f t="shared" si="36"/>
        <v>//**Iron and Steel Industry : **</v>
      </c>
      <c r="T496"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225" t="s">
        <v>1975</v>
      </c>
      <c r="C497" s="225" t="s">
        <v>9</v>
      </c>
      <c r="D497" s="225" t="s">
        <v>1046</v>
      </c>
      <c r="E497" s="225" t="s">
        <v>717</v>
      </c>
      <c r="F497" s="225" t="s">
        <v>142</v>
      </c>
      <c r="G497" s="225" t="s">
        <v>721</v>
      </c>
      <c r="H497" s="225" t="s">
        <v>734</v>
      </c>
      <c r="I497" s="225" t="s">
        <v>725</v>
      </c>
      <c r="J497" s="225">
        <v>404</v>
      </c>
      <c r="K497" s="225" t="s">
        <v>47</v>
      </c>
      <c r="N497" s="244" t="s">
        <v>1972</v>
      </c>
      <c r="O497" s="244"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246" t="s">
        <v>1988</v>
      </c>
      <c r="Q497" s="246" t="s">
        <v>46</v>
      </c>
      <c r="R497" s="263" t="str">
        <f t="shared" si="39"/>
        <v xml:space="preserve">Iron and Steel Industry </v>
      </c>
      <c r="S497" s="246" t="str">
        <f t="shared" si="36"/>
        <v>//**Iron and Steel Industry : **</v>
      </c>
      <c r="T497" s="225" t="str">
        <f t="shared" si="35"/>
        <v/>
      </c>
    </row>
    <row r="498" spans="1:20">
      <c r="A498" s="225" t="s">
        <v>1975</v>
      </c>
      <c r="C498" s="225" t="s">
        <v>9</v>
      </c>
      <c r="D498" s="225" t="s">
        <v>1046</v>
      </c>
      <c r="E498" s="225" t="s">
        <v>717</v>
      </c>
      <c r="F498" s="225" t="s">
        <v>142</v>
      </c>
      <c r="G498" s="225" t="s">
        <v>722</v>
      </c>
      <c r="H498" s="225" t="s">
        <v>734</v>
      </c>
      <c r="I498" s="225" t="s">
        <v>726</v>
      </c>
      <c r="J498" s="225">
        <v>405</v>
      </c>
      <c r="K498" s="225" t="s">
        <v>46</v>
      </c>
      <c r="L498" s="225" t="s">
        <v>1934</v>
      </c>
      <c r="N498" s="244" t="s">
        <v>1972</v>
      </c>
      <c r="O498" s="244"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246" t="s">
        <v>1988</v>
      </c>
      <c r="Q498" s="246" t="s">
        <v>46</v>
      </c>
      <c r="R498" s="263" t="str">
        <f t="shared" si="39"/>
        <v xml:space="preserve">Iron and Steel Industry </v>
      </c>
      <c r="S498" s="246" t="str">
        <f t="shared" si="36"/>
        <v>//**Iron and Steel Industry : **</v>
      </c>
      <c r="T498"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225" t="s">
        <v>1975</v>
      </c>
      <c r="C499" s="225" t="s">
        <v>9</v>
      </c>
      <c r="D499" s="225" t="s">
        <v>1046</v>
      </c>
      <c r="E499" s="225" t="s">
        <v>717</v>
      </c>
      <c r="F499" s="225" t="s">
        <v>142</v>
      </c>
      <c r="G499" s="225" t="s">
        <v>723</v>
      </c>
      <c r="H499" s="225" t="s">
        <v>734</v>
      </c>
      <c r="I499" s="225" t="s">
        <v>729</v>
      </c>
      <c r="J499" s="225">
        <v>406</v>
      </c>
      <c r="K499" s="225" t="s">
        <v>47</v>
      </c>
      <c r="N499" s="244" t="s">
        <v>1972</v>
      </c>
      <c r="O499" s="244"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246" t="s">
        <v>1988</v>
      </c>
      <c r="Q499" s="246" t="s">
        <v>46</v>
      </c>
      <c r="R499" s="263" t="str">
        <f t="shared" si="39"/>
        <v xml:space="preserve">Iron and Steel Industry </v>
      </c>
      <c r="S499" s="246" t="str">
        <f t="shared" si="36"/>
        <v>//**Iron and Steel Industry : **</v>
      </c>
      <c r="T499" s="225" t="str">
        <f t="shared" si="35"/>
        <v/>
      </c>
    </row>
    <row r="500" spans="1:20">
      <c r="A500" s="225" t="s">
        <v>1975</v>
      </c>
      <c r="C500" s="225" t="s">
        <v>9</v>
      </c>
      <c r="D500" s="225" t="s">
        <v>1046</v>
      </c>
      <c r="E500" s="225" t="s">
        <v>717</v>
      </c>
      <c r="F500" s="225" t="s">
        <v>142</v>
      </c>
      <c r="G500" s="225" t="s">
        <v>1065</v>
      </c>
      <c r="H500" s="225" t="s">
        <v>734</v>
      </c>
      <c r="I500" s="225" t="s">
        <v>1068</v>
      </c>
      <c r="J500" s="225">
        <v>407</v>
      </c>
      <c r="K500" s="225" t="s">
        <v>47</v>
      </c>
      <c r="N500" s="244" t="s">
        <v>1972</v>
      </c>
      <c r="O500" s="244"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246" t="s">
        <v>1988</v>
      </c>
      <c r="Q500" s="246" t="s">
        <v>46</v>
      </c>
      <c r="R500" s="263" t="str">
        <f t="shared" si="39"/>
        <v xml:space="preserve">Iron and Steel Industry </v>
      </c>
      <c r="S500" s="246" t="str">
        <f t="shared" si="36"/>
        <v>//**Iron and Steel Industry : **</v>
      </c>
      <c r="T500" s="225" t="str">
        <f t="shared" si="35"/>
        <v/>
      </c>
    </row>
    <row r="501" spans="1:20">
      <c r="A501" s="225" t="s">
        <v>1975</v>
      </c>
      <c r="C501" s="225" t="s">
        <v>9</v>
      </c>
      <c r="D501" s="225" t="s">
        <v>1046</v>
      </c>
      <c r="E501" s="225" t="s">
        <v>717</v>
      </c>
      <c r="F501" s="225" t="s">
        <v>142</v>
      </c>
      <c r="G501" s="225" t="s">
        <v>1066</v>
      </c>
      <c r="H501" s="225" t="s">
        <v>734</v>
      </c>
      <c r="I501" s="225" t="s">
        <v>1070</v>
      </c>
      <c r="J501" s="225">
        <v>408</v>
      </c>
      <c r="K501" s="225" t="s">
        <v>46</v>
      </c>
      <c r="L501" s="225" t="s">
        <v>1934</v>
      </c>
      <c r="N501" s="244" t="s">
        <v>1972</v>
      </c>
      <c r="O501" s="244"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246" t="s">
        <v>1988</v>
      </c>
      <c r="Q501" s="246" t="s">
        <v>46</v>
      </c>
      <c r="R501" s="263" t="str">
        <f t="shared" si="39"/>
        <v xml:space="preserve">Iron and Steel Industry </v>
      </c>
      <c r="S501" s="246" t="str">
        <f t="shared" si="36"/>
        <v>//**Iron and Steel Industry : **</v>
      </c>
      <c r="T501"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225" t="s">
        <v>1975</v>
      </c>
      <c r="C502" s="225" t="s">
        <v>9</v>
      </c>
      <c r="D502" s="225" t="s">
        <v>1046</v>
      </c>
      <c r="E502" s="225" t="s">
        <v>717</v>
      </c>
      <c r="F502" s="225" t="s">
        <v>142</v>
      </c>
      <c r="G502" s="225" t="s">
        <v>1067</v>
      </c>
      <c r="H502" s="225" t="s">
        <v>734</v>
      </c>
      <c r="I502" s="225" t="s">
        <v>1071</v>
      </c>
      <c r="J502" s="225">
        <v>409</v>
      </c>
      <c r="K502" s="225" t="s">
        <v>46</v>
      </c>
      <c r="L502" s="225" t="s">
        <v>1934</v>
      </c>
      <c r="N502" s="244" t="s">
        <v>1972</v>
      </c>
      <c r="O502" s="244"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246" t="s">
        <v>1988</v>
      </c>
      <c r="Q502" s="246" t="s">
        <v>46</v>
      </c>
      <c r="R502" s="263" t="str">
        <f t="shared" si="39"/>
        <v xml:space="preserve">Iron and Steel Industry </v>
      </c>
      <c r="S502" s="246" t="str">
        <f t="shared" si="36"/>
        <v>//**Iron and Steel Industry : **</v>
      </c>
      <c r="T502"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225" t="s">
        <v>1975</v>
      </c>
      <c r="C503" s="225" t="s">
        <v>9</v>
      </c>
      <c r="D503" s="225" t="s">
        <v>1046</v>
      </c>
      <c r="E503" s="225" t="s">
        <v>717</v>
      </c>
      <c r="F503" s="225" t="s">
        <v>142</v>
      </c>
      <c r="G503" s="225" t="s">
        <v>1064</v>
      </c>
      <c r="H503" s="225" t="s">
        <v>734</v>
      </c>
      <c r="I503" s="225" t="s">
        <v>1069</v>
      </c>
      <c r="J503" s="225">
        <v>410</v>
      </c>
      <c r="K503" s="225" t="s">
        <v>47</v>
      </c>
      <c r="N503" s="244" t="s">
        <v>1972</v>
      </c>
      <c r="O503" s="244"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246" t="s">
        <v>1988</v>
      </c>
      <c r="Q503" s="246" t="s">
        <v>46</v>
      </c>
      <c r="R503" s="263" t="str">
        <f t="shared" si="39"/>
        <v xml:space="preserve">Iron and Steel Industry </v>
      </c>
      <c r="S503" s="246" t="str">
        <f t="shared" si="36"/>
        <v>//**Iron and Steel Industry : **</v>
      </c>
      <c r="T503" s="225" t="str">
        <f t="shared" si="35"/>
        <v/>
      </c>
    </row>
    <row r="504" spans="1:20">
      <c r="A504" s="225" t="s">
        <v>1975</v>
      </c>
      <c r="C504" s="225" t="s">
        <v>9</v>
      </c>
      <c r="D504" s="225" t="s">
        <v>1046</v>
      </c>
      <c r="E504" s="225" t="s">
        <v>717</v>
      </c>
      <c r="F504" s="225" t="s">
        <v>143</v>
      </c>
      <c r="G504" s="225" t="s">
        <v>718</v>
      </c>
      <c r="H504" s="225" t="s">
        <v>735</v>
      </c>
      <c r="I504" s="225" t="s">
        <v>724</v>
      </c>
      <c r="J504" s="225">
        <v>411</v>
      </c>
      <c r="K504" s="225" t="s">
        <v>47</v>
      </c>
      <c r="N504" s="244" t="s">
        <v>1972</v>
      </c>
      <c r="O504" s="244"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246" t="s">
        <v>1988</v>
      </c>
      <c r="Q504" s="246" t="s">
        <v>46</v>
      </c>
      <c r="R504" s="263" t="str">
        <f t="shared" si="39"/>
        <v xml:space="preserve">Chemicals Industry </v>
      </c>
      <c r="S504" s="246" t="str">
        <f t="shared" si="36"/>
        <v>//**Chemicals Industry : **</v>
      </c>
      <c r="T504" s="225" t="str">
        <f t="shared" si="35"/>
        <v/>
      </c>
    </row>
    <row r="505" spans="1:20">
      <c r="A505" s="225" t="s">
        <v>1975</v>
      </c>
      <c r="C505" s="225" t="s">
        <v>9</v>
      </c>
      <c r="D505" s="225" t="s">
        <v>1046</v>
      </c>
      <c r="E505" s="225" t="s">
        <v>717</v>
      </c>
      <c r="F505" s="225" t="s">
        <v>143</v>
      </c>
      <c r="G505" s="225" t="s">
        <v>719</v>
      </c>
      <c r="H505" s="225" t="s">
        <v>735</v>
      </c>
      <c r="I505" s="225" t="s">
        <v>727</v>
      </c>
      <c r="J505" s="225">
        <v>412</v>
      </c>
      <c r="K505" s="225" t="s">
        <v>46</v>
      </c>
      <c r="L505" s="225" t="s">
        <v>1935</v>
      </c>
      <c r="N505" s="244" t="s">
        <v>1972</v>
      </c>
      <c r="O505" s="244"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246" t="s">
        <v>1988</v>
      </c>
      <c r="Q505" s="246" t="s">
        <v>46</v>
      </c>
      <c r="R505" s="263" t="str">
        <f t="shared" si="39"/>
        <v xml:space="preserve">Chemicals Industry </v>
      </c>
      <c r="S505" s="246" t="str">
        <f t="shared" si="36"/>
        <v>//**Chemicals Industry : **</v>
      </c>
      <c r="T505"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225" t="s">
        <v>1975</v>
      </c>
      <c r="C506" s="225" t="s">
        <v>9</v>
      </c>
      <c r="D506" s="225" t="s">
        <v>1046</v>
      </c>
      <c r="E506" s="225" t="s">
        <v>717</v>
      </c>
      <c r="F506" s="225" t="s">
        <v>143</v>
      </c>
      <c r="G506" s="225" t="s">
        <v>720</v>
      </c>
      <c r="H506" s="225" t="s">
        <v>735</v>
      </c>
      <c r="I506" s="225" t="s">
        <v>728</v>
      </c>
      <c r="J506" s="225">
        <v>413</v>
      </c>
      <c r="K506" s="225" t="s">
        <v>46</v>
      </c>
      <c r="L506" s="225" t="s">
        <v>1934</v>
      </c>
      <c r="N506" s="244" t="s">
        <v>1972</v>
      </c>
      <c r="O506" s="244"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246" t="s">
        <v>1988</v>
      </c>
      <c r="Q506" s="246" t="s">
        <v>46</v>
      </c>
      <c r="R506" s="263" t="str">
        <f t="shared" si="39"/>
        <v xml:space="preserve">Chemicals Industry </v>
      </c>
      <c r="S506" s="246" t="str">
        <f t="shared" si="36"/>
        <v>//**Chemicals Industry : **</v>
      </c>
      <c r="T506"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225" t="s">
        <v>1975</v>
      </c>
      <c r="C507" s="225" t="s">
        <v>9</v>
      </c>
      <c r="D507" s="225" t="s">
        <v>1046</v>
      </c>
      <c r="E507" s="225" t="s">
        <v>717</v>
      </c>
      <c r="F507" s="225" t="s">
        <v>143</v>
      </c>
      <c r="G507" s="225" t="s">
        <v>721</v>
      </c>
      <c r="H507" s="225" t="s">
        <v>735</v>
      </c>
      <c r="I507" s="225" t="s">
        <v>725</v>
      </c>
      <c r="J507" s="225">
        <v>414</v>
      </c>
      <c r="K507" s="225" t="s">
        <v>47</v>
      </c>
      <c r="N507" s="244" t="s">
        <v>1972</v>
      </c>
      <c r="O507" s="244"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246" t="s">
        <v>1988</v>
      </c>
      <c r="Q507" s="246" t="s">
        <v>46</v>
      </c>
      <c r="R507" s="263" t="str">
        <f t="shared" si="39"/>
        <v xml:space="preserve">Chemicals Industry </v>
      </c>
      <c r="S507" s="246" t="str">
        <f t="shared" si="36"/>
        <v>//**Chemicals Industry : **</v>
      </c>
      <c r="T507" s="225" t="str">
        <f t="shared" si="35"/>
        <v/>
      </c>
    </row>
    <row r="508" spans="1:20">
      <c r="A508" s="225" t="s">
        <v>1975</v>
      </c>
      <c r="C508" s="225" t="s">
        <v>9</v>
      </c>
      <c r="D508" s="225" t="s">
        <v>1046</v>
      </c>
      <c r="E508" s="225" t="s">
        <v>717</v>
      </c>
      <c r="F508" s="225" t="s">
        <v>143</v>
      </c>
      <c r="G508" s="225" t="s">
        <v>722</v>
      </c>
      <c r="H508" s="225" t="s">
        <v>735</v>
      </c>
      <c r="I508" s="225" t="s">
        <v>726</v>
      </c>
      <c r="J508" s="225">
        <v>415</v>
      </c>
      <c r="K508" s="225" t="s">
        <v>46</v>
      </c>
      <c r="L508" s="225" t="s">
        <v>1934</v>
      </c>
      <c r="N508" s="244" t="s">
        <v>1972</v>
      </c>
      <c r="O508" s="244"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246" t="s">
        <v>1988</v>
      </c>
      <c r="Q508" s="246" t="s">
        <v>46</v>
      </c>
      <c r="R508" s="263" t="str">
        <f t="shared" si="39"/>
        <v xml:space="preserve">Chemicals Industry </v>
      </c>
      <c r="S508" s="246" t="str">
        <f t="shared" si="36"/>
        <v>//**Chemicals Industry : **</v>
      </c>
      <c r="T508"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225" t="s">
        <v>1975</v>
      </c>
      <c r="C509" s="225" t="s">
        <v>9</v>
      </c>
      <c r="D509" s="225" t="s">
        <v>1046</v>
      </c>
      <c r="E509" s="225" t="s">
        <v>717</v>
      </c>
      <c r="F509" s="225" t="s">
        <v>143</v>
      </c>
      <c r="G509" s="225" t="s">
        <v>723</v>
      </c>
      <c r="H509" s="225" t="s">
        <v>735</v>
      </c>
      <c r="I509" s="225" t="s">
        <v>729</v>
      </c>
      <c r="J509" s="225">
        <v>416</v>
      </c>
      <c r="K509" s="225" t="s">
        <v>47</v>
      </c>
      <c r="N509" s="244" t="s">
        <v>1972</v>
      </c>
      <c r="O509" s="244"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246" t="s">
        <v>1988</v>
      </c>
      <c r="Q509" s="246" t="s">
        <v>46</v>
      </c>
      <c r="R509" s="263" t="str">
        <f t="shared" si="39"/>
        <v xml:space="preserve">Chemicals Industry </v>
      </c>
      <c r="S509" s="246" t="str">
        <f t="shared" si="36"/>
        <v>//**Chemicals Industry : **</v>
      </c>
      <c r="T509" s="225" t="str">
        <f t="shared" si="35"/>
        <v/>
      </c>
    </row>
    <row r="510" spans="1:20">
      <c r="A510" s="225" t="s">
        <v>1975</v>
      </c>
      <c r="C510" s="225" t="s">
        <v>9</v>
      </c>
      <c r="D510" s="225" t="s">
        <v>1046</v>
      </c>
      <c r="E510" s="225" t="s">
        <v>717</v>
      </c>
      <c r="F510" s="225" t="s">
        <v>143</v>
      </c>
      <c r="G510" s="225" t="s">
        <v>1065</v>
      </c>
      <c r="H510" s="225" t="s">
        <v>735</v>
      </c>
      <c r="I510" s="225" t="s">
        <v>1068</v>
      </c>
      <c r="J510" s="225">
        <v>417</v>
      </c>
      <c r="K510" s="225" t="s">
        <v>47</v>
      </c>
      <c r="N510" s="244" t="s">
        <v>1972</v>
      </c>
      <c r="O510" s="244"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246" t="s">
        <v>1988</v>
      </c>
      <c r="Q510" s="246" t="s">
        <v>46</v>
      </c>
      <c r="R510" s="263" t="str">
        <f t="shared" si="39"/>
        <v xml:space="preserve">Chemicals Industry </v>
      </c>
      <c r="S510" s="246" t="str">
        <f t="shared" si="36"/>
        <v>//**Chemicals Industry : **</v>
      </c>
      <c r="T510" s="225" t="str">
        <f t="shared" si="35"/>
        <v/>
      </c>
    </row>
    <row r="511" spans="1:20">
      <c r="A511" s="225" t="s">
        <v>1975</v>
      </c>
      <c r="C511" s="225" t="s">
        <v>9</v>
      </c>
      <c r="D511" s="225" t="s">
        <v>1046</v>
      </c>
      <c r="E511" s="225" t="s">
        <v>717</v>
      </c>
      <c r="F511" s="225" t="s">
        <v>143</v>
      </c>
      <c r="G511" s="225" t="s">
        <v>1066</v>
      </c>
      <c r="H511" s="225" t="s">
        <v>735</v>
      </c>
      <c r="I511" s="225" t="s">
        <v>1070</v>
      </c>
      <c r="J511" s="225">
        <v>418</v>
      </c>
      <c r="K511" s="225" t="s">
        <v>46</v>
      </c>
      <c r="L511" s="225" t="s">
        <v>1934</v>
      </c>
      <c r="N511" s="244" t="s">
        <v>1972</v>
      </c>
      <c r="O511" s="244"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246" t="s">
        <v>1988</v>
      </c>
      <c r="Q511" s="246" t="s">
        <v>46</v>
      </c>
      <c r="R511" s="263" t="str">
        <f t="shared" si="39"/>
        <v xml:space="preserve">Chemicals Industry </v>
      </c>
      <c r="S511" s="246" t="str">
        <f t="shared" si="36"/>
        <v>//**Chemicals Industry : **</v>
      </c>
      <c r="T511"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225" t="s">
        <v>1975</v>
      </c>
      <c r="C512" s="225" t="s">
        <v>9</v>
      </c>
      <c r="D512" s="225" t="s">
        <v>1046</v>
      </c>
      <c r="E512" s="225" t="s">
        <v>717</v>
      </c>
      <c r="F512" s="225" t="s">
        <v>143</v>
      </c>
      <c r="G512" s="225" t="s">
        <v>1067</v>
      </c>
      <c r="H512" s="225" t="s">
        <v>735</v>
      </c>
      <c r="I512" s="225" t="s">
        <v>1071</v>
      </c>
      <c r="J512" s="225">
        <v>419</v>
      </c>
      <c r="K512" s="225" t="s">
        <v>46</v>
      </c>
      <c r="L512" s="225" t="s">
        <v>1934</v>
      </c>
      <c r="N512" s="244" t="s">
        <v>1972</v>
      </c>
      <c r="O512" s="244"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246" t="s">
        <v>1988</v>
      </c>
      <c r="Q512" s="246" t="s">
        <v>46</v>
      </c>
      <c r="R512" s="263" t="str">
        <f t="shared" si="39"/>
        <v xml:space="preserve">Chemicals Industry </v>
      </c>
      <c r="S512" s="246" t="str">
        <f t="shared" si="36"/>
        <v>//**Chemicals Industry : **</v>
      </c>
      <c r="T512"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225" t="s">
        <v>1975</v>
      </c>
      <c r="C513" s="225" t="s">
        <v>9</v>
      </c>
      <c r="D513" s="225" t="s">
        <v>1046</v>
      </c>
      <c r="E513" s="225" t="s">
        <v>717</v>
      </c>
      <c r="F513" s="225" t="s">
        <v>143</v>
      </c>
      <c r="G513" s="225" t="s">
        <v>1064</v>
      </c>
      <c r="H513" s="225" t="s">
        <v>735</v>
      </c>
      <c r="I513" s="225" t="s">
        <v>1069</v>
      </c>
      <c r="J513" s="225">
        <v>420</v>
      </c>
      <c r="K513" s="225" t="s">
        <v>47</v>
      </c>
      <c r="N513" s="244" t="s">
        <v>1972</v>
      </c>
      <c r="O513" s="244"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246" t="s">
        <v>1988</v>
      </c>
      <c r="Q513" s="246" t="s">
        <v>46</v>
      </c>
      <c r="R513" s="263" t="str">
        <f t="shared" si="39"/>
        <v xml:space="preserve">Chemicals Industry </v>
      </c>
      <c r="S513" s="246" t="str">
        <f t="shared" si="36"/>
        <v>//**Chemicals Industry : **</v>
      </c>
      <c r="T513" s="225" t="str">
        <f t="shared" si="35"/>
        <v/>
      </c>
    </row>
    <row r="514" spans="1:20">
      <c r="A514" s="225" t="s">
        <v>1975</v>
      </c>
      <c r="C514" s="225" t="s">
        <v>9</v>
      </c>
      <c r="D514" s="225" t="s">
        <v>1046</v>
      </c>
      <c r="E514" s="225" t="s">
        <v>717</v>
      </c>
      <c r="F514" s="225" t="s">
        <v>765</v>
      </c>
      <c r="G514" s="225" t="s">
        <v>718</v>
      </c>
      <c r="H514" s="225" t="s">
        <v>1133</v>
      </c>
      <c r="I514" s="225" t="s">
        <v>724</v>
      </c>
      <c r="J514" s="225">
        <v>421</v>
      </c>
      <c r="K514" s="225" t="s">
        <v>47</v>
      </c>
      <c r="N514" s="244" t="s">
        <v>1972</v>
      </c>
      <c r="O514" s="244"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246" t="s">
        <v>1988</v>
      </c>
      <c r="Q514" s="246" t="s">
        <v>46</v>
      </c>
      <c r="R514" s="263" t="str">
        <f t="shared" si="39"/>
        <v xml:space="preserve">Coal Mining Industry </v>
      </c>
      <c r="S514" s="246" t="str">
        <f t="shared" si="36"/>
        <v>//**Coal Mining Industry : **</v>
      </c>
      <c r="T514" s="225" t="str">
        <f t="shared" si="35"/>
        <v/>
      </c>
    </row>
    <row r="515" spans="1:20">
      <c r="A515" s="225" t="s">
        <v>1975</v>
      </c>
      <c r="C515" s="225" t="s">
        <v>9</v>
      </c>
      <c r="D515" s="225" t="s">
        <v>1046</v>
      </c>
      <c r="E515" s="225" t="s">
        <v>717</v>
      </c>
      <c r="F515" s="225" t="s">
        <v>765</v>
      </c>
      <c r="G515" s="225" t="s">
        <v>719</v>
      </c>
      <c r="H515" s="225" t="s">
        <v>1133</v>
      </c>
      <c r="I515" s="225" t="s">
        <v>727</v>
      </c>
      <c r="J515" s="225">
        <v>422</v>
      </c>
      <c r="K515" s="225" t="s">
        <v>46</v>
      </c>
      <c r="L515" s="225" t="s">
        <v>1935</v>
      </c>
      <c r="N515" s="244" t="s">
        <v>1972</v>
      </c>
      <c r="O515" s="244"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246" t="s">
        <v>1988</v>
      </c>
      <c r="Q515" s="246" t="s">
        <v>46</v>
      </c>
      <c r="R515" s="263" t="str">
        <f t="shared" si="39"/>
        <v xml:space="preserve">Coal Mining Industry </v>
      </c>
      <c r="S515" s="246" t="str">
        <f t="shared" si="36"/>
        <v>//**Coal Mining Industry : **</v>
      </c>
      <c r="T515" s="225"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225" t="s">
        <v>1975</v>
      </c>
      <c r="C516" s="225" t="s">
        <v>9</v>
      </c>
      <c r="D516" s="225" t="s">
        <v>1046</v>
      </c>
      <c r="E516" s="225" t="s">
        <v>717</v>
      </c>
      <c r="F516" s="225" t="s">
        <v>765</v>
      </c>
      <c r="G516" s="225" t="s">
        <v>720</v>
      </c>
      <c r="H516" s="225" t="s">
        <v>1133</v>
      </c>
      <c r="I516" s="225" t="s">
        <v>728</v>
      </c>
      <c r="J516" s="225">
        <v>423</v>
      </c>
      <c r="K516" s="225" t="s">
        <v>46</v>
      </c>
      <c r="L516" s="225" t="s">
        <v>1934</v>
      </c>
      <c r="N516" s="244" t="s">
        <v>1972</v>
      </c>
      <c r="O516" s="244"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246" t="s">
        <v>1988</v>
      </c>
      <c r="Q516" s="246" t="s">
        <v>46</v>
      </c>
      <c r="R516" s="263" t="str">
        <f t="shared" si="39"/>
        <v xml:space="preserve">Coal Mining Industry </v>
      </c>
      <c r="S516" s="246" t="str">
        <f t="shared" si="36"/>
        <v>//**Coal Mining Industry : **</v>
      </c>
      <c r="T516" s="225"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225" t="s">
        <v>1975</v>
      </c>
      <c r="C517" s="225" t="s">
        <v>9</v>
      </c>
      <c r="D517" s="225" t="s">
        <v>1046</v>
      </c>
      <c r="E517" s="225" t="s">
        <v>717</v>
      </c>
      <c r="F517" s="225" t="s">
        <v>765</v>
      </c>
      <c r="G517" s="225" t="s">
        <v>721</v>
      </c>
      <c r="H517" s="225" t="s">
        <v>1133</v>
      </c>
      <c r="I517" s="225" t="s">
        <v>725</v>
      </c>
      <c r="J517" s="225">
        <v>424</v>
      </c>
      <c r="K517" s="225" t="s">
        <v>47</v>
      </c>
      <c r="N517" s="244" t="s">
        <v>1972</v>
      </c>
      <c r="O517" s="244"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246" t="s">
        <v>1988</v>
      </c>
      <c r="Q517" s="246" t="s">
        <v>46</v>
      </c>
      <c r="R517" s="263" t="str">
        <f t="shared" si="39"/>
        <v xml:space="preserve">Coal Mining Industry </v>
      </c>
      <c r="S517" s="246" t="str">
        <f t="shared" ref="S517:S579" si="41">IF(R517="","","//**"&amp;R517&amp;": **")</f>
        <v>//**Coal Mining Industry : **</v>
      </c>
      <c r="T517" s="225" t="str">
        <f t="shared" si="40"/>
        <v/>
      </c>
    </row>
    <row r="518" spans="1:20">
      <c r="A518" s="225" t="s">
        <v>1975</v>
      </c>
      <c r="C518" s="225" t="s">
        <v>9</v>
      </c>
      <c r="D518" s="225" t="s">
        <v>1046</v>
      </c>
      <c r="E518" s="225" t="s">
        <v>717</v>
      </c>
      <c r="F518" s="225" t="s">
        <v>765</v>
      </c>
      <c r="G518" s="225" t="s">
        <v>722</v>
      </c>
      <c r="H518" s="225" t="s">
        <v>1133</v>
      </c>
      <c r="I518" s="225" t="s">
        <v>726</v>
      </c>
      <c r="J518" s="225">
        <v>425</v>
      </c>
      <c r="K518" s="225" t="s">
        <v>46</v>
      </c>
      <c r="L518" s="225" t="s">
        <v>1934</v>
      </c>
      <c r="N518" s="244" t="s">
        <v>1972</v>
      </c>
      <c r="O518" s="244"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246" t="s">
        <v>1988</v>
      </c>
      <c r="Q518" s="246" t="s">
        <v>46</v>
      </c>
      <c r="R518" s="263" t="str">
        <f t="shared" si="39"/>
        <v xml:space="preserve">Coal Mining Industry </v>
      </c>
      <c r="S518" s="246" t="str">
        <f t="shared" si="41"/>
        <v>//**Coal Mining Industry : **</v>
      </c>
      <c r="T518"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225" t="s">
        <v>1975</v>
      </c>
      <c r="C519" s="225" t="s">
        <v>9</v>
      </c>
      <c r="D519" s="225" t="s">
        <v>1046</v>
      </c>
      <c r="E519" s="225" t="s">
        <v>717</v>
      </c>
      <c r="F519" s="225" t="s">
        <v>765</v>
      </c>
      <c r="G519" s="225" t="s">
        <v>723</v>
      </c>
      <c r="H519" s="225" t="s">
        <v>1133</v>
      </c>
      <c r="I519" s="225" t="s">
        <v>729</v>
      </c>
      <c r="J519" s="225">
        <v>426</v>
      </c>
      <c r="K519" s="225" t="s">
        <v>47</v>
      </c>
      <c r="N519" s="244" t="s">
        <v>1972</v>
      </c>
      <c r="O519" s="244"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246" t="s">
        <v>1988</v>
      </c>
      <c r="Q519" s="246" t="s">
        <v>46</v>
      </c>
      <c r="R519" s="263" t="str">
        <f t="shared" si="39"/>
        <v xml:space="preserve">Coal Mining Industry </v>
      </c>
      <c r="S519" s="246" t="str">
        <f t="shared" si="41"/>
        <v>//**Coal Mining Industry : **</v>
      </c>
      <c r="T519" s="225" t="str">
        <f t="shared" si="40"/>
        <v/>
      </c>
    </row>
    <row r="520" spans="1:20">
      <c r="A520" s="225" t="s">
        <v>1975</v>
      </c>
      <c r="C520" s="225" t="s">
        <v>9</v>
      </c>
      <c r="D520" s="225" t="s">
        <v>1046</v>
      </c>
      <c r="E520" s="225" t="s">
        <v>717</v>
      </c>
      <c r="F520" s="225" t="s">
        <v>765</v>
      </c>
      <c r="G520" s="225" t="s">
        <v>1065</v>
      </c>
      <c r="H520" s="225" t="s">
        <v>1133</v>
      </c>
      <c r="I520" s="225" t="s">
        <v>1068</v>
      </c>
      <c r="J520" s="225">
        <v>427</v>
      </c>
      <c r="K520" s="225" t="s">
        <v>47</v>
      </c>
      <c r="N520" s="244" t="s">
        <v>1972</v>
      </c>
      <c r="O520" s="244"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246" t="s">
        <v>1988</v>
      </c>
      <c r="Q520" s="246" t="s">
        <v>46</v>
      </c>
      <c r="R520" s="263" t="str">
        <f t="shared" si="39"/>
        <v xml:space="preserve">Coal Mining Industry </v>
      </c>
      <c r="S520" s="246" t="str">
        <f t="shared" si="41"/>
        <v>//**Coal Mining Industry : **</v>
      </c>
      <c r="T520" s="225" t="str">
        <f t="shared" si="40"/>
        <v/>
      </c>
    </row>
    <row r="521" spans="1:20">
      <c r="A521" s="225" t="s">
        <v>1975</v>
      </c>
      <c r="C521" s="225" t="s">
        <v>9</v>
      </c>
      <c r="D521" s="225" t="s">
        <v>1046</v>
      </c>
      <c r="E521" s="225" t="s">
        <v>717</v>
      </c>
      <c r="F521" s="225" t="s">
        <v>765</v>
      </c>
      <c r="G521" s="225" t="s">
        <v>1066</v>
      </c>
      <c r="H521" s="225" t="s">
        <v>1133</v>
      </c>
      <c r="I521" s="225" t="s">
        <v>1070</v>
      </c>
      <c r="J521" s="225">
        <v>428</v>
      </c>
      <c r="K521" s="225" t="s">
        <v>46</v>
      </c>
      <c r="L521" s="225" t="s">
        <v>1934</v>
      </c>
      <c r="N521" s="244" t="s">
        <v>1972</v>
      </c>
      <c r="O521" s="244"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246" t="s">
        <v>1988</v>
      </c>
      <c r="Q521" s="246" t="s">
        <v>46</v>
      </c>
      <c r="R521" s="263" t="str">
        <f t="shared" si="39"/>
        <v xml:space="preserve">Coal Mining Industry </v>
      </c>
      <c r="S521" s="246" t="str">
        <f t="shared" si="41"/>
        <v>//**Coal Mining Industry : **</v>
      </c>
      <c r="T521"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225" t="s">
        <v>1975</v>
      </c>
      <c r="C522" s="225" t="s">
        <v>9</v>
      </c>
      <c r="D522" s="225" t="s">
        <v>1046</v>
      </c>
      <c r="E522" s="225" t="s">
        <v>717</v>
      </c>
      <c r="F522" s="225" t="s">
        <v>765</v>
      </c>
      <c r="G522" s="225" t="s">
        <v>1067</v>
      </c>
      <c r="H522" s="225" t="s">
        <v>1133</v>
      </c>
      <c r="I522" s="225" t="s">
        <v>1071</v>
      </c>
      <c r="J522" s="225">
        <v>464</v>
      </c>
      <c r="K522" s="225" t="s">
        <v>47</v>
      </c>
      <c r="N522" s="244" t="s">
        <v>1972</v>
      </c>
      <c r="O522" s="244"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246" t="s">
        <v>1988</v>
      </c>
      <c r="Q522" s="246" t="s">
        <v>46</v>
      </c>
      <c r="R522" s="263" t="str">
        <f t="shared" si="39"/>
        <v xml:space="preserve">Coal Mining Industry </v>
      </c>
      <c r="S522" s="246" t="str">
        <f t="shared" si="41"/>
        <v>//**Coal Mining Industry : **</v>
      </c>
      <c r="T522" s="225" t="str">
        <f t="shared" si="40"/>
        <v/>
      </c>
    </row>
    <row r="523" spans="1:20">
      <c r="A523" s="225" t="s">
        <v>1975</v>
      </c>
      <c r="C523" s="225" t="s">
        <v>9</v>
      </c>
      <c r="D523" s="225" t="s">
        <v>1046</v>
      </c>
      <c r="E523" s="225" t="s">
        <v>717</v>
      </c>
      <c r="F523" s="225" t="s">
        <v>765</v>
      </c>
      <c r="G523" s="225" t="s">
        <v>1064</v>
      </c>
      <c r="H523" s="225" t="s">
        <v>1133</v>
      </c>
      <c r="I523" s="225" t="s">
        <v>1069</v>
      </c>
      <c r="J523" s="225">
        <v>465</v>
      </c>
      <c r="K523" s="225" t="s">
        <v>47</v>
      </c>
      <c r="N523" s="244" t="s">
        <v>1972</v>
      </c>
      <c r="O523" s="244"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246" t="s">
        <v>1988</v>
      </c>
      <c r="Q523" s="246" t="s">
        <v>46</v>
      </c>
      <c r="R523" s="263" t="str">
        <f t="shared" si="39"/>
        <v xml:space="preserve">Coal Mining Industry </v>
      </c>
      <c r="S523" s="246" t="str">
        <f t="shared" si="41"/>
        <v>//**Coal Mining Industry : **</v>
      </c>
      <c r="T523" s="225" t="str">
        <f t="shared" si="40"/>
        <v/>
      </c>
    </row>
    <row r="524" spans="1:20">
      <c r="A524" s="225" t="s">
        <v>1975</v>
      </c>
      <c r="C524" s="225" t="s">
        <v>9</v>
      </c>
      <c r="D524" s="225" t="s">
        <v>1046</v>
      </c>
      <c r="E524" s="225" t="s">
        <v>717</v>
      </c>
      <c r="F524" s="225" t="s">
        <v>144</v>
      </c>
      <c r="G524" s="225" t="s">
        <v>718</v>
      </c>
      <c r="H524" s="225" t="s">
        <v>764</v>
      </c>
      <c r="I524" s="225" t="s">
        <v>724</v>
      </c>
      <c r="J524" s="225">
        <v>466</v>
      </c>
      <c r="K524" s="225" t="s">
        <v>47</v>
      </c>
      <c r="N524" s="244" t="s">
        <v>1972</v>
      </c>
      <c r="O524" s="244"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246" t="s">
        <v>1988</v>
      </c>
      <c r="Q524" s="246" t="s">
        <v>46</v>
      </c>
      <c r="R524" s="263" t="str">
        <f t="shared" si="39"/>
        <v xml:space="preserve">Water &amp; Waste </v>
      </c>
      <c r="S524" s="246" t="str">
        <f t="shared" si="41"/>
        <v>//**Water &amp; Waste : **</v>
      </c>
      <c r="T524" s="225" t="str">
        <f t="shared" si="40"/>
        <v/>
      </c>
    </row>
    <row r="525" spans="1:20">
      <c r="A525" s="225" t="s">
        <v>1975</v>
      </c>
      <c r="C525" s="225" t="s">
        <v>9</v>
      </c>
      <c r="D525" s="225" t="s">
        <v>1046</v>
      </c>
      <c r="E525" s="225" t="s">
        <v>717</v>
      </c>
      <c r="F525" s="225" t="s">
        <v>144</v>
      </c>
      <c r="G525" s="225" t="s">
        <v>719</v>
      </c>
      <c r="H525" s="225" t="s">
        <v>764</v>
      </c>
      <c r="I525" s="225" t="s">
        <v>727</v>
      </c>
      <c r="J525" s="225">
        <v>467</v>
      </c>
      <c r="K525" s="225" t="s">
        <v>47</v>
      </c>
      <c r="N525" s="244" t="s">
        <v>1972</v>
      </c>
      <c r="O525" s="244"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246" t="s">
        <v>1988</v>
      </c>
      <c r="Q525" s="246" t="s">
        <v>46</v>
      </c>
      <c r="R525" s="263" t="str">
        <f t="shared" si="39"/>
        <v xml:space="preserve">Water &amp; Waste </v>
      </c>
      <c r="S525" s="246" t="str">
        <f t="shared" si="41"/>
        <v>//**Water &amp; Waste : **</v>
      </c>
      <c r="T525" s="225" t="str">
        <f t="shared" si="40"/>
        <v/>
      </c>
    </row>
    <row r="526" spans="1:20">
      <c r="A526" s="225" t="s">
        <v>1975</v>
      </c>
      <c r="C526" s="225" t="s">
        <v>9</v>
      </c>
      <c r="D526" s="225" t="s">
        <v>1046</v>
      </c>
      <c r="E526" s="225" t="s">
        <v>717</v>
      </c>
      <c r="F526" s="225" t="s">
        <v>144</v>
      </c>
      <c r="G526" s="225" t="s">
        <v>720</v>
      </c>
      <c r="H526" s="225" t="s">
        <v>764</v>
      </c>
      <c r="I526" s="225" t="s">
        <v>728</v>
      </c>
      <c r="J526" s="225">
        <v>468</v>
      </c>
      <c r="K526" s="225" t="s">
        <v>47</v>
      </c>
      <c r="N526" s="244" t="s">
        <v>1972</v>
      </c>
      <c r="O526" s="244"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246" t="s">
        <v>1988</v>
      </c>
      <c r="Q526" s="246" t="s">
        <v>46</v>
      </c>
      <c r="R526" s="263" t="str">
        <f t="shared" si="39"/>
        <v xml:space="preserve">Water &amp; Waste </v>
      </c>
      <c r="S526" s="246" t="str">
        <f t="shared" si="41"/>
        <v>//**Water &amp; Waste : **</v>
      </c>
      <c r="T526" s="225" t="str">
        <f t="shared" si="40"/>
        <v/>
      </c>
    </row>
    <row r="527" spans="1:20">
      <c r="A527" s="225" t="s">
        <v>1975</v>
      </c>
      <c r="C527" s="225" t="s">
        <v>9</v>
      </c>
      <c r="D527" s="225" t="s">
        <v>1046</v>
      </c>
      <c r="E527" s="225" t="s">
        <v>717</v>
      </c>
      <c r="F527" s="225" t="s">
        <v>144</v>
      </c>
      <c r="G527" s="225" t="s">
        <v>721</v>
      </c>
      <c r="H527" s="225" t="s">
        <v>764</v>
      </c>
      <c r="I527" s="225" t="s">
        <v>725</v>
      </c>
      <c r="J527" s="225">
        <v>469</v>
      </c>
      <c r="K527" s="225" t="s">
        <v>47</v>
      </c>
      <c r="N527" s="244" t="s">
        <v>1972</v>
      </c>
      <c r="O527" s="244"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246" t="s">
        <v>1988</v>
      </c>
      <c r="Q527" s="246" t="s">
        <v>46</v>
      </c>
      <c r="R527" s="263" t="str">
        <f t="shared" si="39"/>
        <v xml:space="preserve">Water &amp; Waste </v>
      </c>
      <c r="S527" s="246" t="str">
        <f t="shared" si="41"/>
        <v>//**Water &amp; Waste : **</v>
      </c>
      <c r="T527" s="225" t="str">
        <f t="shared" si="40"/>
        <v/>
      </c>
    </row>
    <row r="528" spans="1:20">
      <c r="A528" s="225" t="s">
        <v>1975</v>
      </c>
      <c r="C528" s="225" t="s">
        <v>9</v>
      </c>
      <c r="D528" s="225" t="s">
        <v>1046</v>
      </c>
      <c r="E528" s="225" t="s">
        <v>717</v>
      </c>
      <c r="F528" s="225" t="s">
        <v>144</v>
      </c>
      <c r="G528" s="225" t="s">
        <v>722</v>
      </c>
      <c r="H528" s="225" t="s">
        <v>764</v>
      </c>
      <c r="I528" s="225" t="s">
        <v>726</v>
      </c>
      <c r="J528" s="225">
        <v>470</v>
      </c>
      <c r="K528" s="225" t="s">
        <v>47</v>
      </c>
      <c r="N528" s="244" t="s">
        <v>1972</v>
      </c>
      <c r="O528" s="244"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246" t="s">
        <v>1988</v>
      </c>
      <c r="Q528" s="246" t="s">
        <v>46</v>
      </c>
      <c r="R528" s="263" t="str">
        <f t="shared" si="39"/>
        <v xml:space="preserve">Water &amp; Waste </v>
      </c>
      <c r="S528" s="246" t="str">
        <f t="shared" si="41"/>
        <v>//**Water &amp; Waste : **</v>
      </c>
      <c r="T528" s="225" t="str">
        <f t="shared" si="40"/>
        <v/>
      </c>
    </row>
    <row r="529" spans="1:20">
      <c r="A529" s="225" t="s">
        <v>1975</v>
      </c>
      <c r="C529" s="225" t="s">
        <v>9</v>
      </c>
      <c r="D529" s="225" t="s">
        <v>1046</v>
      </c>
      <c r="E529" s="225" t="s">
        <v>717</v>
      </c>
      <c r="F529" s="225" t="s">
        <v>144</v>
      </c>
      <c r="G529" s="225" t="s">
        <v>723</v>
      </c>
      <c r="H529" s="225" t="s">
        <v>764</v>
      </c>
      <c r="I529" s="225" t="s">
        <v>729</v>
      </c>
      <c r="J529" s="225">
        <v>471</v>
      </c>
      <c r="K529" s="225" t="s">
        <v>47</v>
      </c>
      <c r="N529" s="244" t="s">
        <v>1972</v>
      </c>
      <c r="O529" s="244"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246" t="s">
        <v>1988</v>
      </c>
      <c r="Q529" s="246" t="s">
        <v>46</v>
      </c>
      <c r="R529" s="263" t="str">
        <f t="shared" si="39"/>
        <v xml:space="preserve">Water &amp; Waste </v>
      </c>
      <c r="S529" s="246" t="str">
        <f t="shared" si="41"/>
        <v>//**Water &amp; Waste : **</v>
      </c>
      <c r="T529" s="225" t="str">
        <f t="shared" si="40"/>
        <v/>
      </c>
    </row>
    <row r="530" spans="1:20">
      <c r="A530" s="225" t="s">
        <v>1975</v>
      </c>
      <c r="C530" s="225" t="s">
        <v>9</v>
      </c>
      <c r="D530" s="225" t="s">
        <v>1046</v>
      </c>
      <c r="E530" s="225" t="s">
        <v>717</v>
      </c>
      <c r="F530" s="225" t="s">
        <v>144</v>
      </c>
      <c r="G530" s="225" t="s">
        <v>1065</v>
      </c>
      <c r="H530" s="225" t="s">
        <v>764</v>
      </c>
      <c r="I530" s="225" t="s">
        <v>1068</v>
      </c>
      <c r="J530" s="225">
        <v>472</v>
      </c>
      <c r="K530" s="225" t="s">
        <v>47</v>
      </c>
      <c r="N530" s="244" t="s">
        <v>1972</v>
      </c>
      <c r="O530" s="244"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246" t="s">
        <v>1988</v>
      </c>
      <c r="Q530" s="246" t="s">
        <v>46</v>
      </c>
      <c r="R530" s="263" t="str">
        <f t="shared" si="39"/>
        <v xml:space="preserve">Water &amp; Waste </v>
      </c>
      <c r="S530" s="246" t="str">
        <f t="shared" si="41"/>
        <v>//**Water &amp; Waste : **</v>
      </c>
      <c r="T530" s="225" t="str">
        <f t="shared" si="40"/>
        <v/>
      </c>
    </row>
    <row r="531" spans="1:20">
      <c r="A531" s="225" t="s">
        <v>1975</v>
      </c>
      <c r="C531" s="225" t="s">
        <v>9</v>
      </c>
      <c r="D531" s="225" t="s">
        <v>1046</v>
      </c>
      <c r="E531" s="225" t="s">
        <v>717</v>
      </c>
      <c r="F531" s="225" t="s">
        <v>144</v>
      </c>
      <c r="G531" s="225" t="s">
        <v>1066</v>
      </c>
      <c r="H531" s="225" t="s">
        <v>764</v>
      </c>
      <c r="I531" s="225" t="s">
        <v>1070</v>
      </c>
      <c r="J531" s="225">
        <v>473</v>
      </c>
      <c r="K531" s="225" t="s">
        <v>47</v>
      </c>
      <c r="N531" s="244" t="s">
        <v>1972</v>
      </c>
      <c r="O531" s="244"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246" t="s">
        <v>1988</v>
      </c>
      <c r="Q531" s="246" t="s">
        <v>46</v>
      </c>
      <c r="R531" s="263" t="str">
        <f t="shared" si="39"/>
        <v xml:space="preserve">Water &amp; Waste </v>
      </c>
      <c r="S531" s="246" t="str">
        <f t="shared" si="41"/>
        <v>//**Water &amp; Waste : **</v>
      </c>
      <c r="T531" s="225" t="str">
        <f t="shared" si="40"/>
        <v/>
      </c>
    </row>
    <row r="532" spans="1:20">
      <c r="A532" s="225" t="s">
        <v>1975</v>
      </c>
      <c r="C532" s="225" t="s">
        <v>9</v>
      </c>
      <c r="D532" s="225" t="s">
        <v>1046</v>
      </c>
      <c r="E532" s="225" t="s">
        <v>717</v>
      </c>
      <c r="F532" s="225" t="s">
        <v>144</v>
      </c>
      <c r="G532" s="225" t="s">
        <v>1067</v>
      </c>
      <c r="H532" s="225" t="s">
        <v>764</v>
      </c>
      <c r="I532" s="225" t="s">
        <v>1071</v>
      </c>
      <c r="J532" s="225">
        <v>474</v>
      </c>
      <c r="K532" s="225" t="s">
        <v>47</v>
      </c>
      <c r="N532" s="244" t="s">
        <v>1972</v>
      </c>
      <c r="O532" s="244"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246" t="s">
        <v>1988</v>
      </c>
      <c r="Q532" s="246" t="s">
        <v>46</v>
      </c>
      <c r="R532" s="263" t="str">
        <f t="shared" si="39"/>
        <v xml:space="preserve">Water &amp; Waste </v>
      </c>
      <c r="S532" s="246" t="str">
        <f t="shared" si="41"/>
        <v>//**Water &amp; Waste : **</v>
      </c>
      <c r="T532" s="225" t="str">
        <f t="shared" si="40"/>
        <v/>
      </c>
    </row>
    <row r="533" spans="1:20">
      <c r="A533" s="225" t="s">
        <v>1975</v>
      </c>
      <c r="C533" s="225" t="s">
        <v>9</v>
      </c>
      <c r="D533" s="225" t="s">
        <v>1046</v>
      </c>
      <c r="E533" s="225" t="s">
        <v>717</v>
      </c>
      <c r="F533" s="225" t="s">
        <v>144</v>
      </c>
      <c r="G533" s="225" t="s">
        <v>1064</v>
      </c>
      <c r="H533" s="225" t="s">
        <v>764</v>
      </c>
      <c r="I533" s="225" t="s">
        <v>1069</v>
      </c>
      <c r="J533" s="225">
        <v>475</v>
      </c>
      <c r="K533" s="225" t="s">
        <v>47</v>
      </c>
      <c r="N533" s="244" t="s">
        <v>1972</v>
      </c>
      <c r="O533" s="244"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246" t="s">
        <v>1988</v>
      </c>
      <c r="Q533" s="246" t="s">
        <v>46</v>
      </c>
      <c r="R533" s="263" t="str">
        <f t="shared" si="39"/>
        <v xml:space="preserve">Water &amp; Waste </v>
      </c>
      <c r="S533" s="246" t="str">
        <f t="shared" si="41"/>
        <v>//**Water &amp; Waste : **</v>
      </c>
      <c r="T533" s="225" t="str">
        <f t="shared" si="40"/>
        <v/>
      </c>
    </row>
    <row r="534" spans="1:20">
      <c r="A534" s="225" t="s">
        <v>1975</v>
      </c>
      <c r="C534" s="225" t="s">
        <v>9</v>
      </c>
      <c r="D534" s="225" t="s">
        <v>1046</v>
      </c>
      <c r="E534" s="225" t="s">
        <v>717</v>
      </c>
      <c r="F534" s="225" t="s">
        <v>145</v>
      </c>
      <c r="G534" s="225" t="s">
        <v>718</v>
      </c>
      <c r="H534" s="225" t="s">
        <v>147</v>
      </c>
      <c r="I534" s="225" t="s">
        <v>724</v>
      </c>
      <c r="J534" s="225">
        <v>476</v>
      </c>
      <c r="K534" s="225" t="s">
        <v>47</v>
      </c>
      <c r="N534" s="244" t="s">
        <v>1972</v>
      </c>
      <c r="O534" s="244"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246" t="s">
        <v>1988</v>
      </c>
      <c r="Q534" s="246" t="s">
        <v>46</v>
      </c>
      <c r="R534" s="263" t="str">
        <f t="shared" si="39"/>
        <v xml:space="preserve">Agriculture </v>
      </c>
      <c r="S534" s="246" t="str">
        <f t="shared" si="41"/>
        <v>//**Agriculture : **</v>
      </c>
      <c r="T534" s="225" t="str">
        <f t="shared" si="40"/>
        <v/>
      </c>
    </row>
    <row r="535" spans="1:20">
      <c r="A535" s="225" t="s">
        <v>1975</v>
      </c>
      <c r="C535" s="225" t="s">
        <v>9</v>
      </c>
      <c r="D535" s="225" t="s">
        <v>1046</v>
      </c>
      <c r="E535" s="225" t="s">
        <v>717</v>
      </c>
      <c r="F535" s="225" t="s">
        <v>145</v>
      </c>
      <c r="G535" s="225" t="s">
        <v>719</v>
      </c>
      <c r="H535" s="225" t="s">
        <v>147</v>
      </c>
      <c r="I535" s="225" t="s">
        <v>727</v>
      </c>
      <c r="J535" s="225">
        <v>477</v>
      </c>
      <c r="K535" s="225" t="s">
        <v>47</v>
      </c>
      <c r="N535" s="244" t="s">
        <v>1972</v>
      </c>
      <c r="O535" s="244"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246" t="s">
        <v>1988</v>
      </c>
      <c r="Q535" s="246" t="s">
        <v>46</v>
      </c>
      <c r="R535" s="263" t="str">
        <f t="shared" si="39"/>
        <v xml:space="preserve">Agriculture </v>
      </c>
      <c r="S535" s="246" t="str">
        <f t="shared" si="41"/>
        <v>//**Agriculture : **</v>
      </c>
      <c r="T535" s="225" t="str">
        <f t="shared" si="40"/>
        <v/>
      </c>
    </row>
    <row r="536" spans="1:20">
      <c r="A536" s="225" t="s">
        <v>1975</v>
      </c>
      <c r="C536" s="225" t="s">
        <v>9</v>
      </c>
      <c r="D536" s="225" t="s">
        <v>1046</v>
      </c>
      <c r="E536" s="225" t="s">
        <v>717</v>
      </c>
      <c r="F536" s="225" t="s">
        <v>145</v>
      </c>
      <c r="G536" s="225" t="s">
        <v>720</v>
      </c>
      <c r="H536" s="225" t="s">
        <v>147</v>
      </c>
      <c r="I536" s="225" t="s">
        <v>728</v>
      </c>
      <c r="J536" s="225">
        <v>478</v>
      </c>
      <c r="K536" s="225" t="s">
        <v>46</v>
      </c>
      <c r="L536" s="225" t="s">
        <v>1934</v>
      </c>
      <c r="N536" s="244" t="s">
        <v>1972</v>
      </c>
      <c r="O536" s="244"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246" t="s">
        <v>1988</v>
      </c>
      <c r="Q536" s="246" t="s">
        <v>46</v>
      </c>
      <c r="R536" s="263" t="str">
        <f t="shared" si="39"/>
        <v xml:space="preserve">Agriculture </v>
      </c>
      <c r="S536" s="246" t="str">
        <f t="shared" si="41"/>
        <v>//**Agriculture : **</v>
      </c>
      <c r="T536"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225" t="s">
        <v>1975</v>
      </c>
      <c r="C537" s="225" t="s">
        <v>9</v>
      </c>
      <c r="D537" s="225" t="s">
        <v>1046</v>
      </c>
      <c r="E537" s="225" t="s">
        <v>717</v>
      </c>
      <c r="F537" s="225" t="s">
        <v>145</v>
      </c>
      <c r="G537" s="225" t="s">
        <v>721</v>
      </c>
      <c r="H537" s="225" t="s">
        <v>147</v>
      </c>
      <c r="I537" s="225" t="s">
        <v>725</v>
      </c>
      <c r="J537" s="225">
        <v>479</v>
      </c>
      <c r="K537" s="225" t="s">
        <v>47</v>
      </c>
      <c r="N537" s="244" t="s">
        <v>1972</v>
      </c>
      <c r="O537" s="244"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246" t="s">
        <v>1988</v>
      </c>
      <c r="Q537" s="246" t="s">
        <v>46</v>
      </c>
      <c r="R537" s="263" t="str">
        <f t="shared" si="39"/>
        <v xml:space="preserve">Agriculture </v>
      </c>
      <c r="S537" s="246" t="str">
        <f t="shared" si="41"/>
        <v>//**Agriculture : **</v>
      </c>
      <c r="T537" s="225" t="str">
        <f t="shared" si="40"/>
        <v/>
      </c>
    </row>
    <row r="538" spans="1:20">
      <c r="A538" s="225" t="s">
        <v>1975</v>
      </c>
      <c r="C538" s="225" t="s">
        <v>9</v>
      </c>
      <c r="D538" s="225" t="s">
        <v>1046</v>
      </c>
      <c r="E538" s="225" t="s">
        <v>717</v>
      </c>
      <c r="F538" s="225" t="s">
        <v>145</v>
      </c>
      <c r="G538" s="225" t="s">
        <v>722</v>
      </c>
      <c r="H538" s="225" t="s">
        <v>147</v>
      </c>
      <c r="I538" s="225" t="s">
        <v>726</v>
      </c>
      <c r="J538" s="225">
        <v>480</v>
      </c>
      <c r="K538" s="225" t="s">
        <v>46</v>
      </c>
      <c r="L538" s="225" t="s">
        <v>1934</v>
      </c>
      <c r="N538" s="244" t="s">
        <v>1972</v>
      </c>
      <c r="O538" s="244"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246" t="s">
        <v>1988</v>
      </c>
      <c r="Q538" s="246" t="s">
        <v>46</v>
      </c>
      <c r="R538" s="263" t="str">
        <f t="shared" si="39"/>
        <v xml:space="preserve">Agriculture </v>
      </c>
      <c r="S538" s="246" t="str">
        <f t="shared" si="41"/>
        <v>//**Agriculture : **</v>
      </c>
      <c r="T538"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225" t="s">
        <v>1975</v>
      </c>
      <c r="C539" s="225" t="s">
        <v>9</v>
      </c>
      <c r="D539" s="225" t="s">
        <v>1046</v>
      </c>
      <c r="E539" s="225" t="s">
        <v>717</v>
      </c>
      <c r="F539" s="225" t="s">
        <v>145</v>
      </c>
      <c r="G539" s="225" t="s">
        <v>723</v>
      </c>
      <c r="H539" s="225" t="s">
        <v>147</v>
      </c>
      <c r="I539" s="225" t="s">
        <v>729</v>
      </c>
      <c r="J539" s="225">
        <v>481</v>
      </c>
      <c r="K539" s="225" t="s">
        <v>47</v>
      </c>
      <c r="N539" s="244" t="s">
        <v>1972</v>
      </c>
      <c r="O539" s="244"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246" t="s">
        <v>1988</v>
      </c>
      <c r="Q539" s="246" t="s">
        <v>46</v>
      </c>
      <c r="R539" s="263" t="str">
        <f t="shared" ref="R539:R553" si="42">H539&amp;" "</f>
        <v xml:space="preserve">Agriculture </v>
      </c>
      <c r="S539" s="246" t="str">
        <f t="shared" si="41"/>
        <v>//**Agriculture : **</v>
      </c>
      <c r="T539" s="225" t="str">
        <f t="shared" si="40"/>
        <v/>
      </c>
    </row>
    <row r="540" spans="1:20">
      <c r="A540" s="225" t="s">
        <v>1975</v>
      </c>
      <c r="C540" s="225" t="s">
        <v>9</v>
      </c>
      <c r="D540" s="225" t="s">
        <v>1046</v>
      </c>
      <c r="E540" s="225" t="s">
        <v>717</v>
      </c>
      <c r="F540" s="225" t="s">
        <v>145</v>
      </c>
      <c r="G540" s="225" t="s">
        <v>1065</v>
      </c>
      <c r="H540" s="225" t="s">
        <v>147</v>
      </c>
      <c r="I540" s="225" t="s">
        <v>1068</v>
      </c>
      <c r="J540" s="225">
        <v>482</v>
      </c>
      <c r="K540" s="225" t="s">
        <v>47</v>
      </c>
      <c r="N540" s="244" t="s">
        <v>1972</v>
      </c>
      <c r="O540" s="244"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246" t="s">
        <v>1988</v>
      </c>
      <c r="Q540" s="246" t="s">
        <v>46</v>
      </c>
      <c r="R540" s="263" t="str">
        <f t="shared" si="42"/>
        <v xml:space="preserve">Agriculture </v>
      </c>
      <c r="S540" s="246" t="str">
        <f t="shared" si="41"/>
        <v>//**Agriculture : **</v>
      </c>
      <c r="T540" s="225" t="str">
        <f t="shared" si="40"/>
        <v/>
      </c>
    </row>
    <row r="541" spans="1:20">
      <c r="A541" s="225" t="s">
        <v>1975</v>
      </c>
      <c r="C541" s="225" t="s">
        <v>9</v>
      </c>
      <c r="D541" s="225" t="s">
        <v>1046</v>
      </c>
      <c r="E541" s="225" t="s">
        <v>717</v>
      </c>
      <c r="F541" s="225" t="s">
        <v>145</v>
      </c>
      <c r="G541" s="225" t="s">
        <v>1066</v>
      </c>
      <c r="H541" s="225" t="s">
        <v>147</v>
      </c>
      <c r="I541" s="225" t="s">
        <v>1070</v>
      </c>
      <c r="J541" s="225">
        <v>483</v>
      </c>
      <c r="K541" s="225" t="s">
        <v>46</v>
      </c>
      <c r="L541" s="225" t="s">
        <v>1934</v>
      </c>
      <c r="N541" s="244" t="s">
        <v>1972</v>
      </c>
      <c r="O541" s="244"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246" t="s">
        <v>1988</v>
      </c>
      <c r="Q541" s="246" t="s">
        <v>46</v>
      </c>
      <c r="R541" s="263" t="str">
        <f t="shared" si="42"/>
        <v xml:space="preserve">Agriculture </v>
      </c>
      <c r="S541" s="246" t="str">
        <f t="shared" si="41"/>
        <v>//**Agriculture : **</v>
      </c>
      <c r="T541"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225" t="s">
        <v>1975</v>
      </c>
      <c r="C542" s="225" t="s">
        <v>9</v>
      </c>
      <c r="D542" s="225" t="s">
        <v>1046</v>
      </c>
      <c r="E542" s="225" t="s">
        <v>717</v>
      </c>
      <c r="F542" s="225" t="s">
        <v>145</v>
      </c>
      <c r="G542" s="225" t="s">
        <v>1067</v>
      </c>
      <c r="H542" s="225" t="s">
        <v>147</v>
      </c>
      <c r="I542" s="225" t="s">
        <v>1071</v>
      </c>
      <c r="J542" s="225">
        <v>484</v>
      </c>
      <c r="K542" s="225" t="s">
        <v>46</v>
      </c>
      <c r="L542" s="225" t="s">
        <v>1934</v>
      </c>
      <c r="N542" s="244" t="s">
        <v>1972</v>
      </c>
      <c r="O542" s="244"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246" t="s">
        <v>1988</v>
      </c>
      <c r="Q542" s="246" t="s">
        <v>46</v>
      </c>
      <c r="R542" s="263" t="str">
        <f t="shared" si="42"/>
        <v xml:space="preserve">Agriculture </v>
      </c>
      <c r="S542" s="246" t="str">
        <f t="shared" si="41"/>
        <v>//**Agriculture : **</v>
      </c>
      <c r="T542"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225" t="s">
        <v>1975</v>
      </c>
      <c r="C543" s="225" t="s">
        <v>9</v>
      </c>
      <c r="D543" s="225" t="s">
        <v>1046</v>
      </c>
      <c r="E543" s="225" t="s">
        <v>717</v>
      </c>
      <c r="F543" s="225" t="s">
        <v>145</v>
      </c>
      <c r="G543" s="225" t="s">
        <v>1064</v>
      </c>
      <c r="H543" s="225" t="s">
        <v>147</v>
      </c>
      <c r="I543" s="225" t="s">
        <v>1069</v>
      </c>
      <c r="J543" s="225">
        <v>485</v>
      </c>
      <c r="K543" s="225" t="s">
        <v>47</v>
      </c>
      <c r="N543" s="244" t="s">
        <v>1972</v>
      </c>
      <c r="O543" s="244"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246" t="s">
        <v>1988</v>
      </c>
      <c r="Q543" s="246" t="s">
        <v>46</v>
      </c>
      <c r="R543" s="263" t="str">
        <f t="shared" si="42"/>
        <v xml:space="preserve">Agriculture </v>
      </c>
      <c r="S543" s="246" t="str">
        <f t="shared" si="41"/>
        <v>//**Agriculture : **</v>
      </c>
      <c r="T543" s="225" t="str">
        <f t="shared" si="40"/>
        <v/>
      </c>
    </row>
    <row r="544" spans="1:20">
      <c r="A544" s="225" t="s">
        <v>1975</v>
      </c>
      <c r="C544" s="225" t="s">
        <v>9</v>
      </c>
      <c r="D544" s="225" t="s">
        <v>1046</v>
      </c>
      <c r="E544" s="225" t="s">
        <v>717</v>
      </c>
      <c r="F544" s="225" t="s">
        <v>146</v>
      </c>
      <c r="G544" s="225" t="s">
        <v>718</v>
      </c>
      <c r="H544" s="225" t="s">
        <v>148</v>
      </c>
      <c r="I544" s="225" t="s">
        <v>724</v>
      </c>
      <c r="J544" s="225">
        <v>486</v>
      </c>
      <c r="K544" s="225" t="s">
        <v>47</v>
      </c>
      <c r="N544" s="244" t="s">
        <v>1972</v>
      </c>
      <c r="O544" s="244"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246" t="s">
        <v>1988</v>
      </c>
      <c r="Q544" s="246" t="s">
        <v>46</v>
      </c>
      <c r="R544" s="263" t="str">
        <f t="shared" si="42"/>
        <v xml:space="preserve">Other Industries </v>
      </c>
      <c r="S544" s="246" t="str">
        <f t="shared" si="41"/>
        <v>//**Other Industries : **</v>
      </c>
      <c r="T544" s="225" t="str">
        <f t="shared" si="40"/>
        <v/>
      </c>
    </row>
    <row r="545" spans="1:21">
      <c r="A545" s="225" t="s">
        <v>1975</v>
      </c>
      <c r="C545" s="225" t="s">
        <v>9</v>
      </c>
      <c r="D545" s="225" t="s">
        <v>1046</v>
      </c>
      <c r="E545" s="225" t="s">
        <v>717</v>
      </c>
      <c r="F545" s="225" t="s">
        <v>146</v>
      </c>
      <c r="G545" s="225" t="s">
        <v>719</v>
      </c>
      <c r="H545" s="225" t="s">
        <v>148</v>
      </c>
      <c r="I545" s="225" t="s">
        <v>727</v>
      </c>
      <c r="J545" s="225">
        <v>487</v>
      </c>
      <c r="K545" s="225" t="s">
        <v>46</v>
      </c>
      <c r="L545" s="225" t="s">
        <v>1935</v>
      </c>
      <c r="N545" s="244" t="s">
        <v>1972</v>
      </c>
      <c r="O545" s="244"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246" t="s">
        <v>1988</v>
      </c>
      <c r="Q545" s="246" t="s">
        <v>46</v>
      </c>
      <c r="R545" s="263" t="str">
        <f t="shared" si="42"/>
        <v xml:space="preserve">Other Industries </v>
      </c>
      <c r="S545" s="246" t="str">
        <f t="shared" si="41"/>
        <v>//**Other Industries : **</v>
      </c>
      <c r="T545"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225" t="s">
        <v>1975</v>
      </c>
      <c r="C546" s="225" t="s">
        <v>9</v>
      </c>
      <c r="D546" s="225" t="s">
        <v>1046</v>
      </c>
      <c r="E546" s="225" t="s">
        <v>717</v>
      </c>
      <c r="F546" s="225" t="s">
        <v>146</v>
      </c>
      <c r="G546" s="225" t="s">
        <v>720</v>
      </c>
      <c r="H546" s="225" t="s">
        <v>148</v>
      </c>
      <c r="I546" s="225" t="s">
        <v>728</v>
      </c>
      <c r="J546" s="225">
        <v>488</v>
      </c>
      <c r="K546" s="225" t="s">
        <v>46</v>
      </c>
      <c r="L546" s="225" t="s">
        <v>1934</v>
      </c>
      <c r="N546" s="244" t="s">
        <v>1972</v>
      </c>
      <c r="O546" s="244"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246" t="s">
        <v>1988</v>
      </c>
      <c r="Q546" s="246" t="s">
        <v>46</v>
      </c>
      <c r="R546" s="263" t="str">
        <f t="shared" si="42"/>
        <v xml:space="preserve">Other Industries </v>
      </c>
      <c r="S546" s="246" t="str">
        <f t="shared" si="41"/>
        <v>//**Other Industries : **</v>
      </c>
      <c r="T546"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225" t="s">
        <v>1975</v>
      </c>
      <c r="C547" s="225" t="s">
        <v>9</v>
      </c>
      <c r="D547" s="225" t="s">
        <v>1046</v>
      </c>
      <c r="E547" s="225" t="s">
        <v>717</v>
      </c>
      <c r="F547" s="225" t="s">
        <v>146</v>
      </c>
      <c r="G547" s="225" t="s">
        <v>721</v>
      </c>
      <c r="H547" s="225" t="s">
        <v>148</v>
      </c>
      <c r="I547" s="225" t="s">
        <v>725</v>
      </c>
      <c r="J547" s="225">
        <v>489</v>
      </c>
      <c r="K547" s="225" t="s">
        <v>47</v>
      </c>
      <c r="N547" s="244" t="s">
        <v>1972</v>
      </c>
      <c r="O547" s="244"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246" t="s">
        <v>1988</v>
      </c>
      <c r="Q547" s="246" t="s">
        <v>46</v>
      </c>
      <c r="R547" s="263" t="str">
        <f t="shared" si="42"/>
        <v xml:space="preserve">Other Industries </v>
      </c>
      <c r="S547" s="246" t="str">
        <f t="shared" si="41"/>
        <v>//**Other Industries : **</v>
      </c>
      <c r="T547" s="225" t="str">
        <f t="shared" si="40"/>
        <v/>
      </c>
    </row>
    <row r="548" spans="1:21">
      <c r="A548" s="225" t="s">
        <v>1975</v>
      </c>
      <c r="C548" s="225" t="s">
        <v>9</v>
      </c>
      <c r="D548" s="225" t="s">
        <v>1046</v>
      </c>
      <c r="E548" s="225" t="s">
        <v>717</v>
      </c>
      <c r="F548" s="225" t="s">
        <v>146</v>
      </c>
      <c r="G548" s="225" t="s">
        <v>722</v>
      </c>
      <c r="H548" s="225" t="s">
        <v>148</v>
      </c>
      <c r="I548" s="225" t="s">
        <v>726</v>
      </c>
      <c r="J548" s="225">
        <v>490</v>
      </c>
      <c r="K548" s="225" t="s">
        <v>46</v>
      </c>
      <c r="L548" s="225" t="s">
        <v>1934</v>
      </c>
      <c r="N548" s="244" t="s">
        <v>1972</v>
      </c>
      <c r="O548" s="244"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246" t="s">
        <v>1988</v>
      </c>
      <c r="Q548" s="246" t="s">
        <v>46</v>
      </c>
      <c r="R548" s="263" t="str">
        <f t="shared" si="42"/>
        <v xml:space="preserve">Other Industries </v>
      </c>
      <c r="S548" s="246" t="str">
        <f t="shared" si="41"/>
        <v>//**Other Industries : **</v>
      </c>
      <c r="T548"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225" t="s">
        <v>1975</v>
      </c>
      <c r="C549" s="225" t="s">
        <v>9</v>
      </c>
      <c r="D549" s="225" t="s">
        <v>1046</v>
      </c>
      <c r="E549" s="225" t="s">
        <v>717</v>
      </c>
      <c r="F549" s="225" t="s">
        <v>146</v>
      </c>
      <c r="G549" s="225" t="s">
        <v>723</v>
      </c>
      <c r="H549" s="225" t="s">
        <v>148</v>
      </c>
      <c r="I549" s="225" t="s">
        <v>729</v>
      </c>
      <c r="J549" s="225">
        <v>491</v>
      </c>
      <c r="K549" s="225" t="s">
        <v>47</v>
      </c>
      <c r="N549" s="244" t="s">
        <v>1972</v>
      </c>
      <c r="O549" s="244"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246" t="s">
        <v>1988</v>
      </c>
      <c r="Q549" s="246" t="s">
        <v>46</v>
      </c>
      <c r="R549" s="263" t="str">
        <f t="shared" si="42"/>
        <v xml:space="preserve">Other Industries </v>
      </c>
      <c r="S549" s="246" t="str">
        <f t="shared" si="41"/>
        <v>//**Other Industries : **</v>
      </c>
      <c r="T549" s="225" t="str">
        <f t="shared" si="40"/>
        <v/>
      </c>
    </row>
    <row r="550" spans="1:21">
      <c r="A550" s="225" t="s">
        <v>1975</v>
      </c>
      <c r="C550" s="225" t="s">
        <v>9</v>
      </c>
      <c r="D550" s="225" t="s">
        <v>1046</v>
      </c>
      <c r="E550" s="225" t="s">
        <v>717</v>
      </c>
      <c r="F550" s="225" t="s">
        <v>146</v>
      </c>
      <c r="G550" s="225" t="s">
        <v>1065</v>
      </c>
      <c r="H550" s="225" t="s">
        <v>148</v>
      </c>
      <c r="I550" s="225" t="s">
        <v>1068</v>
      </c>
      <c r="J550" s="225">
        <v>492</v>
      </c>
      <c r="K550" s="225" t="s">
        <v>47</v>
      </c>
      <c r="N550" s="244" t="s">
        <v>1972</v>
      </c>
      <c r="O550" s="244"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246" t="s">
        <v>1988</v>
      </c>
      <c r="Q550" s="246" t="s">
        <v>46</v>
      </c>
      <c r="R550" s="263" t="str">
        <f t="shared" si="42"/>
        <v xml:space="preserve">Other Industries </v>
      </c>
      <c r="S550" s="246" t="str">
        <f t="shared" si="41"/>
        <v>//**Other Industries : **</v>
      </c>
      <c r="T550" s="225" t="str">
        <f t="shared" si="40"/>
        <v/>
      </c>
    </row>
    <row r="551" spans="1:21">
      <c r="A551" s="225" t="s">
        <v>1975</v>
      </c>
      <c r="C551" s="225" t="s">
        <v>9</v>
      </c>
      <c r="D551" s="225" t="s">
        <v>1046</v>
      </c>
      <c r="E551" s="225" t="s">
        <v>717</v>
      </c>
      <c r="F551" s="225" t="s">
        <v>146</v>
      </c>
      <c r="G551" s="225" t="s">
        <v>1066</v>
      </c>
      <c r="H551" s="225" t="s">
        <v>148</v>
      </c>
      <c r="I551" s="225" t="s">
        <v>1070</v>
      </c>
      <c r="J551" s="225">
        <v>493</v>
      </c>
      <c r="K551" s="225" t="s">
        <v>46</v>
      </c>
      <c r="L551" s="225" t="s">
        <v>1934</v>
      </c>
      <c r="N551" s="244" t="s">
        <v>1972</v>
      </c>
      <c r="O551" s="244"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246" t="s">
        <v>1988</v>
      </c>
      <c r="Q551" s="246" t="s">
        <v>46</v>
      </c>
      <c r="R551" s="263" t="str">
        <f t="shared" si="42"/>
        <v xml:space="preserve">Other Industries </v>
      </c>
      <c r="S551" s="246" t="str">
        <f t="shared" si="41"/>
        <v>//**Other Industries : **</v>
      </c>
      <c r="T551"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225" t="s">
        <v>1975</v>
      </c>
      <c r="C552" s="225" t="s">
        <v>9</v>
      </c>
      <c r="D552" s="225" t="s">
        <v>1046</v>
      </c>
      <c r="E552" s="225" t="s">
        <v>717</v>
      </c>
      <c r="F552" s="225" t="s">
        <v>146</v>
      </c>
      <c r="G552" s="225" t="s">
        <v>1067</v>
      </c>
      <c r="H552" s="225" t="s">
        <v>148</v>
      </c>
      <c r="I552" s="225" t="s">
        <v>1071</v>
      </c>
      <c r="J552" s="225">
        <v>494</v>
      </c>
      <c r="K552" s="225" t="s">
        <v>46</v>
      </c>
      <c r="L552" s="225" t="s">
        <v>1934</v>
      </c>
      <c r="N552" s="244" t="s">
        <v>1972</v>
      </c>
      <c r="O552" s="244"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246" t="s">
        <v>1988</v>
      </c>
      <c r="Q552" s="246" t="s">
        <v>46</v>
      </c>
      <c r="R552" s="263" t="str">
        <f t="shared" si="42"/>
        <v xml:space="preserve">Other Industries </v>
      </c>
      <c r="S552" s="246" t="str">
        <f t="shared" si="41"/>
        <v>//**Other Industries : **</v>
      </c>
      <c r="T552"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225" t="s">
        <v>1975</v>
      </c>
      <c r="C553" s="225" t="s">
        <v>9</v>
      </c>
      <c r="D553" s="225" t="s">
        <v>1046</v>
      </c>
      <c r="E553" s="225" t="s">
        <v>717</v>
      </c>
      <c r="F553" s="225" t="s">
        <v>146</v>
      </c>
      <c r="G553" s="225" t="s">
        <v>1064</v>
      </c>
      <c r="H553" s="225" t="s">
        <v>148</v>
      </c>
      <c r="I553" s="225" t="s">
        <v>1069</v>
      </c>
      <c r="J553" s="225">
        <v>495</v>
      </c>
      <c r="K553" s="225" t="s">
        <v>47</v>
      </c>
      <c r="N553" s="244" t="s">
        <v>1972</v>
      </c>
      <c r="O553" s="244"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246" t="s">
        <v>1988</v>
      </c>
      <c r="Q553" s="246" t="s">
        <v>46</v>
      </c>
      <c r="R553" s="263" t="str">
        <f t="shared" si="42"/>
        <v xml:space="preserve">Other Industries </v>
      </c>
      <c r="S553" s="246" t="str">
        <f t="shared" si="41"/>
        <v>//**Other Industries : **</v>
      </c>
      <c r="T553" s="225" t="str">
        <f t="shared" si="40"/>
        <v/>
      </c>
    </row>
    <row r="554" spans="1:21" s="227" customFormat="1">
      <c r="A554" s="227" t="s">
        <v>1974</v>
      </c>
      <c r="B554" s="223"/>
      <c r="C554" s="227" t="s">
        <v>9</v>
      </c>
      <c r="D554" s="227" t="s">
        <v>1144</v>
      </c>
      <c r="E554" s="227" t="s">
        <v>1147</v>
      </c>
      <c r="J554" s="227">
        <v>58</v>
      </c>
      <c r="K554" s="227" t="s">
        <v>46</v>
      </c>
      <c r="L554" s="227" t="s">
        <v>1847</v>
      </c>
      <c r="M554" s="223"/>
      <c r="N554" s="248" t="s">
        <v>1972</v>
      </c>
      <c r="O554" s="248" t="str">
        <f>INDEX('Standard Descriptions'!$E:$E,MATCH(Guidance!E554,'Standard Descriptions'!$C:$C,0))</f>
        <v xml:space="preserve"> This policy reduces emissions of high-GWP, fluorinated gases (F-gases) from the industry sector by substituting less-harmful chemicals. // </v>
      </c>
      <c r="P554" s="227" t="s">
        <v>1988</v>
      </c>
      <c r="Q554" s="227" t="s">
        <v>47</v>
      </c>
      <c r="R554" s="227" t="str">
        <f t="shared" ref="R554:R557" si="43">H554&amp;" "&amp;I554</f>
        <v xml:space="preserve"> </v>
      </c>
      <c r="T554" s="227" t="str">
        <f t="shared" si="40"/>
        <v xml:space="preserve"> If this policy is fully implemented, F-gas emissions in 2050 are reduced by 56%.</v>
      </c>
      <c r="U554" s="222"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227" customFormat="1">
      <c r="A555" s="227" t="s">
        <v>1974</v>
      </c>
      <c r="B555" s="223"/>
      <c r="C555" s="227" t="s">
        <v>9</v>
      </c>
      <c r="D555" s="227" t="s">
        <v>1145</v>
      </c>
      <c r="E555" s="227" t="s">
        <v>1148</v>
      </c>
      <c r="J555" s="227">
        <v>510</v>
      </c>
      <c r="K555" s="227" t="s">
        <v>46</v>
      </c>
      <c r="L555" s="227" t="s">
        <v>1848</v>
      </c>
      <c r="M555" s="223"/>
      <c r="N555" s="248" t="s">
        <v>1972</v>
      </c>
      <c r="O555" s="248"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227" t="s">
        <v>1988</v>
      </c>
      <c r="Q555" s="227" t="s">
        <v>47</v>
      </c>
      <c r="R555" s="227" t="str">
        <f t="shared" si="43"/>
        <v xml:space="preserve"> </v>
      </c>
      <c r="T555" s="227" t="str">
        <f t="shared" si="40"/>
        <v xml:space="preserve"> If this policy is fully implemented, F-gas emissions in 2050 are reduced by 3%.</v>
      </c>
      <c r="U555" s="222"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227" customFormat="1">
      <c r="A556" s="227" t="s">
        <v>1974</v>
      </c>
      <c r="B556" s="223"/>
      <c r="C556" s="227" t="s">
        <v>9</v>
      </c>
      <c r="D556" s="227" t="s">
        <v>1146</v>
      </c>
      <c r="E556" s="227" t="s">
        <v>1149</v>
      </c>
      <c r="J556" s="227">
        <v>511</v>
      </c>
      <c r="K556" s="227" t="s">
        <v>46</v>
      </c>
      <c r="L556" s="227" t="s">
        <v>1849</v>
      </c>
      <c r="M556" s="223"/>
      <c r="N556" s="248" t="s">
        <v>1972</v>
      </c>
      <c r="O556" s="248"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227" t="s">
        <v>1988</v>
      </c>
      <c r="Q556" s="227" t="s">
        <v>47</v>
      </c>
      <c r="R556" s="227" t="str">
        <f t="shared" si="43"/>
        <v xml:space="preserve"> </v>
      </c>
      <c r="T556" s="227" t="str">
        <f t="shared" si="40"/>
        <v xml:space="preserve"> If this policy is fully implemented, F-gas emissions in 2050 are reduced by 16%.</v>
      </c>
      <c r="U556" s="222"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227" customFormat="1">
      <c r="A557" s="227" t="s">
        <v>1974</v>
      </c>
      <c r="B557" s="223"/>
      <c r="C557" s="227" t="s">
        <v>9</v>
      </c>
      <c r="D557" s="227" t="s">
        <v>1156</v>
      </c>
      <c r="E557" s="227" t="s">
        <v>1150</v>
      </c>
      <c r="J557" s="227">
        <v>512</v>
      </c>
      <c r="K557" s="227" t="s">
        <v>46</v>
      </c>
      <c r="L557" s="227" t="s">
        <v>1850</v>
      </c>
      <c r="M557" s="223"/>
      <c r="N557" s="248" t="s">
        <v>1972</v>
      </c>
      <c r="O557" s="248"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227" t="s">
        <v>1988</v>
      </c>
      <c r="Q557" s="227" t="s">
        <v>47</v>
      </c>
      <c r="R557" s="227" t="str">
        <f t="shared" si="43"/>
        <v xml:space="preserve"> </v>
      </c>
      <c r="T557" s="227" t="str">
        <f t="shared" si="40"/>
        <v xml:space="preserve"> If this policy is fully implemented, F-gas emissions in 2050 are reduced by 7%.</v>
      </c>
      <c r="U557" s="222"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227" customFormat="1">
      <c r="A558" s="227" t="s">
        <v>1974</v>
      </c>
      <c r="B558" s="223"/>
      <c r="C558" s="227" t="s">
        <v>9</v>
      </c>
      <c r="D558" s="227" t="s">
        <v>763</v>
      </c>
      <c r="E558" s="227" t="str">
        <f>E559</f>
        <v>Percent Reduction in Nonenergy Nonagriculture Industry Product Demand</v>
      </c>
      <c r="M558" s="223"/>
      <c r="N558" s="248" t="s">
        <v>1972</v>
      </c>
      <c r="O558" s="252">
        <f>INDEX('Standard Descriptions'!$E:$E,MATCH(Guidance!E558,'Standard Descriptions'!$C:$C,0))</f>
        <v>0</v>
      </c>
      <c r="P558" s="227" t="s">
        <v>1988</v>
      </c>
      <c r="Q558" s="227" t="s">
        <v>46</v>
      </c>
      <c r="T558" s="227" t="str">
        <f t="shared" si="40"/>
        <v/>
      </c>
      <c r="U558" s="222"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225" t="s">
        <v>1975</v>
      </c>
      <c r="C559" s="225" t="s">
        <v>9</v>
      </c>
      <c r="D559" s="225" t="s">
        <v>763</v>
      </c>
      <c r="E559" s="225" t="s">
        <v>762</v>
      </c>
      <c r="F559" s="225" t="s">
        <v>140</v>
      </c>
      <c r="H559" s="225" t="s">
        <v>732</v>
      </c>
      <c r="J559" s="225">
        <v>429</v>
      </c>
      <c r="K559" s="225" t="s">
        <v>46</v>
      </c>
      <c r="L559" s="225" t="s">
        <v>1851</v>
      </c>
      <c r="N559" s="244" t="s">
        <v>1972</v>
      </c>
      <c r="O559" s="244">
        <f>INDEX('Standard Descriptions'!$E:$E,MATCH(Guidance!E559,'Standard Descriptions'!$C:$C,0))</f>
        <v>0</v>
      </c>
      <c r="P559" s="246" t="s">
        <v>1988</v>
      </c>
      <c r="Q559" s="246" t="s">
        <v>46</v>
      </c>
      <c r="R559" s="246" t="str">
        <f>H559&amp;" "&amp;I559</f>
        <v xml:space="preserve">Cement Industry </v>
      </c>
      <c r="S559" s="246" t="str">
        <f t="shared" si="41"/>
        <v>//**Cement Industry : **</v>
      </c>
      <c r="T559" s="225"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225" t="s">
        <v>1975</v>
      </c>
      <c r="C560" s="225" t="s">
        <v>9</v>
      </c>
      <c r="D560" s="225" t="s">
        <v>763</v>
      </c>
      <c r="E560" s="225" t="s">
        <v>762</v>
      </c>
      <c r="F560" s="225" t="s">
        <v>142</v>
      </c>
      <c r="H560" s="225" t="s">
        <v>734</v>
      </c>
      <c r="J560" s="225">
        <v>430</v>
      </c>
      <c r="K560" s="225" t="s">
        <v>46</v>
      </c>
      <c r="L560" s="225" t="s">
        <v>1936</v>
      </c>
      <c r="N560" s="244" t="s">
        <v>1972</v>
      </c>
      <c r="O560" s="244">
        <f>INDEX('Standard Descriptions'!$E:$E,MATCH(Guidance!E560,'Standard Descriptions'!$C:$C,0))</f>
        <v>0</v>
      </c>
      <c r="P560" s="246" t="s">
        <v>1988</v>
      </c>
      <c r="Q560" s="246" t="s">
        <v>46</v>
      </c>
      <c r="R560" s="246" t="str">
        <f>H560&amp;" "&amp;I560</f>
        <v xml:space="preserve">Iron and Steel Industry </v>
      </c>
      <c r="S560" s="246" t="str">
        <f t="shared" si="41"/>
        <v>//**Iron and Steel Industry : **</v>
      </c>
      <c r="T560" s="225"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225" t="s">
        <v>1975</v>
      </c>
      <c r="C561" s="225" t="s">
        <v>9</v>
      </c>
      <c r="D561" s="225" t="s">
        <v>763</v>
      </c>
      <c r="E561" s="225" t="s">
        <v>762</v>
      </c>
      <c r="F561" s="225" t="s">
        <v>144</v>
      </c>
      <c r="H561" s="225" t="s">
        <v>764</v>
      </c>
      <c r="J561" s="225">
        <v>432</v>
      </c>
      <c r="K561" s="225" t="s">
        <v>46</v>
      </c>
      <c r="L561" s="225" t="s">
        <v>1937</v>
      </c>
      <c r="N561" s="244" t="s">
        <v>1972</v>
      </c>
      <c r="O561" s="244">
        <f>INDEX('Standard Descriptions'!$E:$E,MATCH(Guidance!E561,'Standard Descriptions'!$C:$C,0))</f>
        <v>0</v>
      </c>
      <c r="P561" s="246" t="s">
        <v>1988</v>
      </c>
      <c r="Q561" s="246" t="s">
        <v>46</v>
      </c>
      <c r="R561" s="246" t="str">
        <f>H561&amp;" "&amp;I561</f>
        <v xml:space="preserve">Water &amp; Waste </v>
      </c>
      <c r="S561" s="246" t="str">
        <f t="shared" si="41"/>
        <v>//**Water &amp; Waste : **</v>
      </c>
      <c r="T561" s="225"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227" customFormat="1">
      <c r="A562" s="227" t="s">
        <v>1974</v>
      </c>
      <c r="B562" s="223"/>
      <c r="C562" s="227" t="s">
        <v>9</v>
      </c>
      <c r="D562" s="227" t="s">
        <v>22</v>
      </c>
      <c r="E562" s="227" t="str">
        <f>E563</f>
        <v>Fraction of Methane Capture Opportunities Achieved</v>
      </c>
      <c r="M562" s="223"/>
      <c r="N562" s="248" t="s">
        <v>1972</v>
      </c>
      <c r="O562" s="248"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227" t="s">
        <v>1988</v>
      </c>
      <c r="Q562" s="227" t="s">
        <v>46</v>
      </c>
      <c r="S562" s="227" t="str">
        <f t="shared" si="41"/>
        <v/>
      </c>
      <c r="T562" s="227" t="str">
        <f t="shared" si="40"/>
        <v/>
      </c>
      <c r="U562" s="222"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225" t="s">
        <v>1975</v>
      </c>
      <c r="C563" s="225" t="s">
        <v>9</v>
      </c>
      <c r="D563" s="225" t="s">
        <v>22</v>
      </c>
      <c r="E563" s="225" t="s">
        <v>301</v>
      </c>
      <c r="F563" s="225" t="s">
        <v>141</v>
      </c>
      <c r="H563" s="225" t="s">
        <v>733</v>
      </c>
      <c r="J563" s="225">
        <v>56</v>
      </c>
      <c r="K563" s="225" t="s">
        <v>46</v>
      </c>
      <c r="L563" s="225" t="s">
        <v>1852</v>
      </c>
      <c r="N563" s="244" t="s">
        <v>1972</v>
      </c>
      <c r="O563" s="244"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246" t="s">
        <v>1988</v>
      </c>
      <c r="Q563" s="246" t="s">
        <v>46</v>
      </c>
      <c r="R563" s="246" t="str">
        <f>H563&amp;" "&amp;I563</f>
        <v xml:space="preserve">Natural Gas and Petroleum Industry </v>
      </c>
      <c r="S563" s="246" t="str">
        <f t="shared" si="41"/>
        <v>//**Natural Gas and Petroleum Industry : **</v>
      </c>
      <c r="T563" s="225" t="str">
        <f t="shared" si="40"/>
        <v>//**Natural Gas and Petroleum Industry : ** If this policy is fully implemented, process emissions in 2050 are reduced by 36% from the natural gas and petroleum industry.</v>
      </c>
    </row>
    <row r="564" spans="1:21">
      <c r="A564" s="225" t="s">
        <v>1975</v>
      </c>
      <c r="C564" s="225" t="s">
        <v>9</v>
      </c>
      <c r="D564" s="225" t="s">
        <v>22</v>
      </c>
      <c r="E564" s="225" t="s">
        <v>301</v>
      </c>
      <c r="F564" s="225" t="s">
        <v>765</v>
      </c>
      <c r="H564" s="225" t="s">
        <v>1133</v>
      </c>
      <c r="J564" s="225">
        <v>513</v>
      </c>
      <c r="K564" s="225" t="s">
        <v>46</v>
      </c>
      <c r="L564" s="225" t="s">
        <v>1938</v>
      </c>
      <c r="N564" s="244" t="s">
        <v>1972</v>
      </c>
      <c r="O564" s="244"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246" t="s">
        <v>1988</v>
      </c>
      <c r="Q564" s="246" t="s">
        <v>46</v>
      </c>
      <c r="R564" s="246" t="str">
        <f>H564&amp;" "&amp;I564</f>
        <v xml:space="preserve">Coal Mining Industry </v>
      </c>
      <c r="S564" s="246" t="str">
        <f t="shared" si="41"/>
        <v>//**Coal Mining Industry : **</v>
      </c>
      <c r="T564" s="225" t="str">
        <f t="shared" si="40"/>
        <v>//**Coal Mining Industry : ** If this policy is fully implemented, process emissions in 2050 are reduced by 14% from the mining industry.</v>
      </c>
    </row>
    <row r="565" spans="1:21">
      <c r="A565" s="225" t="s">
        <v>1975</v>
      </c>
      <c r="C565" s="225" t="s">
        <v>9</v>
      </c>
      <c r="D565" s="225" t="s">
        <v>22</v>
      </c>
      <c r="E565" s="225" t="s">
        <v>301</v>
      </c>
      <c r="F565" s="225" t="s">
        <v>144</v>
      </c>
      <c r="H565" s="225" t="s">
        <v>764</v>
      </c>
      <c r="J565" s="225">
        <v>514</v>
      </c>
      <c r="K565" s="225" t="s">
        <v>46</v>
      </c>
      <c r="L565" s="225" t="s">
        <v>1939</v>
      </c>
      <c r="N565" s="244" t="s">
        <v>1972</v>
      </c>
      <c r="O565" s="244"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246" t="s">
        <v>1988</v>
      </c>
      <c r="Q565" s="246" t="s">
        <v>46</v>
      </c>
      <c r="R565" s="246" t="str">
        <f>H565&amp;" "&amp;I565</f>
        <v xml:space="preserve">Water &amp; Waste </v>
      </c>
      <c r="S565" s="246" t="str">
        <f t="shared" si="41"/>
        <v>//**Water &amp; Waste : **</v>
      </c>
      <c r="T565" s="225" t="str">
        <f t="shared" si="40"/>
        <v>//**Water &amp; Waste : ** If this policy is fully implemented, process emissions in 2050 are reduced by 42% from the waste management industry.</v>
      </c>
    </row>
    <row r="566" spans="1:21" s="227" customFormat="1">
      <c r="A566" s="227" t="s">
        <v>1974</v>
      </c>
      <c r="C566" s="227" t="s">
        <v>9</v>
      </c>
      <c r="D566" s="227" t="s">
        <v>20</v>
      </c>
      <c r="E566" s="227" t="str">
        <f>E567</f>
        <v>Fraction of Methane Destruction Opportunities Achieved</v>
      </c>
      <c r="N566" s="248" t="s">
        <v>1972</v>
      </c>
      <c r="O566" s="248"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227" t="s">
        <v>1988</v>
      </c>
      <c r="Q566" s="227" t="s">
        <v>46</v>
      </c>
      <c r="S566" s="227" t="str">
        <f t="shared" si="41"/>
        <v/>
      </c>
      <c r="T566" s="227" t="str">
        <f t="shared" si="40"/>
        <v/>
      </c>
      <c r="U566" s="222"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225" t="s">
        <v>1975</v>
      </c>
      <c r="C567" s="225" t="s">
        <v>9</v>
      </c>
      <c r="D567" s="225" t="s">
        <v>20</v>
      </c>
      <c r="E567" s="225" t="s">
        <v>302</v>
      </c>
      <c r="F567" s="225" t="s">
        <v>141</v>
      </c>
      <c r="H567" s="225" t="s">
        <v>733</v>
      </c>
      <c r="J567" s="225">
        <v>57</v>
      </c>
      <c r="K567" s="225" t="s">
        <v>46</v>
      </c>
      <c r="L567" s="225" t="s">
        <v>1853</v>
      </c>
      <c r="N567" s="244" t="s">
        <v>1972</v>
      </c>
      <c r="O567" s="244"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246" t="s">
        <v>1988</v>
      </c>
      <c r="Q567" s="246" t="s">
        <v>46</v>
      </c>
      <c r="R567" s="246" t="str">
        <f>H567&amp;" "&amp;I567</f>
        <v xml:space="preserve">Natural Gas and Petroleum Industry </v>
      </c>
      <c r="S567" s="246" t="str">
        <f t="shared" si="41"/>
        <v>//**Natural Gas and Petroleum Industry : **</v>
      </c>
      <c r="T567" s="225" t="str">
        <f t="shared" si="40"/>
        <v>//**Natural Gas and Petroleum Industry : ** If this policy is fully implemented, process emissions in 2050 are reduced by 4% from the natural gas and petroleum industry.</v>
      </c>
    </row>
    <row r="568" spans="1:21">
      <c r="A568" s="225" t="s">
        <v>1975</v>
      </c>
      <c r="C568" s="225" t="s">
        <v>9</v>
      </c>
      <c r="D568" s="225" t="s">
        <v>20</v>
      </c>
      <c r="E568" s="225" t="s">
        <v>302</v>
      </c>
      <c r="F568" s="225" t="s">
        <v>765</v>
      </c>
      <c r="H568" s="225" t="s">
        <v>1133</v>
      </c>
      <c r="J568" s="225">
        <v>515</v>
      </c>
      <c r="K568" s="225" t="s">
        <v>46</v>
      </c>
      <c r="L568" s="225" t="s">
        <v>1940</v>
      </c>
      <c r="N568" s="244" t="s">
        <v>1972</v>
      </c>
      <c r="O568" s="244"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246" t="s">
        <v>1988</v>
      </c>
      <c r="Q568" s="246" t="s">
        <v>46</v>
      </c>
      <c r="R568" s="246" t="str">
        <f>H568&amp;" "&amp;I568</f>
        <v xml:space="preserve">Coal Mining Industry </v>
      </c>
      <c r="S568" s="246" t="str">
        <f t="shared" si="41"/>
        <v>//**Coal Mining Industry : **</v>
      </c>
      <c r="T568" s="225" t="str">
        <f t="shared" si="40"/>
        <v>//**Coal Mining Industry : ** If this policy is fully implemented, process emissions in 2050 are reduced by 50% from the mining industry.</v>
      </c>
    </row>
    <row r="569" spans="1:21">
      <c r="A569" s="225" t="s">
        <v>1975</v>
      </c>
      <c r="C569" s="225" t="s">
        <v>9</v>
      </c>
      <c r="D569" s="225" t="s">
        <v>20</v>
      </c>
      <c r="E569" s="225" t="s">
        <v>302</v>
      </c>
      <c r="F569" s="225" t="s">
        <v>144</v>
      </c>
      <c r="H569" s="225" t="s">
        <v>764</v>
      </c>
      <c r="J569" s="225">
        <v>516</v>
      </c>
      <c r="K569" s="225" t="s">
        <v>46</v>
      </c>
      <c r="L569" s="225" t="s">
        <v>1941</v>
      </c>
      <c r="N569" s="244" t="s">
        <v>1972</v>
      </c>
      <c r="O569" s="244"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246" t="s">
        <v>1988</v>
      </c>
      <c r="Q569" s="246" t="s">
        <v>46</v>
      </c>
      <c r="R569" s="246" t="str">
        <f>H569&amp;" "&amp;I569</f>
        <v xml:space="preserve">Water &amp; Waste </v>
      </c>
      <c r="S569" s="246" t="str">
        <f t="shared" si="41"/>
        <v>//**Water &amp; Waste : **</v>
      </c>
      <c r="T569" s="225" t="str">
        <f t="shared" si="40"/>
        <v>//**Water &amp; Waste : ** If this policy is fully implemented, process emissions in 2050 are reduced by 10% from the waste management industry.</v>
      </c>
    </row>
    <row r="570" spans="1:21" s="227" customFormat="1">
      <c r="A570" s="227" t="s">
        <v>1974</v>
      </c>
      <c r="C570" s="227" t="s">
        <v>9</v>
      </c>
      <c r="D570" s="227" t="s">
        <v>826</v>
      </c>
      <c r="E570" s="227" t="str">
        <f>E571</f>
        <v>Percent Reduction in Fossil Fuel Exports</v>
      </c>
      <c r="N570" s="248" t="s">
        <v>1972</v>
      </c>
      <c r="O570" s="248"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227" t="s">
        <v>1988</v>
      </c>
      <c r="Q570" s="227" t="s">
        <v>46</v>
      </c>
      <c r="S570" s="227" t="str">
        <f t="shared" si="41"/>
        <v/>
      </c>
      <c r="T570" s="227" t="str">
        <f t="shared" si="40"/>
        <v/>
      </c>
      <c r="U570" s="222"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225" t="s">
        <v>1975</v>
      </c>
      <c r="C571" s="225" t="s">
        <v>9</v>
      </c>
      <c r="D571" s="225" t="s">
        <v>826</v>
      </c>
      <c r="E571" s="225" t="s">
        <v>827</v>
      </c>
      <c r="F571" s="225" t="s">
        <v>473</v>
      </c>
      <c r="H571" s="225" t="s">
        <v>470</v>
      </c>
      <c r="J571" s="225">
        <v>451</v>
      </c>
      <c r="K571" s="225" t="s">
        <v>47</v>
      </c>
      <c r="L571" s="225" t="s">
        <v>1854</v>
      </c>
      <c r="N571" s="244" t="s">
        <v>1972</v>
      </c>
      <c r="O571" s="244"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246" t="s">
        <v>1988</v>
      </c>
      <c r="Q571" s="246" t="s">
        <v>46</v>
      </c>
      <c r="R571" s="246" t="str">
        <f t="shared" ref="R571:R591" si="44">H571&amp;" "&amp;I571</f>
        <v xml:space="preserve">Hard Coal </v>
      </c>
      <c r="S571" s="246" t="str">
        <f t="shared" si="41"/>
        <v>//**Hard Coal : **</v>
      </c>
      <c r="T571" s="225" t="str">
        <f t="shared" si="40"/>
        <v/>
      </c>
    </row>
    <row r="572" spans="1:21">
      <c r="A572" s="225" t="s">
        <v>1975</v>
      </c>
      <c r="C572" s="225" t="s">
        <v>9</v>
      </c>
      <c r="D572" s="225" t="s">
        <v>826</v>
      </c>
      <c r="E572" s="225" t="s">
        <v>827</v>
      </c>
      <c r="F572" s="225" t="s">
        <v>49</v>
      </c>
      <c r="H572" s="225" t="s">
        <v>93</v>
      </c>
      <c r="J572" s="225">
        <v>452</v>
      </c>
      <c r="K572" s="225" t="s">
        <v>47</v>
      </c>
      <c r="N572" s="244" t="s">
        <v>1972</v>
      </c>
      <c r="O572" s="244"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246" t="s">
        <v>1988</v>
      </c>
      <c r="Q572" s="246" t="s">
        <v>46</v>
      </c>
      <c r="R572" s="246" t="str">
        <f t="shared" si="44"/>
        <v xml:space="preserve">Natural Gas </v>
      </c>
      <c r="S572" s="246" t="str">
        <f t="shared" si="41"/>
        <v>//**Natural Gas : **</v>
      </c>
      <c r="T572" s="225" t="str">
        <f t="shared" si="40"/>
        <v/>
      </c>
    </row>
    <row r="573" spans="1:21">
      <c r="A573" s="225" t="s">
        <v>1975</v>
      </c>
      <c r="C573" s="225" t="s">
        <v>9</v>
      </c>
      <c r="D573" s="225" t="s">
        <v>826</v>
      </c>
      <c r="E573" s="225" t="s">
        <v>827</v>
      </c>
      <c r="F573" s="225" t="s">
        <v>56</v>
      </c>
      <c r="H573" s="225" t="s">
        <v>101</v>
      </c>
      <c r="J573" s="225">
        <v>453</v>
      </c>
      <c r="K573" s="225" t="s">
        <v>46</v>
      </c>
      <c r="L573" s="225" t="s">
        <v>1942</v>
      </c>
      <c r="N573" s="244" t="s">
        <v>1972</v>
      </c>
      <c r="O573" s="244"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246" t="s">
        <v>1988</v>
      </c>
      <c r="Q573" s="246" t="s">
        <v>46</v>
      </c>
      <c r="R573" s="246" t="str">
        <f t="shared" si="44"/>
        <v xml:space="preserve">Petroleum Gasoline </v>
      </c>
      <c r="S573" s="246" t="str">
        <f t="shared" si="41"/>
        <v>//**Petroleum Gasoline : **</v>
      </c>
      <c r="T573" s="225" t="str">
        <f t="shared" si="40"/>
        <v>//**Petroleum Gasoline : ** In 2018, exports represented 37% of India's petroleum gasoline production.</v>
      </c>
    </row>
    <row r="574" spans="1:21">
      <c r="A574" s="225" t="s">
        <v>1975</v>
      </c>
      <c r="C574" s="225" t="s">
        <v>9</v>
      </c>
      <c r="D574" s="225" t="s">
        <v>826</v>
      </c>
      <c r="E574" s="225" t="s">
        <v>827</v>
      </c>
      <c r="F574" s="225" t="s">
        <v>57</v>
      </c>
      <c r="H574" s="225" t="s">
        <v>102</v>
      </c>
      <c r="J574" s="225">
        <v>454</v>
      </c>
      <c r="K574" s="225" t="s">
        <v>46</v>
      </c>
      <c r="L574" s="225" t="s">
        <v>1943</v>
      </c>
      <c r="N574" s="244" t="s">
        <v>1972</v>
      </c>
      <c r="O574" s="244"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246" t="s">
        <v>1988</v>
      </c>
      <c r="Q574" s="246" t="s">
        <v>46</v>
      </c>
      <c r="R574" s="246" t="str">
        <f t="shared" si="44"/>
        <v xml:space="preserve">Petroleum Diesel </v>
      </c>
      <c r="S574" s="246" t="str">
        <f t="shared" si="41"/>
        <v>//**Petroleum Diesel : **</v>
      </c>
      <c r="T574" s="225" t="str">
        <f t="shared" si="40"/>
        <v>//**Petroleum Diesel : ** In 2018, exports represented 27% of India's petroleum diesel production.</v>
      </c>
    </row>
    <row r="575" spans="1:21">
      <c r="A575" s="225" t="s">
        <v>1975</v>
      </c>
      <c r="C575" s="225" t="s">
        <v>9</v>
      </c>
      <c r="D575" s="225" t="s">
        <v>826</v>
      </c>
      <c r="E575" s="225" t="s">
        <v>827</v>
      </c>
      <c r="F575" s="225" t="s">
        <v>809</v>
      </c>
      <c r="H575" s="225" t="s">
        <v>810</v>
      </c>
      <c r="J575" s="225">
        <v>455</v>
      </c>
      <c r="K575" s="225" t="s">
        <v>46</v>
      </c>
      <c r="L575" s="225" t="s">
        <v>1944</v>
      </c>
      <c r="N575" s="244" t="s">
        <v>1972</v>
      </c>
      <c r="O575" s="244"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246" t="s">
        <v>1988</v>
      </c>
      <c r="Q575" s="246" t="s">
        <v>46</v>
      </c>
      <c r="R575" s="246" t="str">
        <f t="shared" si="44"/>
        <v xml:space="preserve">Jet Fuel/Kerosene </v>
      </c>
      <c r="S575" s="246" t="str">
        <f t="shared" si="41"/>
        <v>//**Jet Fuel/Kerosene : **</v>
      </c>
      <c r="T575" s="225" t="str">
        <f t="shared" si="40"/>
        <v>//**Jet Fuel/Kerosene : ** In 2018, exports represented 49% of India's jet fuel production.</v>
      </c>
    </row>
    <row r="576" spans="1:21">
      <c r="A576" s="225" t="s">
        <v>1975</v>
      </c>
      <c r="C576" s="225" t="s">
        <v>9</v>
      </c>
      <c r="D576" s="225" t="s">
        <v>826</v>
      </c>
      <c r="E576" s="225" t="s">
        <v>827</v>
      </c>
      <c r="F576" s="225" t="s">
        <v>466</v>
      </c>
      <c r="H576" s="225" t="s">
        <v>467</v>
      </c>
      <c r="J576" s="225">
        <v>456</v>
      </c>
      <c r="K576" s="225" t="s">
        <v>47</v>
      </c>
      <c r="N576" s="244" t="s">
        <v>1972</v>
      </c>
      <c r="O576" s="244"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246" t="s">
        <v>1988</v>
      </c>
      <c r="Q576" s="246" t="s">
        <v>46</v>
      </c>
      <c r="R576" s="246" t="str">
        <f t="shared" si="44"/>
        <v xml:space="preserve">Lignite </v>
      </c>
      <c r="S576" s="246" t="str">
        <f t="shared" si="41"/>
        <v>//**Lignite : **</v>
      </c>
      <c r="T576" s="225" t="str">
        <f t="shared" si="40"/>
        <v/>
      </c>
    </row>
    <row r="577" spans="1:21">
      <c r="A577" s="225" t="s">
        <v>1975</v>
      </c>
      <c r="C577" s="225" t="s">
        <v>9</v>
      </c>
      <c r="D577" s="225" t="s">
        <v>826</v>
      </c>
      <c r="E577" s="225" t="s">
        <v>827</v>
      </c>
      <c r="F577" s="225" t="s">
        <v>801</v>
      </c>
      <c r="H577" s="225" t="s">
        <v>805</v>
      </c>
      <c r="J577" s="225">
        <v>457</v>
      </c>
      <c r="K577" s="225" t="s">
        <v>47</v>
      </c>
      <c r="N577" s="244" t="s">
        <v>1972</v>
      </c>
      <c r="O577" s="244"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246" t="s">
        <v>1988</v>
      </c>
      <c r="Q577" s="246" t="s">
        <v>46</v>
      </c>
      <c r="R577" s="246" t="str">
        <f t="shared" si="44"/>
        <v xml:space="preserve">Crude Oil </v>
      </c>
      <c r="S577" s="246" t="str">
        <f t="shared" si="41"/>
        <v>//**Crude Oil : **</v>
      </c>
      <c r="T577" s="225" t="str">
        <f t="shared" si="40"/>
        <v/>
      </c>
    </row>
    <row r="578" spans="1:21">
      <c r="A578" s="225" t="s">
        <v>1975</v>
      </c>
      <c r="C578" s="225" t="s">
        <v>9</v>
      </c>
      <c r="D578" s="225" t="s">
        <v>826</v>
      </c>
      <c r="E578" s="225" t="s">
        <v>827</v>
      </c>
      <c r="F578" s="225" t="s">
        <v>811</v>
      </c>
      <c r="H578" s="225" t="s">
        <v>812</v>
      </c>
      <c r="J578" s="225">
        <v>458</v>
      </c>
      <c r="K578" s="225" t="s">
        <v>46</v>
      </c>
      <c r="L578" s="225" t="s">
        <v>1945</v>
      </c>
      <c r="N578" s="244" t="s">
        <v>1972</v>
      </c>
      <c r="O578" s="244"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246" t="s">
        <v>1988</v>
      </c>
      <c r="Q578" s="246" t="s">
        <v>46</v>
      </c>
      <c r="R578" s="246" t="str">
        <f t="shared" si="44"/>
        <v xml:space="preserve">Heavy/Residual Fuel Oil </v>
      </c>
      <c r="S578" s="246" t="str">
        <f t="shared" si="41"/>
        <v>//**Heavy/Residual Fuel Oil : **</v>
      </c>
      <c r="T578" s="225" t="str">
        <f t="shared" si="40"/>
        <v>//**Heavy/Residual Fuel Oil : ** In 2018, exports represented 26% of India's heavy and residual fuel oil production.</v>
      </c>
    </row>
    <row r="579" spans="1:21">
      <c r="A579" s="225" t="s">
        <v>1975</v>
      </c>
      <c r="C579" s="225" t="s">
        <v>9</v>
      </c>
      <c r="D579" s="225" t="s">
        <v>826</v>
      </c>
      <c r="E579" s="225" t="s">
        <v>827</v>
      </c>
      <c r="F579" s="225" t="s">
        <v>802</v>
      </c>
      <c r="H579" s="225" t="s">
        <v>806</v>
      </c>
      <c r="J579" s="225">
        <v>459</v>
      </c>
      <c r="K579" s="225" t="s">
        <v>47</v>
      </c>
      <c r="L579" s="225" t="s">
        <v>1946</v>
      </c>
      <c r="N579" s="244" t="s">
        <v>1972</v>
      </c>
      <c r="O579" s="244"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246" t="s">
        <v>1988</v>
      </c>
      <c r="Q579" s="246" t="s">
        <v>46</v>
      </c>
      <c r="R579" s="246" t="str">
        <f t="shared" si="44"/>
        <v xml:space="preserve">LPG/Propane/Butane </v>
      </c>
      <c r="S579" s="246" t="str">
        <f t="shared" si="41"/>
        <v>//**LPG/Propane/Butane : **</v>
      </c>
      <c r="T579" s="225" t="str">
        <f t="shared" si="40"/>
        <v/>
      </c>
    </row>
    <row r="580" spans="1:21" s="227" customFormat="1">
      <c r="A580" s="227" t="s">
        <v>1974</v>
      </c>
      <c r="B580" s="223"/>
      <c r="C580" s="227" t="s">
        <v>149</v>
      </c>
      <c r="D580" s="227" t="s">
        <v>151</v>
      </c>
      <c r="E580" s="227" t="s">
        <v>452</v>
      </c>
      <c r="J580" s="227">
        <v>60</v>
      </c>
      <c r="K580" s="227" t="s">
        <v>46</v>
      </c>
      <c r="L580" s="227" t="s">
        <v>1855</v>
      </c>
      <c r="M580" s="223"/>
      <c r="N580" s="248" t="s">
        <v>1972</v>
      </c>
      <c r="O580" s="248" t="str">
        <f>INDEX('Standard Descriptions'!$E:$E,MATCH(Guidance!E580,'Standard Descriptions'!$C:$C,0))</f>
        <v xml:space="preserve"> This policy increases the sequestration of CO2 by planting forests.  Planted forests are assumed to be managed with best practices and are not used for timber harvesting. // </v>
      </c>
      <c r="P580" s="227" t="s">
        <v>1988</v>
      </c>
      <c r="Q580" s="227" t="s">
        <v>47</v>
      </c>
      <c r="R580" s="227" t="str">
        <f t="shared" si="44"/>
        <v xml:space="preserve"> </v>
      </c>
      <c r="T580" s="227" t="str">
        <f t="shared" ref="T580:T643" si="45">IF(K580="Yes",S580&amp;L580,"")</f>
        <v xml:space="preserve">  If this policy is fully implemented, the afforestation/reforestation rate reaches 1.4 million acres per year (roughly equal to 0.17% of the total land area of India per year).</v>
      </c>
      <c r="U580" s="222"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260" customFormat="1" ht="68.5" customHeight="1">
      <c r="A581" s="260" t="s">
        <v>1974</v>
      </c>
      <c r="B581" s="261"/>
      <c r="C581" s="260" t="s">
        <v>149</v>
      </c>
      <c r="D581" s="260" t="s">
        <v>272</v>
      </c>
      <c r="E581" s="260" t="s">
        <v>461</v>
      </c>
      <c r="J581" s="260">
        <v>705</v>
      </c>
      <c r="K581" s="260" t="s">
        <v>46</v>
      </c>
      <c r="L581" s="260" t="s">
        <v>2002</v>
      </c>
      <c r="M581" s="261"/>
      <c r="N581" s="257" t="s">
        <v>1972</v>
      </c>
      <c r="O581" s="257" t="str">
        <f>INDEX('Standard Descriptions'!$E:$E,MATCH(Guidance!E581,'Standard Descriptions'!$C:$C,0))</f>
        <v>This policy prevents the release of CO2 that accompanies deforestation. //</v>
      </c>
      <c r="P581" s="260" t="s">
        <v>1988</v>
      </c>
      <c r="Q581" s="260" t="s">
        <v>47</v>
      </c>
      <c r="R581" s="260" t="str">
        <f t="shared" si="44"/>
        <v xml:space="preserve"> </v>
      </c>
      <c r="T581" s="260" t="str">
        <f t="shared" si="45"/>
        <v xml:space="preserve">  If this policy is fully implemented, the deforestation rate reaches zero acres per year in 2050 (down from an average of 83,600 hectares per year during 2001-'18).</v>
      </c>
      <c r="U581" s="259"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227" customFormat="1">
      <c r="A582" s="227" t="s">
        <v>1974</v>
      </c>
      <c r="B582" s="223"/>
      <c r="C582" s="227" t="s">
        <v>149</v>
      </c>
      <c r="D582" s="227" t="s">
        <v>457</v>
      </c>
      <c r="E582" s="227" t="s">
        <v>458</v>
      </c>
      <c r="J582" s="227">
        <v>177</v>
      </c>
      <c r="K582" s="227" t="s">
        <v>46</v>
      </c>
      <c r="L582" s="227" t="s">
        <v>2003</v>
      </c>
      <c r="M582" s="223"/>
      <c r="N582" s="248" t="s">
        <v>1972</v>
      </c>
      <c r="O582" s="248" t="str">
        <f>INDEX('Standard Descriptions'!$E:$E,MATCH(Guidance!E582,'Standard Descriptions'!$C:$C,0))</f>
        <v xml:space="preserve"> This policy restores degraded forest, increasing the rate of carbon sequestration of the forest.//</v>
      </c>
      <c r="P582" s="227" t="s">
        <v>1988</v>
      </c>
      <c r="Q582" s="227" t="s">
        <v>47</v>
      </c>
      <c r="R582" s="227" t="str">
        <f t="shared" si="44"/>
        <v xml:space="preserve"> </v>
      </c>
      <c r="T582" s="227" t="str">
        <f t="shared" si="45"/>
        <v xml:space="preserve"> If this policy is fully implemented, 1.4 million hectares per year are restored till 2050. // </v>
      </c>
      <c r="U582" s="222"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227" customFormat="1">
      <c r="A583" s="227" t="s">
        <v>1974</v>
      </c>
      <c r="B583" s="223"/>
      <c r="C583" s="227" t="s">
        <v>149</v>
      </c>
      <c r="D583" s="227" t="s">
        <v>198</v>
      </c>
      <c r="E583" s="227" t="s">
        <v>453</v>
      </c>
      <c r="J583" s="227">
        <v>61</v>
      </c>
      <c r="K583" s="227" t="s">
        <v>47</v>
      </c>
      <c r="L583" s="227" t="s">
        <v>1811</v>
      </c>
      <c r="M583" s="223"/>
      <c r="N583" s="248" t="s">
        <v>1972</v>
      </c>
      <c r="O583" s="248" t="str">
        <f>INDEX('Standard Descriptions'!$E:$E,MATCH(Guidance!E583,'Standard Descriptions'!$C:$C,0))</f>
        <v xml:space="preserve"> This policy avoids the release of CO2 from forests by reducing timber harvesting. // </v>
      </c>
      <c r="P583" s="227" t="s">
        <v>1988</v>
      </c>
      <c r="Q583" s="227" t="s">
        <v>47</v>
      </c>
      <c r="R583" s="227" t="str">
        <f t="shared" si="44"/>
        <v xml:space="preserve"> </v>
      </c>
      <c r="T583" s="227" t="str">
        <f t="shared" si="45"/>
        <v/>
      </c>
      <c r="U583" s="222" t="str">
        <f>N583&amp;O583</f>
        <v xml:space="preserve">**Description:** This policy avoids the release of CO2 from forests by reducing timber harvesting. // </v>
      </c>
    </row>
    <row r="584" spans="1:21" s="227" customFormat="1">
      <c r="A584" s="227" t="s">
        <v>1974</v>
      </c>
      <c r="B584" s="223"/>
      <c r="C584" s="227" t="s">
        <v>149</v>
      </c>
      <c r="D584" s="227" t="s">
        <v>1141</v>
      </c>
      <c r="E584" s="227" t="s">
        <v>1142</v>
      </c>
      <c r="J584" s="227">
        <v>62</v>
      </c>
      <c r="K584" s="227" t="s">
        <v>46</v>
      </c>
      <c r="L584" s="262" t="s">
        <v>2046</v>
      </c>
      <c r="M584" s="223"/>
      <c r="N584" s="248" t="s">
        <v>1972</v>
      </c>
      <c r="O584" s="248"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227" t="s">
        <v>1988</v>
      </c>
      <c r="Q584" s="227" t="s">
        <v>47</v>
      </c>
      <c r="R584" s="227" t="str">
        <f t="shared" si="44"/>
        <v xml:space="preserve"> </v>
      </c>
      <c r="T584" s="227" t="str">
        <f t="shared" si="45"/>
        <v xml:space="preserve"> If this policy is fully implemented, agricultural process emissions in 2050 are reduced by 1%.</v>
      </c>
      <c r="U584" s="222"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227" customFormat="1">
      <c r="A585" s="227" t="s">
        <v>1974</v>
      </c>
      <c r="B585" s="223"/>
      <c r="C585" s="227" t="s">
        <v>149</v>
      </c>
      <c r="D585" s="227" t="s">
        <v>152</v>
      </c>
      <c r="E585" s="227" t="s">
        <v>454</v>
      </c>
      <c r="J585" s="227">
        <v>63</v>
      </c>
      <c r="K585" s="227" t="s">
        <v>46</v>
      </c>
      <c r="L585" s="227" t="s">
        <v>1857</v>
      </c>
      <c r="M585" s="223"/>
      <c r="N585" s="248" t="s">
        <v>1972</v>
      </c>
      <c r="O585" s="248" t="str">
        <f>INDEX('Standard Descriptions'!$E:$E,MATCH(Guidance!E585,'Standard Descriptions'!$C:$C,0))</f>
        <v xml:space="preserve"> This policy increases CO2 sequestration by forests through improved forest management practices.  // </v>
      </c>
      <c r="P585" s="227" t="s">
        <v>1988</v>
      </c>
      <c r="Q585" s="227" t="s">
        <v>47</v>
      </c>
      <c r="R585" s="227" t="str">
        <f t="shared" si="44"/>
        <v xml:space="preserve"> </v>
      </c>
      <c r="T585" s="227" t="str">
        <f t="shared" si="45"/>
        <v xml:space="preserve"> If this policy is fully implemented, 88 thousand acres of forest not currently under best management practices will instead be managed with best practices.</v>
      </c>
      <c r="U585" s="222"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227" customFormat="1">
      <c r="A586" s="227" t="s">
        <v>1974</v>
      </c>
      <c r="B586" s="223"/>
      <c r="C586" s="227" t="s">
        <v>149</v>
      </c>
      <c r="D586" s="227" t="s">
        <v>150</v>
      </c>
      <c r="E586" s="227" t="s">
        <v>1174</v>
      </c>
      <c r="J586" s="227">
        <v>64</v>
      </c>
      <c r="K586" s="227" t="s">
        <v>46</v>
      </c>
      <c r="L586" s="262" t="s">
        <v>1856</v>
      </c>
      <c r="M586" s="223"/>
      <c r="N586" s="248" t="s">
        <v>1972</v>
      </c>
      <c r="O586" s="248" t="str">
        <f>INDEX('Standard Descriptions'!$E:$E,MATCH(Guidance!E586,'Standard Descriptions'!$C:$C,0))</f>
        <v xml:space="preserve"> This policy reduces greenhouse gas emissions from agriculture through livestock-related measures, such as feed supplements or drugs to prevent enteric methane formation. // </v>
      </c>
      <c r="P586" s="227" t="s">
        <v>1988</v>
      </c>
      <c r="Q586" s="227" t="s">
        <v>47</v>
      </c>
      <c r="R586" s="227" t="str">
        <f t="shared" si="44"/>
        <v xml:space="preserve"> </v>
      </c>
      <c r="T586" s="227" t="str">
        <f t="shared" si="45"/>
        <v xml:space="preserve"> If this policy is fully implemented, agricultural process emissions in 2050 are reduced by 7%.</v>
      </c>
      <c r="U586" s="222"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227" customFormat="1">
      <c r="A587" s="227" t="s">
        <v>1974</v>
      </c>
      <c r="B587" s="223"/>
      <c r="C587" s="227" t="s">
        <v>149</v>
      </c>
      <c r="D587" s="227" t="s">
        <v>455</v>
      </c>
      <c r="E587" s="227" t="s">
        <v>456</v>
      </c>
      <c r="J587" s="227">
        <v>178</v>
      </c>
      <c r="K587" s="227" t="s">
        <v>47</v>
      </c>
      <c r="M587" s="223"/>
      <c r="N587" s="248" t="s">
        <v>1972</v>
      </c>
      <c r="O587" s="248">
        <f>INDEX('Standard Descriptions'!$E:$E,MATCH(Guidance!E587,'Standard Descriptions'!$C:$C,0))</f>
        <v>0</v>
      </c>
      <c r="P587" s="227" t="s">
        <v>1988</v>
      </c>
      <c r="Q587" s="227" t="s">
        <v>47</v>
      </c>
      <c r="R587" s="227" t="str">
        <f t="shared" si="44"/>
        <v xml:space="preserve"> </v>
      </c>
      <c r="T587" s="227" t="str">
        <f t="shared" si="45"/>
        <v/>
      </c>
      <c r="U587" s="222" t="str">
        <f>N587&amp;O587</f>
        <v>**Description:**0</v>
      </c>
    </row>
    <row r="588" spans="1:21" s="227" customFormat="1">
      <c r="A588" s="227" t="s">
        <v>1974</v>
      </c>
      <c r="B588" s="223"/>
      <c r="C588" s="227" t="s">
        <v>149</v>
      </c>
      <c r="D588" s="227" t="s">
        <v>769</v>
      </c>
      <c r="E588" s="227" t="s">
        <v>770</v>
      </c>
      <c r="J588" s="227">
        <v>434</v>
      </c>
      <c r="K588" s="227" t="s">
        <v>47</v>
      </c>
      <c r="L588" s="227" t="s">
        <v>1814</v>
      </c>
      <c r="M588" s="223"/>
      <c r="N588" s="248" t="s">
        <v>1972</v>
      </c>
      <c r="O588" s="248"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227" t="s">
        <v>1988</v>
      </c>
      <c r="Q588" s="227" t="s">
        <v>47</v>
      </c>
      <c r="R588" s="227" t="str">
        <f t="shared" si="44"/>
        <v xml:space="preserve"> </v>
      </c>
      <c r="T588" s="227" t="str">
        <f t="shared" si="45"/>
        <v/>
      </c>
      <c r="U588" s="222"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227" customFormat="1">
      <c r="A589" s="227" t="s">
        <v>1974</v>
      </c>
      <c r="B589" s="223"/>
      <c r="C589" s="227" t="s">
        <v>813</v>
      </c>
      <c r="D589" s="227" t="s">
        <v>817</v>
      </c>
      <c r="E589" s="227" t="s">
        <v>303</v>
      </c>
      <c r="J589" s="227">
        <v>68</v>
      </c>
      <c r="K589" s="227" t="s">
        <v>47</v>
      </c>
      <c r="L589" s="227" t="s">
        <v>1816</v>
      </c>
      <c r="M589" s="223"/>
      <c r="N589" s="248" t="s">
        <v>1972</v>
      </c>
      <c r="O589" s="248"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227" t="s">
        <v>1988</v>
      </c>
      <c r="Q589" s="227" t="s">
        <v>47</v>
      </c>
      <c r="R589" s="227" t="str">
        <f t="shared" si="44"/>
        <v xml:space="preserve"> </v>
      </c>
      <c r="T589" s="227" t="str">
        <f t="shared" si="45"/>
        <v/>
      </c>
      <c r="U589" s="222"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227" customFormat="1">
      <c r="A590" s="227" t="s">
        <v>1974</v>
      </c>
      <c r="B590" s="223"/>
      <c r="C590" s="227" t="s">
        <v>813</v>
      </c>
      <c r="D590" s="227" t="s">
        <v>1100</v>
      </c>
      <c r="E590" s="227" t="s">
        <v>1099</v>
      </c>
      <c r="J590" s="227">
        <v>176</v>
      </c>
      <c r="K590" s="227" t="s">
        <v>47</v>
      </c>
      <c r="L590" s="227" t="s">
        <v>1818</v>
      </c>
      <c r="M590" s="223"/>
      <c r="N590" s="248" t="s">
        <v>1972</v>
      </c>
      <c r="O590" s="248" t="str">
        <f>INDEX('Standard Descriptions'!$E:$E,MATCH(Guidance!E590,'Standard Descriptions'!$C:$C,0))</f>
        <v xml:space="preserve"> This policy causes a percentage of the district heat to be generated by burning hydrogen instead of the fuels used in the BAU case. // </v>
      </c>
      <c r="P590" s="227" t="s">
        <v>1988</v>
      </c>
      <c r="Q590" s="227" t="s">
        <v>47</v>
      </c>
      <c r="R590" s="227" t="str">
        <f t="shared" si="44"/>
        <v xml:space="preserve"> </v>
      </c>
      <c r="T590" s="227" t="str">
        <f t="shared" si="45"/>
        <v/>
      </c>
      <c r="U590" s="222" t="str">
        <f t="shared" si="46"/>
        <v xml:space="preserve">**Description:** This policy causes a percentage of the district heat to be generated by burning hydrogen instead of the fuels used in the BAU case. // </v>
      </c>
    </row>
    <row r="591" spans="1:21" s="227" customFormat="1">
      <c r="A591" s="227" t="s">
        <v>1974</v>
      </c>
      <c r="B591" s="223"/>
      <c r="C591" s="227" t="s">
        <v>813</v>
      </c>
      <c r="D591" s="227" t="s">
        <v>814</v>
      </c>
      <c r="E591" s="227" t="s">
        <v>815</v>
      </c>
      <c r="J591" s="227">
        <v>450</v>
      </c>
      <c r="K591" s="227" t="s">
        <v>46</v>
      </c>
      <c r="L591" s="227" t="s">
        <v>1858</v>
      </c>
      <c r="M591" s="223"/>
      <c r="N591" s="248" t="s">
        <v>1972</v>
      </c>
      <c r="O591" s="248"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227" t="s">
        <v>1988</v>
      </c>
      <c r="Q591" s="227" t="s">
        <v>47</v>
      </c>
      <c r="R591" s="227" t="str">
        <f t="shared" si="44"/>
        <v xml:space="preserve"> </v>
      </c>
      <c r="T591" s="227"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222"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227" customFormat="1" ht="135.65" customHeight="1">
      <c r="A592" s="227" t="s">
        <v>1974</v>
      </c>
      <c r="B592" s="223"/>
      <c r="C592" s="227" t="s">
        <v>10</v>
      </c>
      <c r="D592" s="227" t="s">
        <v>27</v>
      </c>
      <c r="E592" s="227" t="str">
        <f>E593</f>
        <v>Additional Carbon Tax Rate</v>
      </c>
      <c r="L592" s="263" t="s">
        <v>2047</v>
      </c>
      <c r="M592" s="223"/>
      <c r="N592" s="257" t="s">
        <v>1972</v>
      </c>
      <c r="O592" s="257"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260" t="s">
        <v>1988</v>
      </c>
      <c r="Q592" s="260" t="s">
        <v>46</v>
      </c>
      <c r="S592" s="227" t="str">
        <f t="shared" ref="S592:S644" si="47">IF(R592="","","//**"&amp;R592&amp;": **")</f>
        <v/>
      </c>
      <c r="T592" s="227"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259"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225" t="s">
        <v>1975</v>
      </c>
      <c r="C593" s="225" t="s">
        <v>10</v>
      </c>
      <c r="D593" s="225" t="s">
        <v>27</v>
      </c>
      <c r="E593" s="225" t="s">
        <v>737</v>
      </c>
      <c r="F593" s="225" t="s">
        <v>355</v>
      </c>
      <c r="H593" s="225" t="s">
        <v>359</v>
      </c>
      <c r="J593" s="225">
        <v>171</v>
      </c>
      <c r="K593" s="225" t="s">
        <v>46</v>
      </c>
      <c r="L593" s="225" t="s">
        <v>1859</v>
      </c>
      <c r="N593" s="244" t="s">
        <v>1972</v>
      </c>
      <c r="O593" s="244"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246" t="s">
        <v>1988</v>
      </c>
      <c r="Q593" s="246" t="s">
        <v>46</v>
      </c>
      <c r="R593" s="246" t="str">
        <f t="shared" ref="R593:R598" si="48">H593&amp;" "&amp;I593</f>
        <v xml:space="preserve">Transportation Sector </v>
      </c>
      <c r="S593" s="246" t="str">
        <f t="shared" si="47"/>
        <v>//**Transportation Sector : **</v>
      </c>
      <c r="T593" s="225"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225" t="s">
        <v>1975</v>
      </c>
      <c r="C594" s="225" t="s">
        <v>10</v>
      </c>
      <c r="D594" s="225" t="s">
        <v>27</v>
      </c>
      <c r="E594" s="225" t="s">
        <v>737</v>
      </c>
      <c r="F594" s="225" t="s">
        <v>363</v>
      </c>
      <c r="H594" s="225" t="s">
        <v>364</v>
      </c>
      <c r="J594" s="225">
        <v>172</v>
      </c>
      <c r="K594" s="225" t="s">
        <v>46</v>
      </c>
      <c r="L594" s="225" t="s">
        <v>1947</v>
      </c>
      <c r="N594" s="244" t="s">
        <v>1972</v>
      </c>
      <c r="O594" s="244"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246" t="s">
        <v>1988</v>
      </c>
      <c r="Q594" s="246" t="s">
        <v>46</v>
      </c>
      <c r="R594" s="246" t="str">
        <f t="shared" si="48"/>
        <v xml:space="preserve">Electricity Sector </v>
      </c>
      <c r="S594" s="246" t="str">
        <f t="shared" si="47"/>
        <v>//**Electricity Sector : **</v>
      </c>
      <c r="T594" s="225"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225" t="s">
        <v>1975</v>
      </c>
      <c r="C595" s="225" t="s">
        <v>10</v>
      </c>
      <c r="D595" s="225" t="s">
        <v>27</v>
      </c>
      <c r="E595" s="225" t="s">
        <v>737</v>
      </c>
      <c r="F595" s="225" t="s">
        <v>357</v>
      </c>
      <c r="H595" s="225" t="s">
        <v>361</v>
      </c>
      <c r="J595" s="225">
        <v>173</v>
      </c>
      <c r="K595" s="225" t="s">
        <v>46</v>
      </c>
      <c r="L595" s="225" t="s">
        <v>1947</v>
      </c>
      <c r="N595" s="244" t="s">
        <v>1972</v>
      </c>
      <c r="O595" s="244"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246" t="s">
        <v>1988</v>
      </c>
      <c r="Q595" s="246" t="s">
        <v>46</v>
      </c>
      <c r="R595" s="246" t="str">
        <f t="shared" si="48"/>
        <v xml:space="preserve">Residential Bldg Sector </v>
      </c>
      <c r="S595" s="246" t="str">
        <f t="shared" si="47"/>
        <v>//**Residential Bldg Sector : **</v>
      </c>
      <c r="T595" s="225"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225" t="s">
        <v>1975</v>
      </c>
      <c r="C596" s="225" t="s">
        <v>10</v>
      </c>
      <c r="D596" s="225" t="s">
        <v>27</v>
      </c>
      <c r="E596" s="225" t="s">
        <v>737</v>
      </c>
      <c r="F596" s="225" t="s">
        <v>358</v>
      </c>
      <c r="H596" s="225" t="s">
        <v>362</v>
      </c>
      <c r="J596" s="225">
        <v>174</v>
      </c>
      <c r="K596" s="225" t="s">
        <v>46</v>
      </c>
      <c r="L596" s="225" t="s">
        <v>1947</v>
      </c>
      <c r="N596" s="244" t="s">
        <v>1972</v>
      </c>
      <c r="O596" s="244"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246" t="s">
        <v>1988</v>
      </c>
      <c r="Q596" s="246" t="s">
        <v>46</v>
      </c>
      <c r="R596" s="246" t="str">
        <f t="shared" si="48"/>
        <v xml:space="preserve">Commercial Bldg Sector </v>
      </c>
      <c r="S596" s="246" t="str">
        <f t="shared" si="47"/>
        <v>//**Commercial Bldg Sector : **</v>
      </c>
      <c r="T596" s="225"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225" t="s">
        <v>1975</v>
      </c>
      <c r="C597" s="225" t="s">
        <v>10</v>
      </c>
      <c r="D597" s="225" t="s">
        <v>27</v>
      </c>
      <c r="E597" s="225" t="s">
        <v>737</v>
      </c>
      <c r="F597" s="225" t="s">
        <v>356</v>
      </c>
      <c r="H597" s="225" t="s">
        <v>360</v>
      </c>
      <c r="J597" s="225">
        <v>175</v>
      </c>
      <c r="K597" s="225" t="s">
        <v>46</v>
      </c>
      <c r="L597" s="225" t="s">
        <v>1948</v>
      </c>
      <c r="N597" s="244" t="s">
        <v>1972</v>
      </c>
      <c r="O597" s="244"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246" t="s">
        <v>1988</v>
      </c>
      <c r="Q597" s="246" t="s">
        <v>46</v>
      </c>
      <c r="R597" s="246" t="str">
        <f t="shared" si="48"/>
        <v xml:space="preserve">Industry Sector </v>
      </c>
      <c r="S597" s="246" t="str">
        <f t="shared" si="47"/>
        <v>//**Industry Sector : **</v>
      </c>
      <c r="T597" s="225" t="str">
        <f t="shared" si="45"/>
        <v xml:space="preserve">//**Industry Sector : ** levied on greenhouse gas emissions from non-energy industrial and agricultural processes, but these emissions sources can be included by enabling the policy lever "Carbon Tax Applies to Process Emissions." // </v>
      </c>
      <c r="W597" s="225" t="s">
        <v>1765</v>
      </c>
      <c r="Y597" s="225" t="s">
        <v>1947</v>
      </c>
    </row>
    <row r="598" spans="1:25">
      <c r="A598" s="225" t="s">
        <v>1975</v>
      </c>
      <c r="C598" s="225" t="s">
        <v>10</v>
      </c>
      <c r="D598" s="225" t="s">
        <v>27</v>
      </c>
      <c r="E598" s="225" t="s">
        <v>737</v>
      </c>
      <c r="F598" s="225" t="s">
        <v>834</v>
      </c>
      <c r="H598" s="225" t="s">
        <v>1259</v>
      </c>
      <c r="J598" s="225">
        <v>544</v>
      </c>
      <c r="K598" s="225" t="s">
        <v>46</v>
      </c>
      <c r="L598" s="225" t="s">
        <v>1947</v>
      </c>
      <c r="N598" s="244" t="s">
        <v>1972</v>
      </c>
      <c r="O598" s="244"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246" t="s">
        <v>1988</v>
      </c>
      <c r="Q598" s="246" t="s">
        <v>46</v>
      </c>
      <c r="R598" s="246" t="str">
        <f t="shared" si="48"/>
        <v xml:space="preserve">District Heat &amp; Hydrogen Sector </v>
      </c>
      <c r="S598" s="246" t="str">
        <f t="shared" si="47"/>
        <v>//**District Heat &amp; Hydrogen Sector : **</v>
      </c>
      <c r="T598" s="225"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227" customFormat="1">
      <c r="A599" s="227" t="s">
        <v>1974</v>
      </c>
      <c r="B599" s="223"/>
      <c r="C599" s="227" t="s">
        <v>10</v>
      </c>
      <c r="D599" s="227" t="s">
        <v>28</v>
      </c>
      <c r="E599" s="227" t="str">
        <f>E600</f>
        <v>Percent Reduction in BAU Subsidies</v>
      </c>
      <c r="M599" s="223"/>
      <c r="N599" s="248" t="s">
        <v>1972</v>
      </c>
      <c r="O599" s="248"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227" t="s">
        <v>1988</v>
      </c>
      <c r="Q599" s="227" t="s">
        <v>46</v>
      </c>
      <c r="S599" s="227" t="str">
        <f t="shared" si="47"/>
        <v/>
      </c>
      <c r="T599" s="227" t="str">
        <f t="shared" si="45"/>
        <v/>
      </c>
      <c r="U599" s="222"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225" t="s">
        <v>1975</v>
      </c>
      <c r="C600" s="225" t="s">
        <v>10</v>
      </c>
      <c r="D600" s="225" t="s">
        <v>28</v>
      </c>
      <c r="E600" s="225" t="s">
        <v>156</v>
      </c>
      <c r="F600" s="225" t="s">
        <v>55</v>
      </c>
      <c r="H600" s="225" t="s">
        <v>99</v>
      </c>
      <c r="J600" s="225">
        <v>706</v>
      </c>
      <c r="K600" s="225" t="s">
        <v>47</v>
      </c>
      <c r="N600" s="244" t="s">
        <v>1972</v>
      </c>
      <c r="O600" s="244"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246" t="s">
        <v>1988</v>
      </c>
      <c r="Q600" s="246" t="s">
        <v>46</v>
      </c>
      <c r="R600" s="246" t="str">
        <f t="shared" ref="R600:R622" si="49">H600&amp;" "&amp;I600</f>
        <v xml:space="preserve">Electricity </v>
      </c>
      <c r="S600" s="246" t="str">
        <f t="shared" si="47"/>
        <v>//**Electricity : **</v>
      </c>
      <c r="T600" s="225" t="str">
        <f t="shared" si="45"/>
        <v/>
      </c>
    </row>
    <row r="601" spans="1:25">
      <c r="A601" s="225" t="s">
        <v>1975</v>
      </c>
      <c r="C601" s="225" t="s">
        <v>10</v>
      </c>
      <c r="D601" s="225" t="s">
        <v>28</v>
      </c>
      <c r="E601" s="225" t="s">
        <v>156</v>
      </c>
      <c r="F601" s="225" t="s">
        <v>473</v>
      </c>
      <c r="H601" s="225" t="s">
        <v>470</v>
      </c>
      <c r="J601" s="225">
        <v>69</v>
      </c>
      <c r="K601" s="225" t="s">
        <v>47</v>
      </c>
      <c r="L601" s="225" t="s">
        <v>1949</v>
      </c>
      <c r="N601" s="244" t="s">
        <v>1972</v>
      </c>
      <c r="O601" s="244"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246" t="s">
        <v>1988</v>
      </c>
      <c r="Q601" s="246" t="s">
        <v>46</v>
      </c>
      <c r="R601" s="246" t="str">
        <f t="shared" si="49"/>
        <v xml:space="preserve">Hard Coal </v>
      </c>
      <c r="S601" s="246" t="str">
        <f t="shared" si="47"/>
        <v>//**Hard Coal : **</v>
      </c>
      <c r="T601" s="225" t="str">
        <f t="shared" si="45"/>
        <v/>
      </c>
    </row>
    <row r="602" spans="1:25">
      <c r="A602" s="225" t="s">
        <v>1975</v>
      </c>
      <c r="C602" s="225" t="s">
        <v>10</v>
      </c>
      <c r="D602" s="225" t="s">
        <v>28</v>
      </c>
      <c r="E602" s="225" t="s">
        <v>156</v>
      </c>
      <c r="F602" s="225" t="s">
        <v>49</v>
      </c>
      <c r="H602" s="225" t="s">
        <v>93</v>
      </c>
      <c r="J602" s="225">
        <v>70</v>
      </c>
      <c r="K602" s="225" t="s">
        <v>46</v>
      </c>
      <c r="L602" s="225" t="s">
        <v>1950</v>
      </c>
      <c r="N602" s="244" t="s">
        <v>1972</v>
      </c>
      <c r="O602" s="244"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246" t="s">
        <v>1988</v>
      </c>
      <c r="Q602" s="246" t="s">
        <v>46</v>
      </c>
      <c r="R602" s="246" t="str">
        <f t="shared" si="49"/>
        <v xml:space="preserve">Natural Gas </v>
      </c>
      <c r="S602" s="246" t="str">
        <f t="shared" si="47"/>
        <v>//**Natural Gas : **</v>
      </c>
      <c r="T602" s="225" t="str">
        <f t="shared" si="45"/>
        <v>//**Natural Gas : ** A value of 100% eliminates subsidies, increasing the price of natural gas by 0.75% - 1.3% (varying by sector) in 2050.</v>
      </c>
    </row>
    <row r="603" spans="1:25">
      <c r="A603" s="225" t="s">
        <v>1975</v>
      </c>
      <c r="C603" s="225" t="s">
        <v>10</v>
      </c>
      <c r="D603" s="225" t="s">
        <v>28</v>
      </c>
      <c r="E603" s="225" t="s">
        <v>156</v>
      </c>
      <c r="F603" s="225" t="s">
        <v>50</v>
      </c>
      <c r="H603" s="225" t="s">
        <v>94</v>
      </c>
      <c r="J603" s="225">
        <v>71</v>
      </c>
      <c r="K603" s="225" t="s">
        <v>47</v>
      </c>
      <c r="L603" s="225" t="s">
        <v>1951</v>
      </c>
      <c r="N603" s="244" t="s">
        <v>1972</v>
      </c>
      <c r="O603" s="244"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246" t="s">
        <v>1988</v>
      </c>
      <c r="Q603" s="246" t="s">
        <v>46</v>
      </c>
      <c r="R603" s="246" t="str">
        <f t="shared" si="49"/>
        <v xml:space="preserve">Nuclear </v>
      </c>
      <c r="S603" s="246" t="str">
        <f t="shared" si="47"/>
        <v>//**Nuclear : **</v>
      </c>
      <c r="T603" s="225" t="str">
        <f t="shared" si="45"/>
        <v/>
      </c>
    </row>
    <row r="604" spans="1:25">
      <c r="A604" s="225" t="s">
        <v>1975</v>
      </c>
      <c r="C604" s="225" t="s">
        <v>10</v>
      </c>
      <c r="D604" s="225" t="s">
        <v>28</v>
      </c>
      <c r="E604" s="225" t="s">
        <v>156</v>
      </c>
      <c r="F604" s="225" t="s">
        <v>51</v>
      </c>
      <c r="H604" s="225" t="s">
        <v>95</v>
      </c>
      <c r="J604" s="225">
        <v>72</v>
      </c>
      <c r="K604" s="225" t="s">
        <v>47</v>
      </c>
      <c r="N604" s="244" t="s">
        <v>1972</v>
      </c>
      <c r="O604" s="244"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246" t="s">
        <v>1988</v>
      </c>
      <c r="Q604" s="246" t="s">
        <v>46</v>
      </c>
      <c r="R604" s="246" t="str">
        <f t="shared" si="49"/>
        <v xml:space="preserve">Hydro </v>
      </c>
      <c r="S604" s="246" t="str">
        <f t="shared" si="47"/>
        <v>//**Hydro : **</v>
      </c>
      <c r="T604" s="225" t="str">
        <f t="shared" si="45"/>
        <v/>
      </c>
    </row>
    <row r="605" spans="1:25">
      <c r="A605" s="225" t="s">
        <v>1975</v>
      </c>
      <c r="C605" s="225" t="s">
        <v>10</v>
      </c>
      <c r="D605" s="225" t="s">
        <v>28</v>
      </c>
      <c r="E605" s="225" t="s">
        <v>156</v>
      </c>
      <c r="F605" s="225" t="s">
        <v>52</v>
      </c>
      <c r="H605" s="225" t="s">
        <v>475</v>
      </c>
      <c r="J605" s="225">
        <v>73</v>
      </c>
      <c r="K605" s="225" t="s">
        <v>47</v>
      </c>
      <c r="N605" s="244" t="s">
        <v>1972</v>
      </c>
      <c r="O605" s="244"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246" t="s">
        <v>1988</v>
      </c>
      <c r="Q605" s="246" t="s">
        <v>46</v>
      </c>
      <c r="R605" s="246" t="str">
        <f t="shared" si="49"/>
        <v xml:space="preserve">Onshore Wind </v>
      </c>
      <c r="S605" s="246" t="str">
        <f t="shared" si="47"/>
        <v>//**Onshore Wind : **</v>
      </c>
      <c r="T605" s="225" t="str">
        <f t="shared" si="45"/>
        <v/>
      </c>
    </row>
    <row r="606" spans="1:25">
      <c r="A606" s="225" t="s">
        <v>1975</v>
      </c>
      <c r="C606" s="225" t="s">
        <v>10</v>
      </c>
      <c r="D606" s="225" t="s">
        <v>28</v>
      </c>
      <c r="E606" s="225" t="s">
        <v>156</v>
      </c>
      <c r="F606" s="225" t="s">
        <v>53</v>
      </c>
      <c r="H606" s="225" t="s">
        <v>100</v>
      </c>
      <c r="J606" s="225">
        <v>74</v>
      </c>
      <c r="K606" s="225" t="s">
        <v>47</v>
      </c>
      <c r="L606" s="225" t="s">
        <v>1952</v>
      </c>
      <c r="N606" s="244" t="s">
        <v>1972</v>
      </c>
      <c r="O606" s="244"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246" t="s">
        <v>1988</v>
      </c>
      <c r="Q606" s="246" t="s">
        <v>46</v>
      </c>
      <c r="R606" s="246" t="str">
        <f t="shared" si="49"/>
        <v xml:space="preserve">Solar </v>
      </c>
      <c r="S606" s="246" t="str">
        <f t="shared" si="47"/>
        <v>//**Solar : **</v>
      </c>
      <c r="T606" s="225" t="str">
        <f t="shared" si="45"/>
        <v/>
      </c>
    </row>
    <row r="607" spans="1:25">
      <c r="A607" s="225" t="s">
        <v>1975</v>
      </c>
      <c r="C607" s="225" t="s">
        <v>10</v>
      </c>
      <c r="D607" s="225" t="s">
        <v>28</v>
      </c>
      <c r="E607" s="225" t="s">
        <v>156</v>
      </c>
      <c r="F607" s="225" t="s">
        <v>54</v>
      </c>
      <c r="H607" s="225" t="s">
        <v>98</v>
      </c>
      <c r="J607" s="225">
        <v>707</v>
      </c>
      <c r="K607" s="225" t="s">
        <v>47</v>
      </c>
      <c r="N607" s="244" t="s">
        <v>1972</v>
      </c>
      <c r="O607" s="244"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246" t="s">
        <v>1988</v>
      </c>
      <c r="Q607" s="246" t="s">
        <v>46</v>
      </c>
      <c r="R607" s="246" t="str">
        <f t="shared" si="49"/>
        <v xml:space="preserve">Biomass </v>
      </c>
      <c r="S607" s="246" t="str">
        <f t="shared" si="47"/>
        <v>//**Biomass : **</v>
      </c>
      <c r="T607" s="225" t="str">
        <f t="shared" si="45"/>
        <v/>
      </c>
    </row>
    <row r="608" spans="1:25">
      <c r="A608" s="225" t="s">
        <v>1975</v>
      </c>
      <c r="C608" s="225" t="s">
        <v>10</v>
      </c>
      <c r="D608" s="225" t="s">
        <v>28</v>
      </c>
      <c r="E608" s="225" t="s">
        <v>156</v>
      </c>
      <c r="F608" s="225" t="s">
        <v>56</v>
      </c>
      <c r="H608" s="225" t="s">
        <v>101</v>
      </c>
      <c r="J608" s="225">
        <v>75</v>
      </c>
      <c r="K608" s="225" t="s">
        <v>47</v>
      </c>
      <c r="L608" s="225" t="s">
        <v>1953</v>
      </c>
      <c r="N608" s="244" t="s">
        <v>1972</v>
      </c>
      <c r="O608" s="244"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246" t="s">
        <v>1988</v>
      </c>
      <c r="Q608" s="246" t="s">
        <v>46</v>
      </c>
      <c r="R608" s="246" t="str">
        <f t="shared" si="49"/>
        <v xml:space="preserve">Petroleum Gasoline </v>
      </c>
      <c r="S608" s="246" t="str">
        <f t="shared" si="47"/>
        <v>//**Petroleum Gasoline : **</v>
      </c>
      <c r="T608" s="225" t="str">
        <f t="shared" si="45"/>
        <v/>
      </c>
    </row>
    <row r="609" spans="1:21">
      <c r="A609" s="225" t="s">
        <v>1975</v>
      </c>
      <c r="C609" s="225" t="s">
        <v>10</v>
      </c>
      <c r="D609" s="225" t="s">
        <v>28</v>
      </c>
      <c r="E609" s="225" t="s">
        <v>156</v>
      </c>
      <c r="F609" s="225" t="s">
        <v>57</v>
      </c>
      <c r="H609" s="225" t="s">
        <v>102</v>
      </c>
      <c r="J609" s="225">
        <v>76</v>
      </c>
      <c r="K609" s="225" t="s">
        <v>47</v>
      </c>
      <c r="L609" s="225" t="s">
        <v>1954</v>
      </c>
      <c r="N609" s="244" t="s">
        <v>1972</v>
      </c>
      <c r="O609" s="244"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246" t="s">
        <v>1988</v>
      </c>
      <c r="Q609" s="246" t="s">
        <v>46</v>
      </c>
      <c r="R609" s="246" t="str">
        <f t="shared" si="49"/>
        <v xml:space="preserve">Petroleum Diesel </v>
      </c>
      <c r="S609" s="246" t="str">
        <f t="shared" si="47"/>
        <v>//**Petroleum Diesel : **</v>
      </c>
      <c r="T609" s="225" t="str">
        <f t="shared" si="45"/>
        <v/>
      </c>
    </row>
    <row r="610" spans="1:21">
      <c r="A610" s="225" t="s">
        <v>1975</v>
      </c>
      <c r="C610" s="225" t="s">
        <v>10</v>
      </c>
      <c r="D610" s="225" t="s">
        <v>28</v>
      </c>
      <c r="E610" s="225" t="s">
        <v>156</v>
      </c>
      <c r="F610" s="225" t="s">
        <v>58</v>
      </c>
      <c r="H610" s="225" t="s">
        <v>103</v>
      </c>
      <c r="J610" s="225">
        <v>708</v>
      </c>
      <c r="K610" s="225" t="s">
        <v>47</v>
      </c>
      <c r="N610" s="244" t="s">
        <v>1972</v>
      </c>
      <c r="O610" s="244"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246" t="s">
        <v>1988</v>
      </c>
      <c r="Q610" s="246" t="s">
        <v>46</v>
      </c>
      <c r="R610" s="246" t="str">
        <f t="shared" si="49"/>
        <v xml:space="preserve">Biofuel Gasoline </v>
      </c>
      <c r="S610" s="246" t="str">
        <f t="shared" si="47"/>
        <v>//**Biofuel Gasoline : **</v>
      </c>
      <c r="T610" s="225" t="str">
        <f t="shared" si="45"/>
        <v/>
      </c>
    </row>
    <row r="611" spans="1:21">
      <c r="A611" s="225" t="s">
        <v>1975</v>
      </c>
      <c r="C611" s="225" t="s">
        <v>10</v>
      </c>
      <c r="D611" s="225" t="s">
        <v>28</v>
      </c>
      <c r="E611" s="225" t="s">
        <v>156</v>
      </c>
      <c r="F611" s="225" t="s">
        <v>59</v>
      </c>
      <c r="H611" s="225" t="s">
        <v>104</v>
      </c>
      <c r="J611" s="225">
        <v>709</v>
      </c>
      <c r="K611" s="225" t="s">
        <v>47</v>
      </c>
      <c r="N611" s="244" t="s">
        <v>1972</v>
      </c>
      <c r="O611" s="244"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246" t="s">
        <v>1988</v>
      </c>
      <c r="Q611" s="246" t="s">
        <v>46</v>
      </c>
      <c r="R611" s="246" t="str">
        <f t="shared" si="49"/>
        <v xml:space="preserve">Biofuel Diesel </v>
      </c>
      <c r="S611" s="246" t="str">
        <f t="shared" si="47"/>
        <v>//**Biofuel Diesel : **</v>
      </c>
      <c r="T611" s="225" t="str">
        <f t="shared" si="45"/>
        <v/>
      </c>
    </row>
    <row r="612" spans="1:21">
      <c r="A612" s="225" t="s">
        <v>1975</v>
      </c>
      <c r="C612" s="225" t="s">
        <v>10</v>
      </c>
      <c r="D612" s="225" t="s">
        <v>28</v>
      </c>
      <c r="E612" s="225" t="s">
        <v>156</v>
      </c>
      <c r="F612" s="225" t="s">
        <v>809</v>
      </c>
      <c r="H612" s="225" t="s">
        <v>810</v>
      </c>
      <c r="J612" s="225">
        <v>710</v>
      </c>
      <c r="K612" s="225" t="s">
        <v>47</v>
      </c>
      <c r="N612" s="244" t="s">
        <v>1972</v>
      </c>
      <c r="O612" s="244"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246" t="s">
        <v>1988</v>
      </c>
      <c r="Q612" s="246" t="s">
        <v>46</v>
      </c>
      <c r="R612" s="246" t="str">
        <f t="shared" si="49"/>
        <v xml:space="preserve">Jet Fuel/Kerosene </v>
      </c>
      <c r="S612" s="246" t="str">
        <f t="shared" si="47"/>
        <v>//**Jet Fuel/Kerosene : **</v>
      </c>
      <c r="T612" s="225" t="str">
        <f t="shared" si="45"/>
        <v/>
      </c>
    </row>
    <row r="613" spans="1:21">
      <c r="A613" s="225" t="s">
        <v>1975</v>
      </c>
      <c r="C613" s="225" t="s">
        <v>10</v>
      </c>
      <c r="D613" s="225" t="s">
        <v>28</v>
      </c>
      <c r="E613" s="225" t="s">
        <v>156</v>
      </c>
      <c r="F613" s="225" t="s">
        <v>78</v>
      </c>
      <c r="H613" s="225" t="s">
        <v>105</v>
      </c>
      <c r="J613" s="225">
        <v>711</v>
      </c>
      <c r="K613" s="225" t="s">
        <v>47</v>
      </c>
      <c r="N613" s="244" t="s">
        <v>1972</v>
      </c>
      <c r="O613" s="244"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246" t="s">
        <v>1988</v>
      </c>
      <c r="Q613" s="246" t="s">
        <v>46</v>
      </c>
      <c r="R613" s="246" t="str">
        <f t="shared" si="49"/>
        <v xml:space="preserve">Heat </v>
      </c>
      <c r="S613" s="246" t="str">
        <f t="shared" si="47"/>
        <v>//**Heat : **</v>
      </c>
      <c r="T613" s="225" t="str">
        <f t="shared" si="45"/>
        <v/>
      </c>
    </row>
    <row r="614" spans="1:21">
      <c r="A614" s="225" t="s">
        <v>1975</v>
      </c>
      <c r="C614" s="225" t="s">
        <v>10</v>
      </c>
      <c r="D614" s="225" t="s">
        <v>28</v>
      </c>
      <c r="E614" s="225" t="s">
        <v>156</v>
      </c>
      <c r="F614" s="225" t="s">
        <v>459</v>
      </c>
      <c r="H614" s="225" t="s">
        <v>1688</v>
      </c>
      <c r="J614" s="225">
        <v>712</v>
      </c>
      <c r="K614" s="225" t="s">
        <v>47</v>
      </c>
      <c r="N614" s="244" t="s">
        <v>1972</v>
      </c>
      <c r="O614" s="244"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246" t="s">
        <v>1988</v>
      </c>
      <c r="Q614" s="246" t="s">
        <v>46</v>
      </c>
      <c r="R614" s="246" t="str">
        <f t="shared" si="49"/>
        <v xml:space="preserve">Pumped Hydro </v>
      </c>
      <c r="S614" s="246" t="str">
        <f t="shared" si="47"/>
        <v>//**Pumped Hydro : **</v>
      </c>
      <c r="T614" s="225" t="str">
        <f t="shared" si="45"/>
        <v/>
      </c>
    </row>
    <row r="615" spans="1:21">
      <c r="A615" s="225" t="s">
        <v>1975</v>
      </c>
      <c r="C615" s="225" t="s">
        <v>10</v>
      </c>
      <c r="D615" s="225" t="s">
        <v>28</v>
      </c>
      <c r="E615" s="225" t="s">
        <v>156</v>
      </c>
      <c r="F615" s="225" t="s">
        <v>466</v>
      </c>
      <c r="H615" s="225" t="s">
        <v>467</v>
      </c>
      <c r="J615" s="225">
        <v>713</v>
      </c>
      <c r="K615" s="225" t="s">
        <v>47</v>
      </c>
      <c r="N615" s="244" t="s">
        <v>1972</v>
      </c>
      <c r="O615" s="244"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246" t="s">
        <v>1988</v>
      </c>
      <c r="Q615" s="246" t="s">
        <v>46</v>
      </c>
      <c r="R615" s="246" t="str">
        <f t="shared" si="49"/>
        <v xml:space="preserve">Lignite </v>
      </c>
      <c r="S615" s="246" t="str">
        <f t="shared" si="47"/>
        <v>//**Lignite : **</v>
      </c>
      <c r="T615" s="225" t="str">
        <f t="shared" si="45"/>
        <v/>
      </c>
    </row>
    <row r="616" spans="1:21">
      <c r="A616" s="225" t="s">
        <v>1975</v>
      </c>
      <c r="C616" s="225" t="s">
        <v>10</v>
      </c>
      <c r="D616" s="225" t="s">
        <v>28</v>
      </c>
      <c r="E616" s="225" t="s">
        <v>156</v>
      </c>
      <c r="F616" s="225" t="s">
        <v>801</v>
      </c>
      <c r="H616" s="225" t="s">
        <v>805</v>
      </c>
      <c r="J616" s="225">
        <v>714</v>
      </c>
      <c r="K616" s="225" t="s">
        <v>47</v>
      </c>
      <c r="N616" s="244" t="s">
        <v>1972</v>
      </c>
      <c r="O616" s="244"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246" t="s">
        <v>1988</v>
      </c>
      <c r="Q616" s="246" t="s">
        <v>46</v>
      </c>
      <c r="R616" s="246" t="str">
        <f t="shared" si="49"/>
        <v xml:space="preserve">Crude Oil </v>
      </c>
      <c r="S616" s="246" t="str">
        <f t="shared" si="47"/>
        <v>//**Crude Oil : **</v>
      </c>
      <c r="T616" s="225" t="str">
        <f t="shared" si="45"/>
        <v/>
      </c>
    </row>
    <row r="617" spans="1:21">
      <c r="A617" s="225" t="s">
        <v>1975</v>
      </c>
      <c r="C617" s="225" t="s">
        <v>10</v>
      </c>
      <c r="D617" s="225" t="s">
        <v>28</v>
      </c>
      <c r="E617" s="225" t="s">
        <v>156</v>
      </c>
      <c r="F617" s="225" t="s">
        <v>811</v>
      </c>
      <c r="H617" s="225" t="s">
        <v>812</v>
      </c>
      <c r="J617" s="225">
        <v>715</v>
      </c>
      <c r="K617" s="225" t="s">
        <v>47</v>
      </c>
      <c r="N617" s="244" t="s">
        <v>1972</v>
      </c>
      <c r="O617" s="244"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246" t="s">
        <v>1988</v>
      </c>
      <c r="Q617" s="246" t="s">
        <v>46</v>
      </c>
      <c r="R617" s="246" t="str">
        <f t="shared" si="49"/>
        <v xml:space="preserve">Heavy/Residual Fuel Oil </v>
      </c>
      <c r="S617" s="246" t="str">
        <f t="shared" si="47"/>
        <v>//**Heavy/Residual Fuel Oil : **</v>
      </c>
      <c r="T617" s="225" t="str">
        <f t="shared" si="45"/>
        <v/>
      </c>
    </row>
    <row r="618" spans="1:21">
      <c r="A618" s="225" t="s">
        <v>1975</v>
      </c>
      <c r="C618" s="225" t="s">
        <v>10</v>
      </c>
      <c r="D618" s="225" t="s">
        <v>28</v>
      </c>
      <c r="E618" s="225" t="s">
        <v>156</v>
      </c>
      <c r="F618" s="225" t="s">
        <v>802</v>
      </c>
      <c r="H618" s="225" t="s">
        <v>806</v>
      </c>
      <c r="J618" s="225">
        <v>716</v>
      </c>
      <c r="K618" s="225" t="s">
        <v>46</v>
      </c>
      <c r="L618" s="225" t="s">
        <v>1955</v>
      </c>
      <c r="N618" s="244" t="s">
        <v>1972</v>
      </c>
      <c r="O618" s="244"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246" t="s">
        <v>1988</v>
      </c>
      <c r="Q618" s="246" t="s">
        <v>46</v>
      </c>
      <c r="R618" s="246" t="str">
        <f t="shared" si="49"/>
        <v xml:space="preserve">LPG/Propane/Butane </v>
      </c>
      <c r="S618" s="246" t="str">
        <f t="shared" si="47"/>
        <v>//**LPG/Propane/Butane : **</v>
      </c>
      <c r="T618" s="225" t="str">
        <f t="shared" si="45"/>
        <v>//**LPG/Propane/Butane : ** A value of 100% eliminates subsidies, increasing the price of LPG by 20% in 2050.</v>
      </c>
    </row>
    <row r="619" spans="1:21">
      <c r="A619" s="225" t="s">
        <v>1975</v>
      </c>
      <c r="C619" s="225" t="s">
        <v>10</v>
      </c>
      <c r="D619" s="225" t="s">
        <v>28</v>
      </c>
      <c r="E619" s="225" t="s">
        <v>156</v>
      </c>
      <c r="F619" s="225" t="s">
        <v>803</v>
      </c>
      <c r="H619" s="225" t="s">
        <v>807</v>
      </c>
      <c r="J619" s="225">
        <v>717</v>
      </c>
      <c r="K619" s="225" t="s">
        <v>47</v>
      </c>
      <c r="N619" s="244" t="s">
        <v>1972</v>
      </c>
      <c r="O619" s="244"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246" t="s">
        <v>1988</v>
      </c>
      <c r="Q619" s="246" t="s">
        <v>46</v>
      </c>
      <c r="R619" s="246" t="str">
        <f t="shared" si="49"/>
        <v xml:space="preserve">Municipal Solid Waste </v>
      </c>
      <c r="S619" s="246" t="str">
        <f t="shared" si="47"/>
        <v>//**Municipal Solid Waste : **</v>
      </c>
      <c r="T619" s="225" t="str">
        <f t="shared" si="45"/>
        <v/>
      </c>
    </row>
    <row r="620" spans="1:21">
      <c r="A620" s="225" t="s">
        <v>1975</v>
      </c>
      <c r="C620" s="225" t="s">
        <v>10</v>
      </c>
      <c r="D620" s="225" t="s">
        <v>28</v>
      </c>
      <c r="E620" s="225" t="s">
        <v>156</v>
      </c>
      <c r="F620" s="225" t="s">
        <v>804</v>
      </c>
      <c r="H620" s="225" t="s">
        <v>808</v>
      </c>
      <c r="J620" s="225">
        <v>718</v>
      </c>
      <c r="K620" s="225" t="s">
        <v>47</v>
      </c>
      <c r="N620" s="244" t="s">
        <v>1972</v>
      </c>
      <c r="O620" s="244"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246" t="s">
        <v>1988</v>
      </c>
      <c r="Q620" s="246" t="s">
        <v>46</v>
      </c>
      <c r="R620" s="246" t="str">
        <f t="shared" si="49"/>
        <v xml:space="preserve">Hydrogen </v>
      </c>
      <c r="S620" s="246" t="str">
        <f t="shared" si="47"/>
        <v>//**Hydrogen : **</v>
      </c>
      <c r="T620" s="225" t="str">
        <f t="shared" si="45"/>
        <v/>
      </c>
    </row>
    <row r="621" spans="1:21" s="227" customFormat="1">
      <c r="A621" s="227" t="s">
        <v>1974</v>
      </c>
      <c r="C621" s="227" t="s">
        <v>10</v>
      </c>
      <c r="D621" s="227" t="s">
        <v>774</v>
      </c>
      <c r="E621" s="227" t="s">
        <v>776</v>
      </c>
      <c r="J621" s="227">
        <v>719</v>
      </c>
      <c r="K621" s="227" t="s">
        <v>47</v>
      </c>
      <c r="N621" s="248" t="s">
        <v>1972</v>
      </c>
      <c r="O621" s="248">
        <f>INDEX('Standard Descriptions'!$E:$E,MATCH(Guidance!E621,'Standard Descriptions'!$C:$C,0))</f>
        <v>0</v>
      </c>
      <c r="P621" s="227" t="s">
        <v>1988</v>
      </c>
      <c r="Q621" s="227" t="s">
        <v>47</v>
      </c>
      <c r="R621" s="227" t="str">
        <f t="shared" si="49"/>
        <v xml:space="preserve"> </v>
      </c>
      <c r="T621" s="227" t="str">
        <f t="shared" si="45"/>
        <v/>
      </c>
      <c r="U621" s="222" t="str">
        <f>N621&amp;O621</f>
        <v>**Description:**0</v>
      </c>
    </row>
    <row r="622" spans="1:21" s="227" customFormat="1">
      <c r="A622" s="227" t="s">
        <v>1974</v>
      </c>
      <c r="C622" s="227" t="s">
        <v>10</v>
      </c>
      <c r="D622" s="227" t="s">
        <v>1386</v>
      </c>
      <c r="E622" s="227" t="s">
        <v>775</v>
      </c>
      <c r="J622" s="227">
        <v>509</v>
      </c>
      <c r="K622" s="227" t="s">
        <v>46</v>
      </c>
      <c r="N622" s="248" t="s">
        <v>1972</v>
      </c>
      <c r="O622" s="248" t="str">
        <f>INDEX('Standard Descriptions'!$E:$E,MATCH(Guidance!E622,'Standard Descriptions'!$C:$C,0))</f>
        <v xml:space="preserve"> This policy prevents the carbon tax from being levied on process emissions (non-energy greenhouse gas emissions from industrial and agricultural operations).</v>
      </c>
      <c r="P622" s="227" t="s">
        <v>1988</v>
      </c>
      <c r="Q622" s="227" t="s">
        <v>47</v>
      </c>
      <c r="R622" s="227" t="str">
        <f t="shared" si="49"/>
        <v xml:space="preserve"> </v>
      </c>
      <c r="T622" s="227" t="str">
        <f t="shared" si="45"/>
        <v/>
      </c>
      <c r="U622" s="222" t="str">
        <f>N622&amp;O622</f>
        <v>**Description:** This policy prevents the carbon tax from being levied on process emissions (non-energy greenhouse gas emissions from industrial and agricultural operations).</v>
      </c>
    </row>
    <row r="623" spans="1:21" s="227" customFormat="1">
      <c r="A623" s="227" t="s">
        <v>1974</v>
      </c>
      <c r="C623" s="227" t="s">
        <v>10</v>
      </c>
      <c r="D623" s="227" t="s">
        <v>1073</v>
      </c>
      <c r="E623" s="227" t="str">
        <f>E624</f>
        <v>Toggle Whether Policies Affect Energy Prices</v>
      </c>
      <c r="N623" s="248" t="s">
        <v>1972</v>
      </c>
      <c r="O623" s="248">
        <f>INDEX('Standard Descriptions'!$E:$E,MATCH(Guidance!E623,'Standard Descriptions'!$C:$C,0))</f>
        <v>0</v>
      </c>
      <c r="P623" s="227" t="s">
        <v>1988</v>
      </c>
      <c r="Q623" s="227" t="s">
        <v>46</v>
      </c>
      <c r="S623" s="227" t="str">
        <f t="shared" si="47"/>
        <v/>
      </c>
      <c r="T623" s="227" t="str">
        <f t="shared" si="45"/>
        <v/>
      </c>
      <c r="U623" s="222" t="str">
        <f>N623&amp;O623</f>
        <v>**Description:**0</v>
      </c>
    </row>
    <row r="624" spans="1:21">
      <c r="A624" s="225" t="s">
        <v>1975</v>
      </c>
      <c r="C624" s="225" t="s">
        <v>10</v>
      </c>
      <c r="D624" s="225" t="s">
        <v>1073</v>
      </c>
      <c r="E624" s="225" t="s">
        <v>1072</v>
      </c>
      <c r="F624" s="225" t="s">
        <v>55</v>
      </c>
      <c r="H624" s="225" t="s">
        <v>99</v>
      </c>
      <c r="J624" s="225">
        <v>720</v>
      </c>
      <c r="K624" s="225" t="s">
        <v>47</v>
      </c>
      <c r="N624" s="244" t="s">
        <v>1972</v>
      </c>
      <c r="O624" s="244">
        <f>INDEX('Standard Descriptions'!$E:$E,MATCH(Guidance!E624,'Standard Descriptions'!$C:$C,0))</f>
        <v>0</v>
      </c>
      <c r="P624" s="246" t="s">
        <v>1988</v>
      </c>
      <c r="Q624" s="246" t="s">
        <v>46</v>
      </c>
      <c r="R624" s="246" t="str">
        <f>H624&amp;" "&amp;I624</f>
        <v xml:space="preserve">Electricity </v>
      </c>
      <c r="S624" s="246" t="str">
        <f t="shared" si="47"/>
        <v>//**Electricity : **</v>
      </c>
      <c r="T624" s="225" t="str">
        <f t="shared" si="45"/>
        <v/>
      </c>
    </row>
    <row r="625" spans="1:21">
      <c r="A625" s="225" t="s">
        <v>1975</v>
      </c>
      <c r="C625" s="225" t="s">
        <v>10</v>
      </c>
      <c r="D625" s="225" t="s">
        <v>1073</v>
      </c>
      <c r="E625" s="225" t="s">
        <v>1072</v>
      </c>
      <c r="F625" s="225" t="s">
        <v>78</v>
      </c>
      <c r="H625" s="225" t="s">
        <v>105</v>
      </c>
      <c r="J625" s="225">
        <v>721</v>
      </c>
      <c r="K625" s="225" t="s">
        <v>47</v>
      </c>
      <c r="N625" s="244" t="s">
        <v>1972</v>
      </c>
      <c r="O625" s="244">
        <f>INDEX('Standard Descriptions'!$E:$E,MATCH(Guidance!E625,'Standard Descriptions'!$C:$C,0))</f>
        <v>0</v>
      </c>
      <c r="P625" s="246" t="s">
        <v>1988</v>
      </c>
      <c r="Q625" s="246" t="s">
        <v>46</v>
      </c>
      <c r="R625" s="246" t="str">
        <f>H625&amp;" "&amp;I625</f>
        <v xml:space="preserve">Heat </v>
      </c>
      <c r="S625" s="246" t="str">
        <f t="shared" si="47"/>
        <v>//**Heat : **</v>
      </c>
      <c r="T625" s="225" t="str">
        <f t="shared" si="45"/>
        <v/>
      </c>
    </row>
    <row r="626" spans="1:21">
      <c r="A626" s="225" t="s">
        <v>1975</v>
      </c>
      <c r="C626" s="225" t="s">
        <v>10</v>
      </c>
      <c r="D626" s="225" t="s">
        <v>1073</v>
      </c>
      <c r="E626" s="225" t="s">
        <v>1072</v>
      </c>
      <c r="F626" s="225" t="s">
        <v>804</v>
      </c>
      <c r="H626" s="225" t="s">
        <v>808</v>
      </c>
      <c r="J626" s="225">
        <v>722</v>
      </c>
      <c r="K626" s="225" t="s">
        <v>47</v>
      </c>
      <c r="N626" s="244" t="s">
        <v>1972</v>
      </c>
      <c r="O626" s="244">
        <f>INDEX('Standard Descriptions'!$E:$E,MATCH(Guidance!E626,'Standard Descriptions'!$C:$C,0))</f>
        <v>0</v>
      </c>
      <c r="P626" s="246" t="s">
        <v>1988</v>
      </c>
      <c r="Q626" s="246" t="s">
        <v>46</v>
      </c>
      <c r="R626" s="246" t="str">
        <f>H626&amp;" "&amp;I626</f>
        <v xml:space="preserve">Hydrogen </v>
      </c>
      <c r="S626" s="246" t="str">
        <f t="shared" si="47"/>
        <v>//**Hydrogen : **</v>
      </c>
      <c r="T626" s="225" t="str">
        <f t="shared" si="45"/>
        <v/>
      </c>
    </row>
    <row r="627" spans="1:21" s="227" customFormat="1">
      <c r="A627" s="227" t="s">
        <v>1974</v>
      </c>
      <c r="C627" s="227" t="s">
        <v>10</v>
      </c>
      <c r="D627" s="227" t="s">
        <v>1399</v>
      </c>
      <c r="E627" s="227" t="str">
        <f>E628</f>
        <v>Toggle Whether Policies Affect Energy Prices</v>
      </c>
      <c r="N627" s="248" t="s">
        <v>1972</v>
      </c>
      <c r="O627" s="248">
        <f>INDEX('Standard Descriptions'!$E:$E,MATCH(Guidance!E627,'Standard Descriptions'!$C:$C,0))</f>
        <v>0</v>
      </c>
      <c r="P627" s="227" t="s">
        <v>1988</v>
      </c>
      <c r="Q627" s="227" t="s">
        <v>46</v>
      </c>
      <c r="S627" s="227" t="str">
        <f t="shared" si="47"/>
        <v/>
      </c>
      <c r="T627" s="227" t="str">
        <f t="shared" si="45"/>
        <v/>
      </c>
      <c r="U627" s="222" t="str">
        <f>N627&amp;O627</f>
        <v>**Description:**0</v>
      </c>
    </row>
    <row r="628" spans="1:21">
      <c r="A628" s="225" t="s">
        <v>1975</v>
      </c>
      <c r="C628" s="225" t="s">
        <v>10</v>
      </c>
      <c r="D628" s="225" t="s">
        <v>1399</v>
      </c>
      <c r="E628" s="225" t="s">
        <v>1072</v>
      </c>
      <c r="F628" s="225" t="s">
        <v>473</v>
      </c>
      <c r="H628" s="225" t="s">
        <v>470</v>
      </c>
      <c r="J628" s="225">
        <v>836</v>
      </c>
      <c r="K628" s="225" t="s">
        <v>47</v>
      </c>
      <c r="N628" s="244" t="s">
        <v>1972</v>
      </c>
      <c r="O628" s="244">
        <f>INDEX('Standard Descriptions'!$E:$E,MATCH(Guidance!E628,'Standard Descriptions'!$C:$C,0))</f>
        <v>0</v>
      </c>
      <c r="P628" s="246" t="s">
        <v>1988</v>
      </c>
      <c r="Q628" s="246" t="s">
        <v>46</v>
      </c>
      <c r="R628" s="246" t="str">
        <f t="shared" ref="R628:R639" si="50">H628&amp;" "&amp;I628</f>
        <v xml:space="preserve">Hard Coal </v>
      </c>
      <c r="S628" s="246" t="str">
        <f t="shared" si="47"/>
        <v>//**Hard Coal : **</v>
      </c>
      <c r="T628" s="225" t="str">
        <f t="shared" si="45"/>
        <v/>
      </c>
    </row>
    <row r="629" spans="1:21">
      <c r="A629" s="225" t="s">
        <v>1975</v>
      </c>
      <c r="C629" s="225" t="s">
        <v>10</v>
      </c>
      <c r="D629" s="225" t="s">
        <v>1399</v>
      </c>
      <c r="E629" s="225" t="s">
        <v>1072</v>
      </c>
      <c r="F629" s="225" t="s">
        <v>49</v>
      </c>
      <c r="H629" s="225" t="s">
        <v>93</v>
      </c>
      <c r="J629" s="225">
        <v>837</v>
      </c>
      <c r="K629" s="225" t="s">
        <v>47</v>
      </c>
      <c r="N629" s="244" t="s">
        <v>1972</v>
      </c>
      <c r="O629" s="244">
        <f>INDEX('Standard Descriptions'!$E:$E,MATCH(Guidance!E629,'Standard Descriptions'!$C:$C,0))</f>
        <v>0</v>
      </c>
      <c r="P629" s="246" t="s">
        <v>1988</v>
      </c>
      <c r="Q629" s="246" t="s">
        <v>46</v>
      </c>
      <c r="R629" s="246" t="str">
        <f t="shared" si="50"/>
        <v xml:space="preserve">Natural Gas </v>
      </c>
      <c r="S629" s="246" t="str">
        <f t="shared" si="47"/>
        <v>//**Natural Gas : **</v>
      </c>
      <c r="T629" s="225" t="str">
        <f t="shared" si="45"/>
        <v/>
      </c>
    </row>
    <row r="630" spans="1:21">
      <c r="A630" s="225" t="s">
        <v>1975</v>
      </c>
      <c r="C630" s="225" t="s">
        <v>10</v>
      </c>
      <c r="D630" s="225" t="s">
        <v>1399</v>
      </c>
      <c r="E630" s="225" t="s">
        <v>1072</v>
      </c>
      <c r="F630" s="225" t="s">
        <v>54</v>
      </c>
      <c r="H630" s="225" t="s">
        <v>98</v>
      </c>
      <c r="J630" s="225">
        <v>838</v>
      </c>
      <c r="K630" s="225" t="s">
        <v>47</v>
      </c>
      <c r="N630" s="244" t="s">
        <v>1972</v>
      </c>
      <c r="O630" s="244">
        <f>INDEX('Standard Descriptions'!$E:$E,MATCH(Guidance!E630,'Standard Descriptions'!$C:$C,0))</f>
        <v>0</v>
      </c>
      <c r="P630" s="246" t="s">
        <v>1988</v>
      </c>
      <c r="Q630" s="246" t="s">
        <v>46</v>
      </c>
      <c r="R630" s="246" t="str">
        <f t="shared" si="50"/>
        <v xml:space="preserve">Biomass </v>
      </c>
      <c r="S630" s="246" t="str">
        <f t="shared" si="47"/>
        <v>//**Biomass : **</v>
      </c>
      <c r="T630" s="225" t="str">
        <f t="shared" si="45"/>
        <v/>
      </c>
    </row>
    <row r="631" spans="1:21">
      <c r="A631" s="225" t="s">
        <v>1975</v>
      </c>
      <c r="C631" s="225" t="s">
        <v>10</v>
      </c>
      <c r="D631" s="225" t="s">
        <v>1399</v>
      </c>
      <c r="E631" s="225" t="s">
        <v>1072</v>
      </c>
      <c r="F631" s="225" t="s">
        <v>56</v>
      </c>
      <c r="H631" s="225" t="s">
        <v>101</v>
      </c>
      <c r="J631" s="225">
        <v>839</v>
      </c>
      <c r="K631" s="225" t="s">
        <v>47</v>
      </c>
      <c r="N631" s="244" t="s">
        <v>1972</v>
      </c>
      <c r="O631" s="244">
        <f>INDEX('Standard Descriptions'!$E:$E,MATCH(Guidance!E631,'Standard Descriptions'!$C:$C,0))</f>
        <v>0</v>
      </c>
      <c r="P631" s="246" t="s">
        <v>1988</v>
      </c>
      <c r="Q631" s="246" t="s">
        <v>46</v>
      </c>
      <c r="R631" s="246" t="str">
        <f t="shared" si="50"/>
        <v xml:space="preserve">Petroleum Gasoline </v>
      </c>
      <c r="S631" s="246" t="str">
        <f t="shared" si="47"/>
        <v>//**Petroleum Gasoline : **</v>
      </c>
      <c r="T631" s="225" t="str">
        <f t="shared" si="45"/>
        <v/>
      </c>
    </row>
    <row r="632" spans="1:21">
      <c r="A632" s="225" t="s">
        <v>1975</v>
      </c>
      <c r="C632" s="225" t="s">
        <v>10</v>
      </c>
      <c r="D632" s="225" t="s">
        <v>1399</v>
      </c>
      <c r="E632" s="225" t="s">
        <v>1072</v>
      </c>
      <c r="F632" s="225" t="s">
        <v>57</v>
      </c>
      <c r="H632" s="225" t="s">
        <v>102</v>
      </c>
      <c r="J632" s="225">
        <v>840</v>
      </c>
      <c r="K632" s="225" t="s">
        <v>47</v>
      </c>
      <c r="N632" s="244" t="s">
        <v>1972</v>
      </c>
      <c r="O632" s="244">
        <f>INDEX('Standard Descriptions'!$E:$E,MATCH(Guidance!E632,'Standard Descriptions'!$C:$C,0))</f>
        <v>0</v>
      </c>
      <c r="P632" s="246" t="s">
        <v>1988</v>
      </c>
      <c r="Q632" s="246" t="s">
        <v>46</v>
      </c>
      <c r="R632" s="246" t="str">
        <f t="shared" si="50"/>
        <v xml:space="preserve">Petroleum Diesel </v>
      </c>
      <c r="S632" s="246" t="str">
        <f t="shared" si="47"/>
        <v>//**Petroleum Diesel : **</v>
      </c>
      <c r="T632" s="225" t="str">
        <f t="shared" si="45"/>
        <v/>
      </c>
    </row>
    <row r="633" spans="1:21">
      <c r="A633" s="225" t="s">
        <v>1975</v>
      </c>
      <c r="C633" s="225" t="s">
        <v>10</v>
      </c>
      <c r="D633" s="225" t="s">
        <v>1399</v>
      </c>
      <c r="E633" s="225" t="s">
        <v>1072</v>
      </c>
      <c r="F633" s="225" t="s">
        <v>58</v>
      </c>
      <c r="H633" s="225" t="s">
        <v>103</v>
      </c>
      <c r="J633" s="225">
        <v>841</v>
      </c>
      <c r="K633" s="225" t="s">
        <v>47</v>
      </c>
      <c r="N633" s="244" t="s">
        <v>1972</v>
      </c>
      <c r="O633" s="244">
        <f>INDEX('Standard Descriptions'!$E:$E,MATCH(Guidance!E633,'Standard Descriptions'!$C:$C,0))</f>
        <v>0</v>
      </c>
      <c r="P633" s="246" t="s">
        <v>1988</v>
      </c>
      <c r="Q633" s="246" t="s">
        <v>46</v>
      </c>
      <c r="R633" s="246" t="str">
        <f t="shared" si="50"/>
        <v xml:space="preserve">Biofuel Gasoline </v>
      </c>
      <c r="S633" s="246" t="str">
        <f t="shared" si="47"/>
        <v>//**Biofuel Gasoline : **</v>
      </c>
      <c r="T633" s="225" t="str">
        <f t="shared" si="45"/>
        <v/>
      </c>
    </row>
    <row r="634" spans="1:21">
      <c r="A634" s="225" t="s">
        <v>1975</v>
      </c>
      <c r="C634" s="225" t="s">
        <v>10</v>
      </c>
      <c r="D634" s="225" t="s">
        <v>1399</v>
      </c>
      <c r="E634" s="225" t="s">
        <v>1072</v>
      </c>
      <c r="F634" s="225" t="s">
        <v>59</v>
      </c>
      <c r="H634" s="225" t="s">
        <v>104</v>
      </c>
      <c r="J634" s="225">
        <v>842</v>
      </c>
      <c r="K634" s="225" t="s">
        <v>47</v>
      </c>
      <c r="N634" s="244" t="s">
        <v>1972</v>
      </c>
      <c r="O634" s="244">
        <f>INDEX('Standard Descriptions'!$E:$E,MATCH(Guidance!E634,'Standard Descriptions'!$C:$C,0))</f>
        <v>0</v>
      </c>
      <c r="P634" s="246" t="s">
        <v>1988</v>
      </c>
      <c r="Q634" s="246" t="s">
        <v>46</v>
      </c>
      <c r="R634" s="246" t="str">
        <f t="shared" si="50"/>
        <v xml:space="preserve">Biofuel Diesel </v>
      </c>
      <c r="S634" s="246" t="str">
        <f t="shared" si="47"/>
        <v>//**Biofuel Diesel : **</v>
      </c>
      <c r="T634" s="225" t="str">
        <f t="shared" si="45"/>
        <v/>
      </c>
    </row>
    <row r="635" spans="1:21">
      <c r="A635" s="225" t="s">
        <v>1975</v>
      </c>
      <c r="C635" s="225" t="s">
        <v>10</v>
      </c>
      <c r="D635" s="225" t="s">
        <v>1399</v>
      </c>
      <c r="E635" s="225" t="s">
        <v>1072</v>
      </c>
      <c r="F635" s="225" t="s">
        <v>809</v>
      </c>
      <c r="H635" s="225" t="s">
        <v>810</v>
      </c>
      <c r="J635" s="225">
        <v>843</v>
      </c>
      <c r="K635" s="225" t="s">
        <v>47</v>
      </c>
      <c r="N635" s="244" t="s">
        <v>1972</v>
      </c>
      <c r="O635" s="244">
        <f>INDEX('Standard Descriptions'!$E:$E,MATCH(Guidance!E635,'Standard Descriptions'!$C:$C,0))</f>
        <v>0</v>
      </c>
      <c r="P635" s="246" t="s">
        <v>1988</v>
      </c>
      <c r="Q635" s="246" t="s">
        <v>46</v>
      </c>
      <c r="R635" s="246" t="str">
        <f t="shared" si="50"/>
        <v xml:space="preserve">Jet Fuel/Kerosene </v>
      </c>
      <c r="S635" s="246" t="str">
        <f t="shared" si="47"/>
        <v>//**Jet Fuel/Kerosene : **</v>
      </c>
      <c r="T635" s="225" t="str">
        <f t="shared" si="45"/>
        <v/>
      </c>
    </row>
    <row r="636" spans="1:21">
      <c r="A636" s="225" t="s">
        <v>1975</v>
      </c>
      <c r="C636" s="225" t="s">
        <v>10</v>
      </c>
      <c r="D636" s="225" t="s">
        <v>1399</v>
      </c>
      <c r="E636" s="225" t="s">
        <v>1072</v>
      </c>
      <c r="F636" s="225" t="s">
        <v>466</v>
      </c>
      <c r="H636" s="225" t="s">
        <v>467</v>
      </c>
      <c r="J636" s="225">
        <v>844</v>
      </c>
      <c r="K636" s="225" t="s">
        <v>47</v>
      </c>
      <c r="N636" s="244" t="s">
        <v>1972</v>
      </c>
      <c r="O636" s="244">
        <f>INDEX('Standard Descriptions'!$E:$E,MATCH(Guidance!E636,'Standard Descriptions'!$C:$C,0))</f>
        <v>0</v>
      </c>
      <c r="P636" s="246" t="s">
        <v>1988</v>
      </c>
      <c r="Q636" s="246" t="s">
        <v>46</v>
      </c>
      <c r="R636" s="246" t="str">
        <f t="shared" si="50"/>
        <v xml:space="preserve">Lignite </v>
      </c>
      <c r="S636" s="246" t="str">
        <f t="shared" si="47"/>
        <v>//**Lignite : **</v>
      </c>
      <c r="T636" s="225" t="str">
        <f t="shared" si="45"/>
        <v/>
      </c>
    </row>
    <row r="637" spans="1:21">
      <c r="A637" s="225" t="s">
        <v>1975</v>
      </c>
      <c r="C637" s="225" t="s">
        <v>10</v>
      </c>
      <c r="D637" s="225" t="s">
        <v>1399</v>
      </c>
      <c r="E637" s="225" t="s">
        <v>1072</v>
      </c>
      <c r="F637" s="225" t="s">
        <v>801</v>
      </c>
      <c r="H637" s="225" t="s">
        <v>805</v>
      </c>
      <c r="J637" s="225">
        <v>845</v>
      </c>
      <c r="K637" s="225" t="s">
        <v>47</v>
      </c>
      <c r="N637" s="244" t="s">
        <v>1972</v>
      </c>
      <c r="O637" s="244">
        <f>INDEX('Standard Descriptions'!$E:$E,MATCH(Guidance!E637,'Standard Descriptions'!$C:$C,0))</f>
        <v>0</v>
      </c>
      <c r="P637" s="246" t="s">
        <v>1988</v>
      </c>
      <c r="Q637" s="246" t="s">
        <v>46</v>
      </c>
      <c r="R637" s="246" t="str">
        <f t="shared" si="50"/>
        <v xml:space="preserve">Crude Oil </v>
      </c>
      <c r="S637" s="246" t="str">
        <f t="shared" si="47"/>
        <v>//**Crude Oil : **</v>
      </c>
      <c r="T637" s="225" t="str">
        <f t="shared" si="45"/>
        <v/>
      </c>
    </row>
    <row r="638" spans="1:21">
      <c r="A638" s="225" t="s">
        <v>1975</v>
      </c>
      <c r="C638" s="225" t="s">
        <v>10</v>
      </c>
      <c r="D638" s="225" t="s">
        <v>1399</v>
      </c>
      <c r="E638" s="225" t="s">
        <v>1072</v>
      </c>
      <c r="F638" s="225" t="s">
        <v>811</v>
      </c>
      <c r="H638" s="225" t="s">
        <v>812</v>
      </c>
      <c r="J638" s="225">
        <v>846</v>
      </c>
      <c r="K638" s="225" t="s">
        <v>47</v>
      </c>
      <c r="N638" s="244" t="s">
        <v>1972</v>
      </c>
      <c r="O638" s="244">
        <f>INDEX('Standard Descriptions'!$E:$E,MATCH(Guidance!E638,'Standard Descriptions'!$C:$C,0))</f>
        <v>0</v>
      </c>
      <c r="P638" s="246" t="s">
        <v>1988</v>
      </c>
      <c r="Q638" s="246" t="s">
        <v>46</v>
      </c>
      <c r="R638" s="246" t="str">
        <f t="shared" si="50"/>
        <v xml:space="preserve">Heavy/Residual Fuel Oil </v>
      </c>
      <c r="S638" s="246" t="str">
        <f t="shared" si="47"/>
        <v>//**Heavy/Residual Fuel Oil : **</v>
      </c>
      <c r="T638" s="225" t="str">
        <f t="shared" si="45"/>
        <v/>
      </c>
    </row>
    <row r="639" spans="1:21">
      <c r="A639" s="225" t="s">
        <v>1975</v>
      </c>
      <c r="C639" s="225" t="s">
        <v>10</v>
      </c>
      <c r="D639" s="225" t="s">
        <v>1399</v>
      </c>
      <c r="E639" s="225" t="s">
        <v>1072</v>
      </c>
      <c r="F639" s="225" t="s">
        <v>802</v>
      </c>
      <c r="H639" s="225" t="s">
        <v>806</v>
      </c>
      <c r="J639" s="225">
        <v>847</v>
      </c>
      <c r="K639" s="225" t="s">
        <v>47</v>
      </c>
      <c r="N639" s="244" t="s">
        <v>1972</v>
      </c>
      <c r="O639" s="244">
        <f>INDEX('Standard Descriptions'!$E:$E,MATCH(Guidance!E639,'Standard Descriptions'!$C:$C,0))</f>
        <v>0</v>
      </c>
      <c r="P639" s="246" t="s">
        <v>1988</v>
      </c>
      <c r="Q639" s="246" t="s">
        <v>46</v>
      </c>
      <c r="R639" s="246" t="str">
        <f t="shared" si="50"/>
        <v xml:space="preserve">LPG/Propane/Butane </v>
      </c>
      <c r="S639" s="246" t="str">
        <f t="shared" si="47"/>
        <v>//**LPG/Propane/Butane : **</v>
      </c>
      <c r="T639" s="225" t="str">
        <f t="shared" si="45"/>
        <v/>
      </c>
    </row>
    <row r="640" spans="1:21" s="227" customFormat="1">
      <c r="A640" s="227" t="s">
        <v>1974</v>
      </c>
      <c r="C640" s="227" t="s">
        <v>10</v>
      </c>
      <c r="D640" s="227" t="s">
        <v>1123</v>
      </c>
      <c r="E640" s="227" t="str">
        <f>E641</f>
        <v>Fuel Price Deregulation</v>
      </c>
      <c r="N640" s="248" t="s">
        <v>1972</v>
      </c>
      <c r="O640" s="248" t="str">
        <f>INDEX('Standard Descriptions'!$E:$E,MATCH(Guidance!E640,'Standard Descriptions'!$C:$C,0))</f>
        <v xml:space="preserve"> This policy causes the price of the selected fuel(s) for domestic buyers to approach international market prices. // </v>
      </c>
      <c r="P640" s="227" t="s">
        <v>1988</v>
      </c>
      <c r="Q640" s="227" t="s">
        <v>46</v>
      </c>
      <c r="S640" s="227" t="str">
        <f t="shared" si="47"/>
        <v/>
      </c>
      <c r="T640" s="227" t="str">
        <f t="shared" si="45"/>
        <v/>
      </c>
      <c r="U640" s="228"/>
    </row>
    <row r="641" spans="1:21">
      <c r="A641" s="225" t="s">
        <v>1975</v>
      </c>
      <c r="C641" s="225" t="s">
        <v>10</v>
      </c>
      <c r="D641" s="225" t="s">
        <v>1123</v>
      </c>
      <c r="E641" s="225" t="s">
        <v>1123</v>
      </c>
      <c r="F641" s="225" t="s">
        <v>473</v>
      </c>
      <c r="H641" s="225" t="s">
        <v>470</v>
      </c>
      <c r="J641" s="225">
        <v>723</v>
      </c>
      <c r="K641" s="225" t="s">
        <v>47</v>
      </c>
      <c r="L641" s="225" t="s">
        <v>1860</v>
      </c>
      <c r="N641" s="244" t="s">
        <v>1972</v>
      </c>
      <c r="O641" s="244" t="str">
        <f>INDEX('Standard Descriptions'!$E:$E,MATCH(Guidance!E641,'Standard Descriptions'!$C:$C,0))</f>
        <v xml:space="preserve"> This policy causes the price of the selected fuel(s) for domestic buyers to approach international market prices. // </v>
      </c>
      <c r="P641" s="246" t="s">
        <v>1988</v>
      </c>
      <c r="Q641" s="246" t="s">
        <v>46</v>
      </c>
      <c r="R641" s="246" t="str">
        <f t="shared" ref="R641:R655" si="51">H641&amp;" "&amp;I641</f>
        <v xml:space="preserve">Hard Coal </v>
      </c>
      <c r="S641" s="246" t="str">
        <f t="shared" si="47"/>
        <v>//**Hard Coal : **</v>
      </c>
      <c r="T641" s="225" t="str">
        <f t="shared" si="45"/>
        <v/>
      </c>
    </row>
    <row r="642" spans="1:21">
      <c r="A642" s="225" t="s">
        <v>1975</v>
      </c>
      <c r="C642" s="225" t="s">
        <v>10</v>
      </c>
      <c r="D642" s="225" t="s">
        <v>1123</v>
      </c>
      <c r="E642" s="225" t="s">
        <v>1123</v>
      </c>
      <c r="F642" s="225" t="s">
        <v>49</v>
      </c>
      <c r="H642" s="225" t="s">
        <v>93</v>
      </c>
      <c r="J642" s="225">
        <v>724</v>
      </c>
      <c r="K642" s="225" t="s">
        <v>47</v>
      </c>
      <c r="N642" s="244" t="s">
        <v>1972</v>
      </c>
      <c r="O642" s="244" t="str">
        <f>INDEX('Standard Descriptions'!$E:$E,MATCH(Guidance!E642,'Standard Descriptions'!$C:$C,0))</f>
        <v xml:space="preserve"> This policy causes the price of the selected fuel(s) for domestic buyers to approach international market prices. // </v>
      </c>
      <c r="P642" s="246" t="s">
        <v>1988</v>
      </c>
      <c r="Q642" s="246" t="s">
        <v>46</v>
      </c>
      <c r="R642" s="246" t="str">
        <f t="shared" si="51"/>
        <v xml:space="preserve">Natural Gas </v>
      </c>
      <c r="S642" s="246" t="str">
        <f t="shared" si="47"/>
        <v>//**Natural Gas : **</v>
      </c>
      <c r="T642" s="225" t="str">
        <f t="shared" si="45"/>
        <v/>
      </c>
    </row>
    <row r="643" spans="1:21">
      <c r="A643" s="225" t="s">
        <v>1975</v>
      </c>
      <c r="C643" s="225" t="s">
        <v>10</v>
      </c>
      <c r="D643" s="225" t="s">
        <v>1123</v>
      </c>
      <c r="E643" s="225" t="s">
        <v>1123</v>
      </c>
      <c r="F643" s="225" t="s">
        <v>50</v>
      </c>
      <c r="H643" s="225" t="s">
        <v>94</v>
      </c>
      <c r="J643" s="225">
        <v>725</v>
      </c>
      <c r="K643" s="225" t="s">
        <v>47</v>
      </c>
      <c r="N643" s="244" t="s">
        <v>1972</v>
      </c>
      <c r="O643" s="244" t="str">
        <f>INDEX('Standard Descriptions'!$E:$E,MATCH(Guidance!E643,'Standard Descriptions'!$C:$C,0))</f>
        <v xml:space="preserve"> This policy causes the price of the selected fuel(s) for domestic buyers to approach international market prices. // </v>
      </c>
      <c r="P643" s="246" t="s">
        <v>1988</v>
      </c>
      <c r="Q643" s="246" t="s">
        <v>46</v>
      </c>
      <c r="R643" s="246" t="str">
        <f t="shared" si="51"/>
        <v xml:space="preserve">Nuclear </v>
      </c>
      <c r="S643" s="246" t="str">
        <f t="shared" si="47"/>
        <v>//**Nuclear : **</v>
      </c>
      <c r="T643" s="225" t="str">
        <f t="shared" si="45"/>
        <v/>
      </c>
    </row>
    <row r="644" spans="1:21">
      <c r="A644" s="225" t="s">
        <v>1975</v>
      </c>
      <c r="C644" s="225" t="s">
        <v>10</v>
      </c>
      <c r="D644" s="225" t="s">
        <v>1123</v>
      </c>
      <c r="E644" s="225" t="s">
        <v>1123</v>
      </c>
      <c r="F644" s="225" t="s">
        <v>54</v>
      </c>
      <c r="H644" s="225" t="s">
        <v>98</v>
      </c>
      <c r="J644" s="225">
        <v>726</v>
      </c>
      <c r="K644" s="225" t="s">
        <v>47</v>
      </c>
      <c r="N644" s="244" t="s">
        <v>1972</v>
      </c>
      <c r="O644" s="244" t="str">
        <f>INDEX('Standard Descriptions'!$E:$E,MATCH(Guidance!E644,'Standard Descriptions'!$C:$C,0))</f>
        <v xml:space="preserve"> This policy causes the price of the selected fuel(s) for domestic buyers to approach international market prices. // </v>
      </c>
      <c r="P644" s="246" t="s">
        <v>1988</v>
      </c>
      <c r="Q644" s="246" t="s">
        <v>46</v>
      </c>
      <c r="R644" s="246" t="str">
        <f t="shared" si="51"/>
        <v xml:space="preserve">Biomass </v>
      </c>
      <c r="S644" s="246" t="str">
        <f t="shared" si="47"/>
        <v>//**Biomass : **</v>
      </c>
      <c r="T644" s="225" t="str">
        <f t="shared" ref="T644:T707" si="52">IF(K644="Yes",S644&amp;L644,"")</f>
        <v/>
      </c>
    </row>
    <row r="645" spans="1:21">
      <c r="A645" s="225" t="s">
        <v>1975</v>
      </c>
      <c r="C645" s="225" t="s">
        <v>10</v>
      </c>
      <c r="D645" s="225" t="s">
        <v>1123</v>
      </c>
      <c r="E645" s="225" t="s">
        <v>1123</v>
      </c>
      <c r="F645" s="225" t="s">
        <v>56</v>
      </c>
      <c r="H645" s="225" t="s">
        <v>101</v>
      </c>
      <c r="J645" s="225">
        <v>727</v>
      </c>
      <c r="K645" s="225" t="s">
        <v>47</v>
      </c>
      <c r="N645" s="244" t="s">
        <v>1972</v>
      </c>
      <c r="O645" s="244" t="str">
        <f>INDEX('Standard Descriptions'!$E:$E,MATCH(Guidance!E645,'Standard Descriptions'!$C:$C,0))</f>
        <v xml:space="preserve"> This policy causes the price of the selected fuel(s) for domestic buyers to approach international market prices. // </v>
      </c>
      <c r="P645" s="246" t="s">
        <v>1988</v>
      </c>
      <c r="Q645" s="246" t="s">
        <v>46</v>
      </c>
      <c r="R645" s="246" t="str">
        <f t="shared" si="51"/>
        <v xml:space="preserve">Petroleum Gasoline </v>
      </c>
      <c r="S645" s="246" t="str">
        <f t="shared" ref="S645:S708" si="53">IF(R645="","","//**"&amp;R645&amp;": **")</f>
        <v>//**Petroleum Gasoline : **</v>
      </c>
      <c r="T645" s="225" t="str">
        <f t="shared" si="52"/>
        <v/>
      </c>
    </row>
    <row r="646" spans="1:21">
      <c r="A646" s="225" t="s">
        <v>1975</v>
      </c>
      <c r="C646" s="225" t="s">
        <v>10</v>
      </c>
      <c r="D646" s="225" t="s">
        <v>1123</v>
      </c>
      <c r="E646" s="225" t="s">
        <v>1123</v>
      </c>
      <c r="F646" s="225" t="s">
        <v>57</v>
      </c>
      <c r="H646" s="225" t="s">
        <v>102</v>
      </c>
      <c r="J646" s="225">
        <v>728</v>
      </c>
      <c r="K646" s="225" t="s">
        <v>47</v>
      </c>
      <c r="N646" s="244" t="s">
        <v>1972</v>
      </c>
      <c r="O646" s="244" t="str">
        <f>INDEX('Standard Descriptions'!$E:$E,MATCH(Guidance!E646,'Standard Descriptions'!$C:$C,0))</f>
        <v xml:space="preserve"> This policy causes the price of the selected fuel(s) for domestic buyers to approach international market prices. // </v>
      </c>
      <c r="P646" s="246" t="s">
        <v>1988</v>
      </c>
      <c r="Q646" s="246" t="s">
        <v>46</v>
      </c>
      <c r="R646" s="246" t="str">
        <f t="shared" si="51"/>
        <v xml:space="preserve">Petroleum Diesel </v>
      </c>
      <c r="S646" s="246" t="str">
        <f t="shared" si="53"/>
        <v>//**Petroleum Diesel : **</v>
      </c>
      <c r="T646" s="225" t="str">
        <f t="shared" si="52"/>
        <v/>
      </c>
    </row>
    <row r="647" spans="1:21">
      <c r="A647" s="225" t="s">
        <v>1975</v>
      </c>
      <c r="C647" s="225" t="s">
        <v>10</v>
      </c>
      <c r="D647" s="225" t="s">
        <v>1123</v>
      </c>
      <c r="E647" s="225" t="s">
        <v>1123</v>
      </c>
      <c r="F647" s="225" t="s">
        <v>58</v>
      </c>
      <c r="H647" s="225" t="s">
        <v>103</v>
      </c>
      <c r="J647" s="225">
        <v>729</v>
      </c>
      <c r="K647" s="225" t="s">
        <v>47</v>
      </c>
      <c r="N647" s="244" t="s">
        <v>1972</v>
      </c>
      <c r="O647" s="244" t="str">
        <f>INDEX('Standard Descriptions'!$E:$E,MATCH(Guidance!E647,'Standard Descriptions'!$C:$C,0))</f>
        <v xml:space="preserve"> This policy causes the price of the selected fuel(s) for domestic buyers to approach international market prices. // </v>
      </c>
      <c r="P647" s="246" t="s">
        <v>1988</v>
      </c>
      <c r="Q647" s="246" t="s">
        <v>46</v>
      </c>
      <c r="R647" s="246" t="str">
        <f t="shared" si="51"/>
        <v xml:space="preserve">Biofuel Gasoline </v>
      </c>
      <c r="S647" s="246" t="str">
        <f t="shared" si="53"/>
        <v>//**Biofuel Gasoline : **</v>
      </c>
      <c r="T647" s="225" t="str">
        <f t="shared" si="52"/>
        <v/>
      </c>
    </row>
    <row r="648" spans="1:21">
      <c r="A648" s="225" t="s">
        <v>1975</v>
      </c>
      <c r="C648" s="225" t="s">
        <v>10</v>
      </c>
      <c r="D648" s="225" t="s">
        <v>1123</v>
      </c>
      <c r="E648" s="225" t="s">
        <v>1123</v>
      </c>
      <c r="F648" s="225" t="s">
        <v>59</v>
      </c>
      <c r="H648" s="225" t="s">
        <v>104</v>
      </c>
      <c r="J648" s="225">
        <v>730</v>
      </c>
      <c r="K648" s="225" t="s">
        <v>47</v>
      </c>
      <c r="N648" s="244" t="s">
        <v>1972</v>
      </c>
      <c r="O648" s="244" t="str">
        <f>INDEX('Standard Descriptions'!$E:$E,MATCH(Guidance!E648,'Standard Descriptions'!$C:$C,0))</f>
        <v xml:space="preserve"> This policy causes the price of the selected fuel(s) for domestic buyers to approach international market prices. // </v>
      </c>
      <c r="P648" s="246" t="s">
        <v>1988</v>
      </c>
      <c r="Q648" s="246" t="s">
        <v>46</v>
      </c>
      <c r="R648" s="246" t="str">
        <f t="shared" si="51"/>
        <v xml:space="preserve">Biofuel Diesel </v>
      </c>
      <c r="S648" s="246" t="str">
        <f t="shared" si="53"/>
        <v>//**Biofuel Diesel : **</v>
      </c>
      <c r="T648" s="225" t="str">
        <f t="shared" si="52"/>
        <v/>
      </c>
    </row>
    <row r="649" spans="1:21">
      <c r="A649" s="225" t="s">
        <v>1975</v>
      </c>
      <c r="C649" s="225" t="s">
        <v>10</v>
      </c>
      <c r="D649" s="225" t="s">
        <v>1123</v>
      </c>
      <c r="E649" s="225" t="s">
        <v>1123</v>
      </c>
      <c r="F649" s="225" t="s">
        <v>809</v>
      </c>
      <c r="H649" s="225" t="s">
        <v>810</v>
      </c>
      <c r="J649" s="225">
        <v>731</v>
      </c>
      <c r="K649" s="225" t="s">
        <v>47</v>
      </c>
      <c r="N649" s="244" t="s">
        <v>1972</v>
      </c>
      <c r="O649" s="244" t="str">
        <f>INDEX('Standard Descriptions'!$E:$E,MATCH(Guidance!E649,'Standard Descriptions'!$C:$C,0))</f>
        <v xml:space="preserve"> This policy causes the price of the selected fuel(s) for domestic buyers to approach international market prices. // </v>
      </c>
      <c r="P649" s="246" t="s">
        <v>1988</v>
      </c>
      <c r="Q649" s="246" t="s">
        <v>46</v>
      </c>
      <c r="R649" s="246" t="str">
        <f t="shared" si="51"/>
        <v xml:space="preserve">Jet Fuel/Kerosene </v>
      </c>
      <c r="S649" s="246" t="str">
        <f t="shared" si="53"/>
        <v>//**Jet Fuel/Kerosene : **</v>
      </c>
      <c r="T649" s="225" t="str">
        <f t="shared" si="52"/>
        <v/>
      </c>
    </row>
    <row r="650" spans="1:21">
      <c r="A650" s="225" t="s">
        <v>1975</v>
      </c>
      <c r="C650" s="225" t="s">
        <v>10</v>
      </c>
      <c r="D650" s="225" t="s">
        <v>1123</v>
      </c>
      <c r="E650" s="225" t="s">
        <v>1123</v>
      </c>
      <c r="F650" s="225" t="s">
        <v>466</v>
      </c>
      <c r="H650" s="225" t="s">
        <v>467</v>
      </c>
      <c r="J650" s="225">
        <v>732</v>
      </c>
      <c r="K650" s="225" t="s">
        <v>47</v>
      </c>
      <c r="N650" s="244" t="s">
        <v>1972</v>
      </c>
      <c r="O650" s="244" t="str">
        <f>INDEX('Standard Descriptions'!$E:$E,MATCH(Guidance!E650,'Standard Descriptions'!$C:$C,0))</f>
        <v xml:space="preserve"> This policy causes the price of the selected fuel(s) for domestic buyers to approach international market prices. // </v>
      </c>
      <c r="P650" s="246" t="s">
        <v>1988</v>
      </c>
      <c r="Q650" s="246" t="s">
        <v>46</v>
      </c>
      <c r="R650" s="246" t="str">
        <f t="shared" si="51"/>
        <v xml:space="preserve">Lignite </v>
      </c>
      <c r="S650" s="246" t="str">
        <f t="shared" si="53"/>
        <v>//**Lignite : **</v>
      </c>
      <c r="T650" s="225" t="str">
        <f t="shared" si="52"/>
        <v/>
      </c>
    </row>
    <row r="651" spans="1:21">
      <c r="A651" s="225" t="s">
        <v>1975</v>
      </c>
      <c r="C651" s="225" t="s">
        <v>10</v>
      </c>
      <c r="D651" s="225" t="s">
        <v>1123</v>
      </c>
      <c r="E651" s="225" t="s">
        <v>1123</v>
      </c>
      <c r="F651" s="225" t="s">
        <v>801</v>
      </c>
      <c r="H651" s="225" t="s">
        <v>805</v>
      </c>
      <c r="J651" s="225">
        <v>733</v>
      </c>
      <c r="K651" s="225" t="s">
        <v>47</v>
      </c>
      <c r="N651" s="244" t="s">
        <v>1972</v>
      </c>
      <c r="O651" s="244" t="str">
        <f>INDEX('Standard Descriptions'!$E:$E,MATCH(Guidance!E651,'Standard Descriptions'!$C:$C,0))</f>
        <v xml:space="preserve"> This policy causes the price of the selected fuel(s) for domestic buyers to approach international market prices. // </v>
      </c>
      <c r="P651" s="246" t="s">
        <v>1988</v>
      </c>
      <c r="Q651" s="246" t="s">
        <v>46</v>
      </c>
      <c r="R651" s="246" t="str">
        <f t="shared" si="51"/>
        <v xml:space="preserve">Crude Oil </v>
      </c>
      <c r="S651" s="246" t="str">
        <f t="shared" si="53"/>
        <v>//**Crude Oil : **</v>
      </c>
      <c r="T651" s="225" t="str">
        <f t="shared" si="52"/>
        <v/>
      </c>
    </row>
    <row r="652" spans="1:21">
      <c r="A652" s="225" t="s">
        <v>1975</v>
      </c>
      <c r="C652" s="225" t="s">
        <v>10</v>
      </c>
      <c r="D652" s="225" t="s">
        <v>1123</v>
      </c>
      <c r="E652" s="225" t="s">
        <v>1123</v>
      </c>
      <c r="F652" s="225" t="s">
        <v>811</v>
      </c>
      <c r="H652" s="225" t="s">
        <v>812</v>
      </c>
      <c r="J652" s="225">
        <v>734</v>
      </c>
      <c r="K652" s="225" t="s">
        <v>47</v>
      </c>
      <c r="N652" s="244" t="s">
        <v>1972</v>
      </c>
      <c r="O652" s="244" t="str">
        <f>INDEX('Standard Descriptions'!$E:$E,MATCH(Guidance!E652,'Standard Descriptions'!$C:$C,0))</f>
        <v xml:space="preserve"> This policy causes the price of the selected fuel(s) for domestic buyers to approach international market prices. // </v>
      </c>
      <c r="P652" s="246" t="s">
        <v>1988</v>
      </c>
      <c r="Q652" s="246" t="s">
        <v>46</v>
      </c>
      <c r="R652" s="246" t="str">
        <f t="shared" si="51"/>
        <v xml:space="preserve">Heavy/Residual Fuel Oil </v>
      </c>
      <c r="S652" s="246" t="str">
        <f t="shared" si="53"/>
        <v>//**Heavy/Residual Fuel Oil : **</v>
      </c>
      <c r="T652" s="225" t="str">
        <f t="shared" si="52"/>
        <v/>
      </c>
    </row>
    <row r="653" spans="1:21">
      <c r="A653" s="225" t="s">
        <v>1975</v>
      </c>
      <c r="C653" s="225" t="s">
        <v>10</v>
      </c>
      <c r="D653" s="225" t="s">
        <v>1123</v>
      </c>
      <c r="E653" s="225" t="s">
        <v>1123</v>
      </c>
      <c r="F653" s="225" t="s">
        <v>802</v>
      </c>
      <c r="H653" s="225" t="s">
        <v>806</v>
      </c>
      <c r="J653" s="225">
        <v>735</v>
      </c>
      <c r="K653" s="225" t="s">
        <v>47</v>
      </c>
      <c r="N653" s="244" t="s">
        <v>1972</v>
      </c>
      <c r="O653" s="244" t="str">
        <f>INDEX('Standard Descriptions'!$E:$E,MATCH(Guidance!E653,'Standard Descriptions'!$C:$C,0))</f>
        <v xml:space="preserve"> This policy causes the price of the selected fuel(s) for domestic buyers to approach international market prices. // </v>
      </c>
      <c r="P653" s="246" t="s">
        <v>1988</v>
      </c>
      <c r="Q653" s="246" t="s">
        <v>46</v>
      </c>
      <c r="R653" s="246" t="str">
        <f t="shared" si="51"/>
        <v xml:space="preserve">LPG/Propane/Butane </v>
      </c>
      <c r="S653" s="246" t="str">
        <f t="shared" si="53"/>
        <v>//**LPG/Propane/Butane : **</v>
      </c>
      <c r="T653" s="225" t="str">
        <f t="shared" si="52"/>
        <v/>
      </c>
    </row>
    <row r="654" spans="1:21">
      <c r="A654" s="225" t="s">
        <v>1975</v>
      </c>
      <c r="C654" s="225" t="s">
        <v>10</v>
      </c>
      <c r="D654" s="225" t="s">
        <v>1123</v>
      </c>
      <c r="E654" s="225" t="s">
        <v>1123</v>
      </c>
      <c r="F654" s="225" t="s">
        <v>803</v>
      </c>
      <c r="H654" s="225" t="s">
        <v>807</v>
      </c>
      <c r="J654" s="225">
        <v>736</v>
      </c>
      <c r="K654" s="225" t="s">
        <v>47</v>
      </c>
      <c r="N654" s="244" t="s">
        <v>1972</v>
      </c>
      <c r="O654" s="244" t="str">
        <f>INDEX('Standard Descriptions'!$E:$E,MATCH(Guidance!E654,'Standard Descriptions'!$C:$C,0))</f>
        <v xml:space="preserve"> This policy causes the price of the selected fuel(s) for domestic buyers to approach international market prices. // </v>
      </c>
      <c r="P654" s="246" t="s">
        <v>1988</v>
      </c>
      <c r="Q654" s="246" t="s">
        <v>46</v>
      </c>
      <c r="R654" s="246" t="str">
        <f t="shared" si="51"/>
        <v xml:space="preserve">Municipal Solid Waste </v>
      </c>
      <c r="S654" s="246" t="str">
        <f t="shared" si="53"/>
        <v>//**Municipal Solid Waste : **</v>
      </c>
      <c r="T654" s="225" t="str">
        <f t="shared" si="52"/>
        <v/>
      </c>
    </row>
    <row r="655" spans="1:21">
      <c r="A655" s="225" t="s">
        <v>1975</v>
      </c>
      <c r="C655" s="225" t="s">
        <v>10</v>
      </c>
      <c r="D655" s="225" t="s">
        <v>1123</v>
      </c>
      <c r="E655" s="225" t="s">
        <v>1123</v>
      </c>
      <c r="F655" s="225" t="s">
        <v>804</v>
      </c>
      <c r="H655" s="225" t="s">
        <v>808</v>
      </c>
      <c r="J655" s="225">
        <v>737</v>
      </c>
      <c r="K655" s="225" t="s">
        <v>47</v>
      </c>
      <c r="N655" s="244" t="s">
        <v>1972</v>
      </c>
      <c r="O655" s="244" t="str">
        <f>INDEX('Standard Descriptions'!$E:$E,MATCH(Guidance!E655,'Standard Descriptions'!$C:$C,0))</f>
        <v xml:space="preserve"> This policy causes the price of the selected fuel(s) for domestic buyers to approach international market prices. // </v>
      </c>
      <c r="P655" s="246" t="s">
        <v>1988</v>
      </c>
      <c r="Q655" s="246" t="s">
        <v>46</v>
      </c>
      <c r="R655" s="246" t="str">
        <f t="shared" si="51"/>
        <v xml:space="preserve">Hydrogen </v>
      </c>
      <c r="S655" s="246" t="str">
        <f t="shared" si="53"/>
        <v>//**Hydrogen : **</v>
      </c>
      <c r="T655" s="225" t="str">
        <f t="shared" si="52"/>
        <v/>
      </c>
    </row>
    <row r="656" spans="1:21" s="226" customFormat="1">
      <c r="A656" s="226" t="s">
        <v>1974</v>
      </c>
      <c r="B656" s="237"/>
      <c r="C656" s="226" t="s">
        <v>10</v>
      </c>
      <c r="D656" s="226" t="s">
        <v>26</v>
      </c>
      <c r="E656" s="226" t="str">
        <f>E657</f>
        <v>Additional Fuel Tax Rate by Fuel</v>
      </c>
      <c r="M656" s="237"/>
      <c r="N656" s="248" t="s">
        <v>1972</v>
      </c>
      <c r="O656" s="248" t="str">
        <f>INDEX('Standard Descriptions'!$E:$E,MATCH(Guidance!E656,'Standard Descriptions'!$C:$C,0))</f>
        <v xml:space="preserve"> This policy increases the tax rate for the selected fuel type(s).  It is expressed as a percentage of the BAU Scenario price, which includes sales and excise taxes. // </v>
      </c>
      <c r="P656" s="227" t="s">
        <v>1988</v>
      </c>
      <c r="Q656" s="227" t="s">
        <v>46</v>
      </c>
      <c r="S656" s="227" t="str">
        <f t="shared" si="53"/>
        <v/>
      </c>
      <c r="T656" s="227" t="str">
        <f t="shared" si="52"/>
        <v/>
      </c>
      <c r="U656" s="222"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225" t="s">
        <v>1975</v>
      </c>
      <c r="C657" s="225" t="s">
        <v>10</v>
      </c>
      <c r="D657" s="225" t="s">
        <v>26</v>
      </c>
      <c r="E657" s="225" t="s">
        <v>304</v>
      </c>
      <c r="F657" s="225" t="s">
        <v>55</v>
      </c>
      <c r="H657" s="225" t="s">
        <v>99</v>
      </c>
      <c r="J657" s="225">
        <v>78</v>
      </c>
      <c r="K657" s="225" t="s">
        <v>46</v>
      </c>
      <c r="L657" s="225" t="s">
        <v>1861</v>
      </c>
      <c r="N657" s="244" t="s">
        <v>1972</v>
      </c>
      <c r="O657" s="244" t="str">
        <f>INDEX('Standard Descriptions'!$E:$E,MATCH(Guidance!E657,'Standard Descriptions'!$C:$C,0))</f>
        <v xml:space="preserve"> This policy increases the tax rate for the selected fuel type(s).  It is expressed as a percentage of the BAU Scenario price, which includes sales and excise taxes. // </v>
      </c>
      <c r="P657" s="246" t="s">
        <v>1988</v>
      </c>
      <c r="Q657" s="246" t="s">
        <v>46</v>
      </c>
      <c r="R657" s="246" t="str">
        <f t="shared" ref="R657:R673" si="54">H657&amp;" "&amp;I657</f>
        <v xml:space="preserve">Electricity </v>
      </c>
      <c r="S657" s="246" t="str">
        <f t="shared" si="53"/>
        <v>//**Electricity : **</v>
      </c>
      <c r="T657" s="225" t="str">
        <f t="shared" si="52"/>
        <v>//**Electricity : ** The sales tax on electricity varies across states and consumer category in India. In 2014, the national average sales tax on electricity (weighted by category-wise consumption across various states), was 5.5%.</v>
      </c>
    </row>
    <row r="658" spans="1:20">
      <c r="A658" s="225" t="s">
        <v>1975</v>
      </c>
      <c r="C658" s="225" t="s">
        <v>10</v>
      </c>
      <c r="D658" s="225" t="s">
        <v>26</v>
      </c>
      <c r="E658" s="225" t="s">
        <v>304</v>
      </c>
      <c r="F658" s="225" t="s">
        <v>473</v>
      </c>
      <c r="H658" s="225" t="s">
        <v>470</v>
      </c>
      <c r="J658" s="225">
        <v>79</v>
      </c>
      <c r="K658" s="225" t="s">
        <v>46</v>
      </c>
      <c r="L658" s="225" t="s">
        <v>1956</v>
      </c>
      <c r="N658" s="244" t="s">
        <v>1972</v>
      </c>
      <c r="O658" s="244" t="str">
        <f>INDEX('Standard Descriptions'!$E:$E,MATCH(Guidance!E658,'Standard Descriptions'!$C:$C,0))</f>
        <v xml:space="preserve"> This policy increases the tax rate for the selected fuel type(s).  It is expressed as a percentage of the BAU Scenario price, which includes sales and excise taxes. // </v>
      </c>
      <c r="P658" s="246" t="s">
        <v>1988</v>
      </c>
      <c r="Q658" s="246" t="s">
        <v>46</v>
      </c>
      <c r="R658" s="246" t="str">
        <f t="shared" si="54"/>
        <v xml:space="preserve">Hard Coal </v>
      </c>
      <c r="S658" s="246" t="str">
        <f t="shared" si="53"/>
        <v>//**Hard Coal : **</v>
      </c>
      <c r="T658" s="225"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225" t="s">
        <v>1975</v>
      </c>
      <c r="C659" s="225" t="s">
        <v>10</v>
      </c>
      <c r="D659" s="225" t="s">
        <v>26</v>
      </c>
      <c r="E659" s="225" t="s">
        <v>304</v>
      </c>
      <c r="F659" s="225" t="s">
        <v>49</v>
      </c>
      <c r="H659" s="225" t="s">
        <v>93</v>
      </c>
      <c r="J659" s="225">
        <v>80</v>
      </c>
      <c r="K659" s="225" t="s">
        <v>46</v>
      </c>
      <c r="L659" s="225" t="s">
        <v>1957</v>
      </c>
      <c r="N659" s="244" t="s">
        <v>1972</v>
      </c>
      <c r="O659" s="244" t="str">
        <f>INDEX('Standard Descriptions'!$E:$E,MATCH(Guidance!E659,'Standard Descriptions'!$C:$C,0))</f>
        <v xml:space="preserve"> This policy increases the tax rate for the selected fuel type(s).  It is expressed as a percentage of the BAU Scenario price, which includes sales and excise taxes. // </v>
      </c>
      <c r="P659" s="246" t="s">
        <v>1988</v>
      </c>
      <c r="Q659" s="246" t="s">
        <v>46</v>
      </c>
      <c r="R659" s="246" t="str">
        <f t="shared" si="54"/>
        <v xml:space="preserve">Natural Gas </v>
      </c>
      <c r="S659" s="246" t="str">
        <f t="shared" si="53"/>
        <v>//**Natural Gas : **</v>
      </c>
      <c r="T659" s="225" t="str">
        <f t="shared" si="52"/>
        <v>//**Natural Gas : ** The sales tax on natural gas varies across states in India. In 2018, the national average sales tax on natural gas (weighted by state-wise sales), was 12.1%.</v>
      </c>
    </row>
    <row r="660" spans="1:20">
      <c r="A660" s="225" t="s">
        <v>1975</v>
      </c>
      <c r="C660" s="225" t="s">
        <v>10</v>
      </c>
      <c r="D660" s="225" t="s">
        <v>26</v>
      </c>
      <c r="E660" s="225" t="s">
        <v>304</v>
      </c>
      <c r="F660" s="225" t="s">
        <v>50</v>
      </c>
      <c r="H660" s="225" t="s">
        <v>94</v>
      </c>
      <c r="J660" s="225">
        <v>738</v>
      </c>
      <c r="K660" s="225" t="s">
        <v>47</v>
      </c>
      <c r="N660" s="244" t="s">
        <v>1972</v>
      </c>
      <c r="O660" s="244" t="str">
        <f>INDEX('Standard Descriptions'!$E:$E,MATCH(Guidance!E660,'Standard Descriptions'!$C:$C,0))</f>
        <v xml:space="preserve"> This policy increases the tax rate for the selected fuel type(s).  It is expressed as a percentage of the BAU Scenario price, which includes sales and excise taxes. // </v>
      </c>
      <c r="P660" s="246" t="s">
        <v>1988</v>
      </c>
      <c r="Q660" s="246" t="s">
        <v>46</v>
      </c>
      <c r="R660" s="246" t="str">
        <f t="shared" si="54"/>
        <v xml:space="preserve">Nuclear </v>
      </c>
      <c r="S660" s="246" t="str">
        <f t="shared" si="53"/>
        <v>//**Nuclear : **</v>
      </c>
      <c r="T660" s="225" t="str">
        <f t="shared" si="52"/>
        <v/>
      </c>
    </row>
    <row r="661" spans="1:20">
      <c r="A661" s="225" t="s">
        <v>1975</v>
      </c>
      <c r="C661" s="225" t="s">
        <v>10</v>
      </c>
      <c r="D661" s="225" t="s">
        <v>26</v>
      </c>
      <c r="E661" s="225" t="s">
        <v>304</v>
      </c>
      <c r="F661" s="225" t="s">
        <v>54</v>
      </c>
      <c r="H661" s="225" t="s">
        <v>98</v>
      </c>
      <c r="J661" s="225">
        <v>739</v>
      </c>
      <c r="K661" s="225" t="s">
        <v>47</v>
      </c>
      <c r="N661" s="244" t="s">
        <v>1972</v>
      </c>
      <c r="O661" s="244" t="str">
        <f>INDEX('Standard Descriptions'!$E:$E,MATCH(Guidance!E661,'Standard Descriptions'!$C:$C,0))</f>
        <v xml:space="preserve"> This policy increases the tax rate for the selected fuel type(s).  It is expressed as a percentage of the BAU Scenario price, which includes sales and excise taxes. // </v>
      </c>
      <c r="P661" s="246" t="s">
        <v>1988</v>
      </c>
      <c r="Q661" s="246" t="s">
        <v>46</v>
      </c>
      <c r="R661" s="246" t="str">
        <f t="shared" si="54"/>
        <v xml:space="preserve">Biomass </v>
      </c>
      <c r="S661" s="246" t="str">
        <f t="shared" si="53"/>
        <v>//**Biomass : **</v>
      </c>
      <c r="T661" s="225" t="str">
        <f t="shared" si="52"/>
        <v/>
      </c>
    </row>
    <row r="662" spans="1:20">
      <c r="A662" s="225" t="s">
        <v>1975</v>
      </c>
      <c r="C662" s="225" t="s">
        <v>10</v>
      </c>
      <c r="D662" s="225" t="s">
        <v>26</v>
      </c>
      <c r="E662" s="225" t="s">
        <v>304</v>
      </c>
      <c r="F662" s="225" t="s">
        <v>56</v>
      </c>
      <c r="H662" s="225" t="s">
        <v>101</v>
      </c>
      <c r="J662" s="225">
        <v>81</v>
      </c>
      <c r="K662" s="225" t="s">
        <v>46</v>
      </c>
      <c r="L662" s="225" t="s">
        <v>1958</v>
      </c>
      <c r="N662" s="244" t="s">
        <v>1972</v>
      </c>
      <c r="O662" s="244" t="str">
        <f>INDEX('Standard Descriptions'!$E:$E,MATCH(Guidance!E662,'Standard Descriptions'!$C:$C,0))</f>
        <v xml:space="preserve"> This policy increases the tax rate for the selected fuel type(s).  It is expressed as a percentage of the BAU Scenario price, which includes sales and excise taxes. // </v>
      </c>
      <c r="P662" s="246" t="s">
        <v>1988</v>
      </c>
      <c r="Q662" s="246" t="s">
        <v>46</v>
      </c>
      <c r="R662" s="246" t="str">
        <f t="shared" si="54"/>
        <v xml:space="preserve">Petroleum Gasoline </v>
      </c>
      <c r="S662" s="246" t="str">
        <f t="shared" si="53"/>
        <v>//**Petroleum Gasoline : **</v>
      </c>
      <c r="T662" s="225"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225" t="s">
        <v>1975</v>
      </c>
      <c r="C663" s="225" t="s">
        <v>10</v>
      </c>
      <c r="D663" s="225" t="s">
        <v>26</v>
      </c>
      <c r="E663" s="225" t="s">
        <v>304</v>
      </c>
      <c r="F663" s="225" t="s">
        <v>57</v>
      </c>
      <c r="H663" s="225" t="s">
        <v>102</v>
      </c>
      <c r="J663" s="225">
        <v>82</v>
      </c>
      <c r="K663" s="225" t="s">
        <v>46</v>
      </c>
      <c r="L663" s="225" t="s">
        <v>1959</v>
      </c>
      <c r="N663" s="244" t="s">
        <v>1972</v>
      </c>
      <c r="O663" s="244" t="str">
        <f>INDEX('Standard Descriptions'!$E:$E,MATCH(Guidance!E663,'Standard Descriptions'!$C:$C,0))</f>
        <v xml:space="preserve"> This policy increases the tax rate for the selected fuel type(s).  It is expressed as a percentage of the BAU Scenario price, which includes sales and excise taxes. // </v>
      </c>
      <c r="P663" s="246" t="s">
        <v>1988</v>
      </c>
      <c r="Q663" s="246" t="s">
        <v>46</v>
      </c>
      <c r="R663" s="246" t="str">
        <f t="shared" si="54"/>
        <v xml:space="preserve">Petroleum Diesel </v>
      </c>
      <c r="S663" s="246" t="str">
        <f t="shared" si="53"/>
        <v>//**Petroleum Diesel : **</v>
      </c>
      <c r="T663" s="225"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225" t="s">
        <v>1975</v>
      </c>
      <c r="C664" s="225" t="s">
        <v>10</v>
      </c>
      <c r="D664" s="225" t="s">
        <v>26</v>
      </c>
      <c r="E664" s="225" t="s">
        <v>304</v>
      </c>
      <c r="F664" s="225" t="s">
        <v>58</v>
      </c>
      <c r="H664" s="225" t="s">
        <v>103</v>
      </c>
      <c r="J664" s="225">
        <v>740</v>
      </c>
      <c r="K664" s="225" t="s">
        <v>47</v>
      </c>
      <c r="N664" s="244" t="s">
        <v>1972</v>
      </c>
      <c r="O664" s="244" t="str">
        <f>INDEX('Standard Descriptions'!$E:$E,MATCH(Guidance!E664,'Standard Descriptions'!$C:$C,0))</f>
        <v xml:space="preserve"> This policy increases the tax rate for the selected fuel type(s).  It is expressed as a percentage of the BAU Scenario price, which includes sales and excise taxes. // </v>
      </c>
      <c r="P664" s="246" t="s">
        <v>1988</v>
      </c>
      <c r="Q664" s="246" t="s">
        <v>46</v>
      </c>
      <c r="R664" s="246" t="str">
        <f t="shared" si="54"/>
        <v xml:space="preserve">Biofuel Gasoline </v>
      </c>
      <c r="S664" s="246" t="str">
        <f t="shared" si="53"/>
        <v>//**Biofuel Gasoline : **</v>
      </c>
      <c r="T664" s="225" t="str">
        <f t="shared" si="52"/>
        <v/>
      </c>
    </row>
    <row r="665" spans="1:20">
      <c r="A665" s="225" t="s">
        <v>1975</v>
      </c>
      <c r="C665" s="225" t="s">
        <v>10</v>
      </c>
      <c r="D665" s="225" t="s">
        <v>26</v>
      </c>
      <c r="E665" s="225" t="s">
        <v>304</v>
      </c>
      <c r="F665" s="225" t="s">
        <v>59</v>
      </c>
      <c r="H665" s="225" t="s">
        <v>104</v>
      </c>
      <c r="J665" s="225">
        <v>741</v>
      </c>
      <c r="K665" s="225" t="s">
        <v>47</v>
      </c>
      <c r="N665" s="244" t="s">
        <v>1972</v>
      </c>
      <c r="O665" s="244" t="str">
        <f>INDEX('Standard Descriptions'!$E:$E,MATCH(Guidance!E665,'Standard Descriptions'!$C:$C,0))</f>
        <v xml:space="preserve"> This policy increases the tax rate for the selected fuel type(s).  It is expressed as a percentage of the BAU Scenario price, which includes sales and excise taxes. // </v>
      </c>
      <c r="P665" s="246" t="s">
        <v>1988</v>
      </c>
      <c r="Q665" s="246" t="s">
        <v>46</v>
      </c>
      <c r="R665" s="246" t="str">
        <f t="shared" si="54"/>
        <v xml:space="preserve">Biofuel Diesel </v>
      </c>
      <c r="S665" s="246" t="str">
        <f t="shared" si="53"/>
        <v>//**Biofuel Diesel : **</v>
      </c>
      <c r="T665" s="225" t="str">
        <f t="shared" si="52"/>
        <v/>
      </c>
    </row>
    <row r="666" spans="1:20">
      <c r="A666" s="225" t="s">
        <v>1975</v>
      </c>
      <c r="C666" s="225" t="s">
        <v>10</v>
      </c>
      <c r="D666" s="225" t="s">
        <v>26</v>
      </c>
      <c r="E666" s="225" t="s">
        <v>304</v>
      </c>
      <c r="F666" s="225" t="s">
        <v>809</v>
      </c>
      <c r="H666" s="225" t="s">
        <v>810</v>
      </c>
      <c r="J666" s="225">
        <v>742</v>
      </c>
      <c r="K666" s="225" t="s">
        <v>46</v>
      </c>
      <c r="L666" s="225" t="s">
        <v>1960</v>
      </c>
      <c r="N666" s="244" t="s">
        <v>1972</v>
      </c>
      <c r="O666" s="244" t="str">
        <f>INDEX('Standard Descriptions'!$E:$E,MATCH(Guidance!E666,'Standard Descriptions'!$C:$C,0))</f>
        <v xml:space="preserve"> This policy increases the tax rate for the selected fuel type(s).  It is expressed as a percentage of the BAU Scenario price, which includes sales and excise taxes. // </v>
      </c>
      <c r="P666" s="246" t="s">
        <v>1988</v>
      </c>
      <c r="Q666" s="246" t="s">
        <v>46</v>
      </c>
      <c r="R666" s="246" t="str">
        <f t="shared" si="54"/>
        <v xml:space="preserve">Jet Fuel/Kerosene </v>
      </c>
      <c r="S666" s="246" t="str">
        <f t="shared" si="53"/>
        <v>//**Jet Fuel/Kerosene : **</v>
      </c>
      <c r="T666" s="225" t="str">
        <f t="shared" si="52"/>
        <v>//**Jet Fuel/Kerosene : ** The sales tax on jet fuel, also known as Aviation Turbine Fuel (ATF), varies across states in India. In 2018, the national average sales tax on ATF (weighted by state-wise consumption), was 10.4%.</v>
      </c>
    </row>
    <row r="667" spans="1:20">
      <c r="A667" s="225" t="s">
        <v>1975</v>
      </c>
      <c r="C667" s="225" t="s">
        <v>10</v>
      </c>
      <c r="D667" s="225" t="s">
        <v>26</v>
      </c>
      <c r="E667" s="225" t="s">
        <v>304</v>
      </c>
      <c r="F667" s="225" t="s">
        <v>78</v>
      </c>
      <c r="H667" s="225" t="s">
        <v>105</v>
      </c>
      <c r="J667" s="225">
        <v>743</v>
      </c>
      <c r="K667" s="225" t="s">
        <v>47</v>
      </c>
      <c r="N667" s="244" t="s">
        <v>1972</v>
      </c>
      <c r="O667" s="244" t="str">
        <f>INDEX('Standard Descriptions'!$E:$E,MATCH(Guidance!E667,'Standard Descriptions'!$C:$C,0))</f>
        <v xml:space="preserve"> This policy increases the tax rate for the selected fuel type(s).  It is expressed as a percentage of the BAU Scenario price, which includes sales and excise taxes. // </v>
      </c>
      <c r="P667" s="246" t="s">
        <v>1988</v>
      </c>
      <c r="Q667" s="246" t="s">
        <v>46</v>
      </c>
      <c r="R667" s="246" t="str">
        <f t="shared" si="54"/>
        <v xml:space="preserve">Heat </v>
      </c>
      <c r="S667" s="246" t="str">
        <f t="shared" si="53"/>
        <v>//**Heat : **</v>
      </c>
      <c r="T667" s="225" t="str">
        <f t="shared" si="52"/>
        <v/>
      </c>
    </row>
    <row r="668" spans="1:20">
      <c r="A668" s="225" t="s">
        <v>1975</v>
      </c>
      <c r="C668" s="225" t="s">
        <v>10</v>
      </c>
      <c r="D668" s="225" t="s">
        <v>26</v>
      </c>
      <c r="E668" s="225" t="s">
        <v>304</v>
      </c>
      <c r="F668" s="225" t="s">
        <v>466</v>
      </c>
      <c r="H668" s="225" t="s">
        <v>467</v>
      </c>
      <c r="J668" s="225">
        <v>744</v>
      </c>
      <c r="K668" s="225" t="s">
        <v>46</v>
      </c>
      <c r="L668" s="225" t="s">
        <v>1961</v>
      </c>
      <c r="N668" s="244" t="s">
        <v>1972</v>
      </c>
      <c r="O668" s="244" t="str">
        <f>INDEX('Standard Descriptions'!$E:$E,MATCH(Guidance!E668,'Standard Descriptions'!$C:$C,0))</f>
        <v xml:space="preserve"> This policy increases the tax rate for the selected fuel type(s).  It is expressed as a percentage of the BAU Scenario price, which includes sales and excise taxes. // </v>
      </c>
      <c r="P668" s="246" t="s">
        <v>1988</v>
      </c>
      <c r="Q668" s="246" t="s">
        <v>46</v>
      </c>
      <c r="R668" s="246" t="str">
        <f t="shared" si="54"/>
        <v xml:space="preserve">Lignite </v>
      </c>
      <c r="S668" s="246" t="str">
        <f t="shared" si="53"/>
        <v>//**Lignite : **</v>
      </c>
      <c r="T668" s="225"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225" t="s">
        <v>1975</v>
      </c>
      <c r="C669" s="225" t="s">
        <v>10</v>
      </c>
      <c r="D669" s="225" t="s">
        <v>26</v>
      </c>
      <c r="E669" s="225" t="s">
        <v>304</v>
      </c>
      <c r="F669" s="225" t="s">
        <v>801</v>
      </c>
      <c r="H669" s="225" t="s">
        <v>805</v>
      </c>
      <c r="J669" s="225">
        <v>745</v>
      </c>
      <c r="K669" s="225" t="s">
        <v>46</v>
      </c>
      <c r="L669" s="225" t="s">
        <v>1962</v>
      </c>
      <c r="N669" s="244" t="s">
        <v>1972</v>
      </c>
      <c r="O669" s="244" t="str">
        <f>INDEX('Standard Descriptions'!$E:$E,MATCH(Guidance!E669,'Standard Descriptions'!$C:$C,0))</f>
        <v xml:space="preserve"> This policy increases the tax rate for the selected fuel type(s).  It is expressed as a percentage of the BAU Scenario price, which includes sales and excise taxes. // </v>
      </c>
      <c r="P669" s="246" t="s">
        <v>1988</v>
      </c>
      <c r="Q669" s="246" t="s">
        <v>46</v>
      </c>
      <c r="R669" s="246" t="str">
        <f t="shared" si="54"/>
        <v xml:space="preserve">Crude Oil </v>
      </c>
      <c r="S669" s="246" t="str">
        <f t="shared" si="53"/>
        <v>//**Crude Oil : **</v>
      </c>
      <c r="T669" s="225" t="str">
        <f t="shared" si="52"/>
        <v>//**Crude Oil : **  The sales tax on domestic crude oil production varies across states in India. In 2018, the national average sales tax on domestic crude oil (weighted by state-wise production), was about 5%.</v>
      </c>
    </row>
    <row r="670" spans="1:20">
      <c r="A670" s="225" t="s">
        <v>1975</v>
      </c>
      <c r="C670" s="225" t="s">
        <v>10</v>
      </c>
      <c r="D670" s="225" t="s">
        <v>26</v>
      </c>
      <c r="E670" s="225" t="s">
        <v>304</v>
      </c>
      <c r="F670" s="225" t="s">
        <v>811</v>
      </c>
      <c r="H670" s="225" t="s">
        <v>812</v>
      </c>
      <c r="J670" s="225">
        <v>746</v>
      </c>
      <c r="K670" s="225" t="s">
        <v>46</v>
      </c>
      <c r="L670" s="225" t="s">
        <v>1963</v>
      </c>
      <c r="N670" s="244" t="s">
        <v>1972</v>
      </c>
      <c r="O670" s="244" t="str">
        <f>INDEX('Standard Descriptions'!$E:$E,MATCH(Guidance!E670,'Standard Descriptions'!$C:$C,0))</f>
        <v xml:space="preserve"> This policy increases the tax rate for the selected fuel type(s).  It is expressed as a percentage of the BAU Scenario price, which includes sales and excise taxes. // </v>
      </c>
      <c r="P670" s="246" t="s">
        <v>1988</v>
      </c>
      <c r="Q670" s="246" t="s">
        <v>46</v>
      </c>
      <c r="R670" s="246" t="str">
        <f t="shared" si="54"/>
        <v xml:space="preserve">Heavy/Residual Fuel Oil </v>
      </c>
      <c r="S670" s="246" t="str">
        <f t="shared" si="53"/>
        <v>//**Heavy/Residual Fuel Oil : **</v>
      </c>
      <c r="T670" s="225" t="str">
        <f t="shared" si="52"/>
        <v>//**Heavy/Residual Fuel Oil : **  In 2018, the national and state-level Goods and Services Tax (GST) rates on heavy fuel oil were 9% each, adding up to a national average tax rate of 18%.</v>
      </c>
    </row>
    <row r="671" spans="1:20">
      <c r="A671" s="225" t="s">
        <v>1975</v>
      </c>
      <c r="C671" s="225" t="s">
        <v>10</v>
      </c>
      <c r="D671" s="225" t="s">
        <v>26</v>
      </c>
      <c r="E671" s="225" t="s">
        <v>304</v>
      </c>
      <c r="F671" s="225" t="s">
        <v>802</v>
      </c>
      <c r="H671" s="225" t="s">
        <v>806</v>
      </c>
      <c r="J671" s="225">
        <v>747</v>
      </c>
      <c r="K671" s="225" t="s">
        <v>46</v>
      </c>
      <c r="L671" s="225" t="s">
        <v>1964</v>
      </c>
      <c r="N671" s="244" t="s">
        <v>1972</v>
      </c>
      <c r="O671" s="244" t="str">
        <f>INDEX('Standard Descriptions'!$E:$E,MATCH(Guidance!E671,'Standard Descriptions'!$C:$C,0))</f>
        <v xml:space="preserve"> This policy increases the tax rate for the selected fuel type(s).  It is expressed as a percentage of the BAU Scenario price, which includes sales and excise taxes. // </v>
      </c>
      <c r="P671" s="246" t="s">
        <v>1988</v>
      </c>
      <c r="Q671" s="246" t="s">
        <v>46</v>
      </c>
      <c r="R671" s="246" t="str">
        <f t="shared" si="54"/>
        <v xml:space="preserve">LPG/Propane/Butane </v>
      </c>
      <c r="S671" s="246" t="str">
        <f t="shared" si="53"/>
        <v>//**LPG/Propane/Butane : **</v>
      </c>
      <c r="T671" s="225" t="str">
        <f t="shared" si="52"/>
        <v>//**LPG/Propane/Butane : **  In 2018, the national and state-level Goods and Services Tax (GST) rates on domestic LPG were 2.5% each, adding up to a national average tax rate of 5%.</v>
      </c>
    </row>
    <row r="672" spans="1:20">
      <c r="A672" s="225" t="s">
        <v>1975</v>
      </c>
      <c r="C672" s="225" t="s">
        <v>10</v>
      </c>
      <c r="D672" s="225" t="s">
        <v>26</v>
      </c>
      <c r="E672" s="225" t="s">
        <v>304</v>
      </c>
      <c r="F672" s="225" t="s">
        <v>803</v>
      </c>
      <c r="H672" s="225" t="s">
        <v>807</v>
      </c>
      <c r="J672" s="225">
        <v>748</v>
      </c>
      <c r="K672" s="225" t="s">
        <v>47</v>
      </c>
      <c r="N672" s="244" t="s">
        <v>1972</v>
      </c>
      <c r="O672" s="244" t="str">
        <f>INDEX('Standard Descriptions'!$E:$E,MATCH(Guidance!E672,'Standard Descriptions'!$C:$C,0))</f>
        <v xml:space="preserve"> This policy increases the tax rate for the selected fuel type(s).  It is expressed as a percentage of the BAU Scenario price, which includes sales and excise taxes. // </v>
      </c>
      <c r="P672" s="246" t="s">
        <v>1988</v>
      </c>
      <c r="Q672" s="246" t="s">
        <v>46</v>
      </c>
      <c r="R672" s="246" t="str">
        <f t="shared" si="54"/>
        <v xml:space="preserve">Municipal Solid Waste </v>
      </c>
      <c r="S672" s="246" t="str">
        <f t="shared" si="53"/>
        <v>//**Municipal Solid Waste : **</v>
      </c>
      <c r="T672" s="225" t="str">
        <f t="shared" si="52"/>
        <v/>
      </c>
    </row>
    <row r="673" spans="1:21">
      <c r="A673" s="225" t="s">
        <v>1975</v>
      </c>
      <c r="C673" s="225" t="s">
        <v>10</v>
      </c>
      <c r="D673" s="225" t="s">
        <v>26</v>
      </c>
      <c r="E673" s="225" t="s">
        <v>304</v>
      </c>
      <c r="F673" s="225" t="s">
        <v>804</v>
      </c>
      <c r="H673" s="225" t="s">
        <v>808</v>
      </c>
      <c r="J673" s="225">
        <v>749</v>
      </c>
      <c r="K673" s="225" t="s">
        <v>47</v>
      </c>
      <c r="N673" s="244" t="s">
        <v>1972</v>
      </c>
      <c r="O673" s="244" t="str">
        <f>INDEX('Standard Descriptions'!$E:$E,MATCH(Guidance!E673,'Standard Descriptions'!$C:$C,0))</f>
        <v xml:space="preserve"> This policy increases the tax rate for the selected fuel type(s).  It is expressed as a percentage of the BAU Scenario price, which includes sales and excise taxes. // </v>
      </c>
      <c r="P673" s="246" t="s">
        <v>1988</v>
      </c>
      <c r="Q673" s="246" t="s">
        <v>46</v>
      </c>
      <c r="R673" s="246" t="str">
        <f t="shared" si="54"/>
        <v xml:space="preserve">Hydrogen </v>
      </c>
      <c r="S673" s="246" t="str">
        <f t="shared" si="53"/>
        <v>//**Hydrogen : **</v>
      </c>
      <c r="T673" s="225" t="str">
        <f t="shared" si="52"/>
        <v/>
      </c>
    </row>
    <row r="674" spans="1:21" s="226" customFormat="1">
      <c r="A674" s="226" t="s">
        <v>1974</v>
      </c>
      <c r="B674" s="237"/>
      <c r="C674" s="226" t="s">
        <v>1016</v>
      </c>
      <c r="D674" s="226" t="s">
        <v>331</v>
      </c>
      <c r="E674" s="226" t="s">
        <v>305</v>
      </c>
      <c r="M674" s="237"/>
      <c r="N674" s="248" t="s">
        <v>1972</v>
      </c>
      <c r="O674" s="248"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227" t="s">
        <v>1988</v>
      </c>
      <c r="Q674" s="227" t="s">
        <v>46</v>
      </c>
      <c r="S674" s="227" t="str">
        <f t="shared" si="53"/>
        <v/>
      </c>
      <c r="T674" s="227" t="str">
        <f t="shared" si="52"/>
        <v/>
      </c>
      <c r="U674" s="222"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225" t="s">
        <v>1975</v>
      </c>
      <c r="C675" s="225" t="s">
        <v>1016</v>
      </c>
      <c r="D675" s="225" t="s">
        <v>331</v>
      </c>
      <c r="E675" s="225" t="s">
        <v>305</v>
      </c>
      <c r="F675" s="225" t="s">
        <v>120</v>
      </c>
      <c r="H675" s="225" t="s">
        <v>332</v>
      </c>
      <c r="J675" s="225">
        <v>85</v>
      </c>
      <c r="K675" s="225" t="s">
        <v>47</v>
      </c>
      <c r="L675" s="225" t="s">
        <v>1824</v>
      </c>
      <c r="N675" s="244" t="s">
        <v>1972</v>
      </c>
      <c r="O675" s="244"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246" t="s">
        <v>1988</v>
      </c>
      <c r="Q675" s="246" t="s">
        <v>46</v>
      </c>
      <c r="R675" s="246" t="str">
        <f t="shared" ref="R675:R681" si="55">H675&amp;" "&amp;I675</f>
        <v xml:space="preserve">Buildings: Heating </v>
      </c>
      <c r="S675" s="246" t="str">
        <f t="shared" si="53"/>
        <v>//**Buildings: Heating : **</v>
      </c>
      <c r="T675" s="225" t="str">
        <f t="shared" si="52"/>
        <v/>
      </c>
    </row>
    <row r="676" spans="1:21">
      <c r="A676" s="225" t="s">
        <v>1975</v>
      </c>
      <c r="C676" s="225" t="s">
        <v>1016</v>
      </c>
      <c r="D676" s="225" t="s">
        <v>331</v>
      </c>
      <c r="E676" s="225" t="s">
        <v>305</v>
      </c>
      <c r="F676" s="225" t="s">
        <v>121</v>
      </c>
      <c r="H676" s="225" t="s">
        <v>333</v>
      </c>
      <c r="J676" s="225">
        <v>86</v>
      </c>
      <c r="K676" s="225" t="s">
        <v>46</v>
      </c>
      <c r="L676" s="225" t="s">
        <v>1824</v>
      </c>
      <c r="N676" s="244" t="s">
        <v>1972</v>
      </c>
      <c r="O676" s="244"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246" t="s">
        <v>1988</v>
      </c>
      <c r="Q676" s="246" t="s">
        <v>46</v>
      </c>
      <c r="R676" s="246" t="str">
        <f t="shared" si="55"/>
        <v xml:space="preserve">Buildings: Cooling and Ventilation </v>
      </c>
      <c r="S676" s="246" t="str">
        <f t="shared" si="53"/>
        <v>//**Buildings: Cooling and Ventilation : **</v>
      </c>
      <c r="T676" s="225"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225" t="s">
        <v>1975</v>
      </c>
      <c r="C677" s="225" t="s">
        <v>1016</v>
      </c>
      <c r="D677" s="225" t="s">
        <v>331</v>
      </c>
      <c r="E677" s="225" t="s">
        <v>305</v>
      </c>
      <c r="F677" s="225" t="s">
        <v>122</v>
      </c>
      <c r="H677" s="225" t="s">
        <v>334</v>
      </c>
      <c r="J677" s="225">
        <v>87</v>
      </c>
      <c r="K677" s="225" t="s">
        <v>46</v>
      </c>
      <c r="L677" s="225" t="s">
        <v>1824</v>
      </c>
      <c r="N677" s="244" t="s">
        <v>1972</v>
      </c>
      <c r="O677" s="244"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246" t="s">
        <v>1988</v>
      </c>
      <c r="Q677" s="246" t="s">
        <v>46</v>
      </c>
      <c r="R677" s="246" t="str">
        <f t="shared" si="55"/>
        <v xml:space="preserve">Buildings: Envelope </v>
      </c>
      <c r="S677" s="246" t="str">
        <f t="shared" si="53"/>
        <v>//**Buildings: Envelope : **</v>
      </c>
      <c r="T677" s="225"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225" t="s">
        <v>1975</v>
      </c>
      <c r="C678" s="225" t="s">
        <v>1016</v>
      </c>
      <c r="D678" s="225" t="s">
        <v>331</v>
      </c>
      <c r="E678" s="225" t="s">
        <v>305</v>
      </c>
      <c r="F678" s="225" t="s">
        <v>123</v>
      </c>
      <c r="H678" s="225" t="s">
        <v>335</v>
      </c>
      <c r="J678" s="225">
        <v>88</v>
      </c>
      <c r="K678" s="225" t="s">
        <v>46</v>
      </c>
      <c r="L678" s="225" t="s">
        <v>1824</v>
      </c>
      <c r="N678" s="244" t="s">
        <v>1972</v>
      </c>
      <c r="O678" s="244"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246" t="s">
        <v>1988</v>
      </c>
      <c r="Q678" s="246" t="s">
        <v>46</v>
      </c>
      <c r="R678" s="246" t="str">
        <f t="shared" si="55"/>
        <v xml:space="preserve">Buildings: Lighting </v>
      </c>
      <c r="S678" s="246" t="str">
        <f t="shared" si="53"/>
        <v>//**Buildings: Lighting : **</v>
      </c>
      <c r="T678" s="225"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225" t="s">
        <v>1975</v>
      </c>
      <c r="C679" s="225" t="s">
        <v>1016</v>
      </c>
      <c r="D679" s="225" t="s">
        <v>331</v>
      </c>
      <c r="E679" s="225" t="s">
        <v>305</v>
      </c>
      <c r="F679" s="225" t="s">
        <v>124</v>
      </c>
      <c r="H679" s="225" t="s">
        <v>336</v>
      </c>
      <c r="J679" s="225">
        <v>89</v>
      </c>
      <c r="K679" s="225" t="s">
        <v>46</v>
      </c>
      <c r="L679" s="225" t="s">
        <v>1824</v>
      </c>
      <c r="N679" s="244" t="s">
        <v>1972</v>
      </c>
      <c r="O679" s="244"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246" t="s">
        <v>1988</v>
      </c>
      <c r="Q679" s="246" t="s">
        <v>46</v>
      </c>
      <c r="R679" s="246" t="str">
        <f t="shared" si="55"/>
        <v xml:space="preserve">Buildings: Appliances </v>
      </c>
      <c r="S679" s="246" t="str">
        <f t="shared" si="53"/>
        <v>//**Buildings: Appliances : **</v>
      </c>
      <c r="T679" s="225"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225" t="s">
        <v>1975</v>
      </c>
      <c r="C680" s="225" t="s">
        <v>1016</v>
      </c>
      <c r="D680" s="225" t="s">
        <v>331</v>
      </c>
      <c r="E680" s="225" t="s">
        <v>305</v>
      </c>
      <c r="F680" s="225" t="s">
        <v>125</v>
      </c>
      <c r="H680" s="225" t="s">
        <v>337</v>
      </c>
      <c r="J680" s="225">
        <v>90</v>
      </c>
      <c r="K680" s="225" t="s">
        <v>46</v>
      </c>
      <c r="L680" s="225" t="s">
        <v>1824</v>
      </c>
      <c r="N680" s="244" t="s">
        <v>1972</v>
      </c>
      <c r="O680" s="244"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246" t="s">
        <v>1988</v>
      </c>
      <c r="Q680" s="246" t="s">
        <v>46</v>
      </c>
      <c r="R680" s="246" t="str">
        <f t="shared" si="55"/>
        <v xml:space="preserve">Buildings: Other Components </v>
      </c>
      <c r="S680" s="246" t="str">
        <f t="shared" si="53"/>
        <v>//**Buildings: Other Components : **</v>
      </c>
      <c r="T680" s="225"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227" customFormat="1">
      <c r="A681" s="226" t="s">
        <v>1974</v>
      </c>
      <c r="B681" s="237"/>
      <c r="C681" s="226" t="s">
        <v>1016</v>
      </c>
      <c r="D681" s="226" t="s">
        <v>331</v>
      </c>
      <c r="E681" s="226" t="s">
        <v>306</v>
      </c>
      <c r="H681" s="227" t="s">
        <v>29</v>
      </c>
      <c r="J681" s="227">
        <v>91</v>
      </c>
      <c r="K681" s="227" t="s">
        <v>46</v>
      </c>
      <c r="L681" s="227" t="s">
        <v>1824</v>
      </c>
      <c r="M681" s="223"/>
      <c r="N681" s="248" t="s">
        <v>1972</v>
      </c>
      <c r="O681" s="248"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227" t="s">
        <v>1988</v>
      </c>
      <c r="Q681" s="227" t="s">
        <v>46</v>
      </c>
      <c r="R681" s="227" t="str">
        <f t="shared" si="55"/>
        <v xml:space="preserve">Carbon Capture and Sequestration </v>
      </c>
      <c r="S681" s="227" t="str">
        <f t="shared" si="53"/>
        <v>//**Carbon Capture and Sequestration : **</v>
      </c>
      <c r="T681" s="227"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222"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227" customFormat="1">
      <c r="A682" s="226" t="s">
        <v>1974</v>
      </c>
      <c r="B682" s="237"/>
      <c r="C682" s="226" t="s">
        <v>1016</v>
      </c>
      <c r="D682" s="226" t="s">
        <v>331</v>
      </c>
      <c r="E682" s="226" t="s">
        <v>307</v>
      </c>
      <c r="M682" s="223"/>
      <c r="N682" s="248" t="s">
        <v>1972</v>
      </c>
      <c r="O682" s="24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227" t="s">
        <v>1988</v>
      </c>
      <c r="Q682" s="227" t="s">
        <v>46</v>
      </c>
      <c r="S682" s="227" t="str">
        <f t="shared" si="53"/>
        <v/>
      </c>
      <c r="T682" s="227" t="str">
        <f t="shared" si="52"/>
        <v/>
      </c>
      <c r="U682" s="222"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c r="A683" s="225" t="s">
        <v>1975</v>
      </c>
      <c r="C683" s="225" t="s">
        <v>1016</v>
      </c>
      <c r="D683" s="225" t="s">
        <v>331</v>
      </c>
      <c r="E683" s="225" t="s">
        <v>307</v>
      </c>
      <c r="F683" s="225" t="s">
        <v>471</v>
      </c>
      <c r="H683" s="225" t="s">
        <v>474</v>
      </c>
      <c r="J683" s="225">
        <v>92</v>
      </c>
      <c r="K683" s="225" t="s">
        <v>46</v>
      </c>
      <c r="L683" s="225" t="s">
        <v>1824</v>
      </c>
      <c r="N683" s="244" t="s">
        <v>1972</v>
      </c>
      <c r="O683" s="244"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246" t="s">
        <v>1988</v>
      </c>
      <c r="Q683" s="246" t="s">
        <v>46</v>
      </c>
      <c r="R683" s="246" t="str">
        <f t="shared" ref="R683:R693" si="56">H683&amp;" "&amp;I683</f>
        <v xml:space="preserve">Electricity: Hard Coal </v>
      </c>
      <c r="S683" s="246" t="str">
        <f t="shared" si="53"/>
        <v>//**Electricity: Hard Coal : **</v>
      </c>
      <c r="T683" s="225"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c r="A684" s="225" t="s">
        <v>1975</v>
      </c>
      <c r="C684" s="225" t="s">
        <v>1016</v>
      </c>
      <c r="D684" s="225" t="s">
        <v>331</v>
      </c>
      <c r="E684" s="225" t="s">
        <v>307</v>
      </c>
      <c r="F684" s="225" t="s">
        <v>322</v>
      </c>
      <c r="H684" s="225" t="s">
        <v>553</v>
      </c>
      <c r="J684" s="225">
        <v>93</v>
      </c>
      <c r="K684" s="225" t="s">
        <v>46</v>
      </c>
      <c r="L684" s="225" t="s">
        <v>1824</v>
      </c>
      <c r="N684" s="244" t="s">
        <v>1972</v>
      </c>
      <c r="O684" s="244"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246" t="s">
        <v>1988</v>
      </c>
      <c r="Q684" s="246" t="s">
        <v>46</v>
      </c>
      <c r="R684" s="246" t="str">
        <f t="shared" si="56"/>
        <v xml:space="preserve">Electricity: Natural Gas Nonpeaker </v>
      </c>
      <c r="S684" s="246" t="str">
        <f t="shared" si="53"/>
        <v>//**Electricity: Natural Gas Nonpeaker : **</v>
      </c>
      <c r="T684" s="225"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225" t="s">
        <v>1975</v>
      </c>
      <c r="C685" s="225" t="s">
        <v>1016</v>
      </c>
      <c r="D685" s="225" t="s">
        <v>331</v>
      </c>
      <c r="E685" s="225" t="s">
        <v>307</v>
      </c>
      <c r="F685" s="225" t="s">
        <v>80</v>
      </c>
      <c r="H685" s="225" t="s">
        <v>338</v>
      </c>
      <c r="J685" s="225">
        <v>94</v>
      </c>
      <c r="K685" s="225" t="s">
        <v>46</v>
      </c>
      <c r="L685" s="225" t="s">
        <v>1824</v>
      </c>
      <c r="N685" s="244" t="s">
        <v>1972</v>
      </c>
      <c r="O685" s="244"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246" t="s">
        <v>1988</v>
      </c>
      <c r="Q685" s="246" t="s">
        <v>46</v>
      </c>
      <c r="R685" s="246" t="str">
        <f t="shared" si="56"/>
        <v xml:space="preserve">Electricity: Nuclear </v>
      </c>
      <c r="S685" s="246" t="str">
        <f t="shared" si="53"/>
        <v>//**Electricity: Nuclear : **</v>
      </c>
      <c r="T685" s="225"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225" t="s">
        <v>1975</v>
      </c>
      <c r="C686" s="225" t="s">
        <v>1016</v>
      </c>
      <c r="D686" s="225" t="s">
        <v>331</v>
      </c>
      <c r="E686" s="225" t="s">
        <v>307</v>
      </c>
      <c r="F686" s="225" t="s">
        <v>81</v>
      </c>
      <c r="H686" s="225" t="s">
        <v>339</v>
      </c>
      <c r="J686" s="225">
        <v>95</v>
      </c>
      <c r="K686" s="225" t="s">
        <v>46</v>
      </c>
      <c r="L686" s="225" t="s">
        <v>1824</v>
      </c>
      <c r="N686" s="244" t="s">
        <v>1972</v>
      </c>
      <c r="O686" s="244"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246" t="s">
        <v>1988</v>
      </c>
      <c r="Q686" s="246" t="s">
        <v>46</v>
      </c>
      <c r="R686" s="246" t="str">
        <f t="shared" si="56"/>
        <v xml:space="preserve">Electricity: Hydro </v>
      </c>
      <c r="S686" s="246" t="str">
        <f t="shared" si="53"/>
        <v>//**Electricity: Hydro : **</v>
      </c>
      <c r="T686" s="225"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225" t="s">
        <v>1975</v>
      </c>
      <c r="C687" s="225" t="s">
        <v>1016</v>
      </c>
      <c r="D687" s="225" t="s">
        <v>331</v>
      </c>
      <c r="E687" s="225" t="s">
        <v>307</v>
      </c>
      <c r="F687" s="225" t="s">
        <v>472</v>
      </c>
      <c r="H687" s="225" t="s">
        <v>476</v>
      </c>
      <c r="J687" s="225">
        <v>96</v>
      </c>
      <c r="K687" s="225" t="s">
        <v>46</v>
      </c>
      <c r="L687" s="225" t="s">
        <v>1824</v>
      </c>
      <c r="N687" s="244" t="s">
        <v>1972</v>
      </c>
      <c r="O687" s="244"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246" t="s">
        <v>1988</v>
      </c>
      <c r="Q687" s="246" t="s">
        <v>46</v>
      </c>
      <c r="R687" s="246" t="str">
        <f t="shared" si="56"/>
        <v xml:space="preserve">Electricity: Onshore Wind </v>
      </c>
      <c r="S687" s="246" t="str">
        <f t="shared" si="53"/>
        <v>//**Electricity: Onshore Wind : **</v>
      </c>
      <c r="T687" s="225"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225" t="s">
        <v>1975</v>
      </c>
      <c r="C688" s="225" t="s">
        <v>1016</v>
      </c>
      <c r="D688" s="225" t="s">
        <v>331</v>
      </c>
      <c r="E688" s="225" t="s">
        <v>307</v>
      </c>
      <c r="F688" s="225" t="s">
        <v>82</v>
      </c>
      <c r="H688" s="225" t="s">
        <v>340</v>
      </c>
      <c r="J688" s="225">
        <v>97</v>
      </c>
      <c r="K688" s="225" t="s">
        <v>46</v>
      </c>
      <c r="L688" s="225" t="s">
        <v>1824</v>
      </c>
      <c r="N688" s="244" t="s">
        <v>1972</v>
      </c>
      <c r="O688" s="244"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246" t="s">
        <v>1988</v>
      </c>
      <c r="Q688" s="246" t="s">
        <v>46</v>
      </c>
      <c r="R688" s="246" t="str">
        <f t="shared" si="56"/>
        <v xml:space="preserve">Electricity: Solar PV </v>
      </c>
      <c r="S688" s="246" t="str">
        <f t="shared" si="53"/>
        <v>//**Electricity: Solar PV : **</v>
      </c>
      <c r="T688" s="225"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225" t="s">
        <v>1975</v>
      </c>
      <c r="C689" s="225" t="s">
        <v>1016</v>
      </c>
      <c r="D689" s="225" t="s">
        <v>331</v>
      </c>
      <c r="E689" s="225" t="s">
        <v>307</v>
      </c>
      <c r="F689" s="225" t="s">
        <v>83</v>
      </c>
      <c r="H689" s="225" t="s">
        <v>341</v>
      </c>
      <c r="J689" s="225">
        <v>98</v>
      </c>
      <c r="K689" s="225" t="s">
        <v>46</v>
      </c>
      <c r="L689" s="225" t="s">
        <v>1824</v>
      </c>
      <c r="N689" s="244" t="s">
        <v>1972</v>
      </c>
      <c r="O689" s="244"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246" t="s">
        <v>1988</v>
      </c>
      <c r="Q689" s="246" t="s">
        <v>46</v>
      </c>
      <c r="R689" s="246" t="str">
        <f t="shared" si="56"/>
        <v xml:space="preserve">Electricity: Solar Thermal </v>
      </c>
      <c r="S689" s="246" t="str">
        <f t="shared" si="53"/>
        <v>//**Electricity: Solar Thermal : **</v>
      </c>
      <c r="T689" s="225"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225" t="s">
        <v>1975</v>
      </c>
      <c r="C690" s="225" t="s">
        <v>1016</v>
      </c>
      <c r="D690" s="225" t="s">
        <v>331</v>
      </c>
      <c r="E690" s="225" t="s">
        <v>307</v>
      </c>
      <c r="F690" s="225" t="s">
        <v>84</v>
      </c>
      <c r="H690" s="225" t="s">
        <v>342</v>
      </c>
      <c r="J690" s="225">
        <v>99</v>
      </c>
      <c r="K690" s="225" t="s">
        <v>46</v>
      </c>
      <c r="L690" s="225" t="s">
        <v>1824</v>
      </c>
      <c r="N690" s="244" t="s">
        <v>1972</v>
      </c>
      <c r="O690" s="244"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246" t="s">
        <v>1988</v>
      </c>
      <c r="Q690" s="246" t="s">
        <v>46</v>
      </c>
      <c r="R690" s="246" t="str">
        <f t="shared" si="56"/>
        <v xml:space="preserve">Electricity: Biomass </v>
      </c>
      <c r="S690" s="246" t="str">
        <f t="shared" si="53"/>
        <v>//**Electricity: Biomass : **</v>
      </c>
      <c r="T690" s="225"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225" t="s">
        <v>1975</v>
      </c>
      <c r="C691" s="225" t="s">
        <v>1016</v>
      </c>
      <c r="D691" s="225" t="s">
        <v>331</v>
      </c>
      <c r="E691" s="225" t="s">
        <v>307</v>
      </c>
      <c r="F691" s="225" t="s">
        <v>325</v>
      </c>
      <c r="H691" s="225" t="s">
        <v>554</v>
      </c>
      <c r="J691" s="225">
        <v>192</v>
      </c>
      <c r="K691" s="225" t="s">
        <v>46</v>
      </c>
      <c r="L691" s="225" t="s">
        <v>1824</v>
      </c>
      <c r="N691" s="244" t="s">
        <v>1972</v>
      </c>
      <c r="O691" s="244"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246" t="s">
        <v>1988</v>
      </c>
      <c r="Q691" s="246" t="s">
        <v>46</v>
      </c>
      <c r="R691" s="246" t="str">
        <f t="shared" si="56"/>
        <v xml:space="preserve">Electricity: Natural Gas Peaker </v>
      </c>
      <c r="S691" s="246" t="str">
        <f t="shared" si="53"/>
        <v>//**Electricity: Natural Gas Peaker : **</v>
      </c>
      <c r="T691" s="225"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225" t="s">
        <v>1975</v>
      </c>
      <c r="C692" s="225" t="s">
        <v>1016</v>
      </c>
      <c r="D692" s="225" t="s">
        <v>331</v>
      </c>
      <c r="E692" s="225" t="s">
        <v>307</v>
      </c>
      <c r="F692" s="225" t="s">
        <v>468</v>
      </c>
      <c r="H692" s="225" t="s">
        <v>469</v>
      </c>
      <c r="J692" s="225">
        <v>180</v>
      </c>
      <c r="K692" s="225" t="s">
        <v>46</v>
      </c>
      <c r="L692" s="225" t="s">
        <v>1824</v>
      </c>
      <c r="N692" s="244" t="s">
        <v>1972</v>
      </c>
      <c r="O692" s="244"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246" t="s">
        <v>1988</v>
      </c>
      <c r="Q692" s="246" t="s">
        <v>46</v>
      </c>
      <c r="R692" s="246" t="str">
        <f t="shared" si="56"/>
        <v xml:space="preserve">Electricity: Lignite </v>
      </c>
      <c r="S692" s="246" t="str">
        <f t="shared" si="53"/>
        <v>//**Electricity: Lignite : **</v>
      </c>
      <c r="T692" s="225"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225" t="s">
        <v>1975</v>
      </c>
      <c r="C693" s="225" t="s">
        <v>1016</v>
      </c>
      <c r="D693" s="225" t="s">
        <v>331</v>
      </c>
      <c r="E693" s="225" t="s">
        <v>307</v>
      </c>
      <c r="F693" s="225" t="s">
        <v>477</v>
      </c>
      <c r="H693" s="225" t="s">
        <v>479</v>
      </c>
      <c r="J693" s="225">
        <v>183</v>
      </c>
      <c r="K693" s="225" t="s">
        <v>46</v>
      </c>
      <c r="L693" s="225" t="s">
        <v>1824</v>
      </c>
      <c r="N693" s="244" t="s">
        <v>1972</v>
      </c>
      <c r="O693" s="244"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246" t="s">
        <v>1988</v>
      </c>
      <c r="Q693" s="246" t="s">
        <v>46</v>
      </c>
      <c r="R693" s="246" t="str">
        <f t="shared" si="56"/>
        <v xml:space="preserve">Electricity: Offshore Wind </v>
      </c>
      <c r="S693" s="246" t="str">
        <f t="shared" si="53"/>
        <v>//**Electricity: Offshore Wind : **</v>
      </c>
      <c r="T693" s="225"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227" customFormat="1">
      <c r="A694" s="227" t="s">
        <v>1974</v>
      </c>
      <c r="B694" s="223"/>
      <c r="C694" s="227" t="s">
        <v>1016</v>
      </c>
      <c r="D694" s="227" t="s">
        <v>331</v>
      </c>
      <c r="E694" s="227" t="s">
        <v>308</v>
      </c>
      <c r="M694" s="223"/>
      <c r="N694" s="248" t="s">
        <v>1972</v>
      </c>
      <c r="O694" s="248"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227" t="s">
        <v>1988</v>
      </c>
      <c r="Q694" s="227" t="s">
        <v>46</v>
      </c>
      <c r="S694" s="227" t="str">
        <f t="shared" si="53"/>
        <v/>
      </c>
      <c r="T694" s="227" t="str">
        <f t="shared" si="52"/>
        <v/>
      </c>
      <c r="U694" s="222"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225" t="s">
        <v>1975</v>
      </c>
      <c r="C695" s="225" t="s">
        <v>1016</v>
      </c>
      <c r="D695" s="225" t="s">
        <v>331</v>
      </c>
      <c r="E695" s="225" t="s">
        <v>308</v>
      </c>
      <c r="F695" s="225" t="s">
        <v>140</v>
      </c>
      <c r="H695" s="225" t="s">
        <v>343</v>
      </c>
      <c r="J695" s="225">
        <v>100</v>
      </c>
      <c r="K695" s="225" t="s">
        <v>46</v>
      </c>
      <c r="L695" s="225" t="s">
        <v>1824</v>
      </c>
      <c r="N695" s="244" t="s">
        <v>1972</v>
      </c>
      <c r="O695" s="244"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246" t="s">
        <v>1988</v>
      </c>
      <c r="Q695" s="246" t="s">
        <v>46</v>
      </c>
      <c r="R695" s="246" t="str">
        <f t="shared" ref="R695:R702" si="57">H695&amp;" "&amp;I695</f>
        <v xml:space="preserve">Industry: Cement </v>
      </c>
      <c r="S695" s="246" t="str">
        <f t="shared" si="53"/>
        <v>//**Industry: Cement : **</v>
      </c>
      <c r="T695" s="225"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225" t="s">
        <v>1975</v>
      </c>
      <c r="C696" s="225" t="s">
        <v>1016</v>
      </c>
      <c r="D696" s="225" t="s">
        <v>331</v>
      </c>
      <c r="E696" s="225" t="s">
        <v>308</v>
      </c>
      <c r="F696" s="225" t="s">
        <v>141</v>
      </c>
      <c r="H696" s="225" t="s">
        <v>344</v>
      </c>
      <c r="J696" s="225">
        <v>101</v>
      </c>
      <c r="K696" s="225" t="s">
        <v>46</v>
      </c>
      <c r="L696" s="225" t="s">
        <v>1824</v>
      </c>
      <c r="N696" s="244" t="s">
        <v>1972</v>
      </c>
      <c r="O696" s="244"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246" t="s">
        <v>1988</v>
      </c>
      <c r="Q696" s="246" t="s">
        <v>46</v>
      </c>
      <c r="R696" s="246" t="str">
        <f t="shared" si="57"/>
        <v xml:space="preserve">Industry: Natural Gas and Petroleum </v>
      </c>
      <c r="S696" s="246" t="str">
        <f t="shared" si="53"/>
        <v>//**Industry: Natural Gas and Petroleum : **</v>
      </c>
      <c r="T696" s="225"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225" t="s">
        <v>1975</v>
      </c>
      <c r="C697" s="225" t="s">
        <v>1016</v>
      </c>
      <c r="D697" s="225" t="s">
        <v>331</v>
      </c>
      <c r="E697" s="225" t="s">
        <v>308</v>
      </c>
      <c r="F697" s="225" t="s">
        <v>142</v>
      </c>
      <c r="H697" s="225" t="s">
        <v>345</v>
      </c>
      <c r="J697" s="225">
        <v>102</v>
      </c>
      <c r="K697" s="225" t="s">
        <v>46</v>
      </c>
      <c r="L697" s="225" t="s">
        <v>1824</v>
      </c>
      <c r="N697" s="244" t="s">
        <v>1972</v>
      </c>
      <c r="O697" s="244"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246" t="s">
        <v>1988</v>
      </c>
      <c r="Q697" s="246" t="s">
        <v>46</v>
      </c>
      <c r="R697" s="246" t="str">
        <f t="shared" si="57"/>
        <v xml:space="preserve">Industry: Iron and Steel </v>
      </c>
      <c r="S697" s="246" t="str">
        <f t="shared" si="53"/>
        <v>//**Industry: Iron and Steel : **</v>
      </c>
      <c r="T697" s="225"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225" t="s">
        <v>1975</v>
      </c>
      <c r="C698" s="225" t="s">
        <v>1016</v>
      </c>
      <c r="D698" s="225" t="s">
        <v>331</v>
      </c>
      <c r="E698" s="225" t="s">
        <v>308</v>
      </c>
      <c r="F698" s="225" t="s">
        <v>143</v>
      </c>
      <c r="H698" s="225" t="s">
        <v>346</v>
      </c>
      <c r="J698" s="225">
        <v>103</v>
      </c>
      <c r="K698" s="225" t="s">
        <v>46</v>
      </c>
      <c r="L698" s="225" t="s">
        <v>1824</v>
      </c>
      <c r="N698" s="244" t="s">
        <v>1972</v>
      </c>
      <c r="O698" s="244"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246" t="s">
        <v>1988</v>
      </c>
      <c r="Q698" s="246" t="s">
        <v>46</v>
      </c>
      <c r="R698" s="246" t="str">
        <f t="shared" si="57"/>
        <v xml:space="preserve">Industry: Chemicals </v>
      </c>
      <c r="S698" s="246" t="str">
        <f t="shared" si="53"/>
        <v>//**Industry: Chemicals : **</v>
      </c>
      <c r="T698" s="225"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225" t="s">
        <v>1975</v>
      </c>
      <c r="C699" s="225" t="s">
        <v>1016</v>
      </c>
      <c r="D699" s="225" t="s">
        <v>331</v>
      </c>
      <c r="E699" s="225" t="s">
        <v>308</v>
      </c>
      <c r="F699" s="225" t="s">
        <v>765</v>
      </c>
      <c r="H699" s="225" t="s">
        <v>347</v>
      </c>
      <c r="J699" s="225">
        <v>104</v>
      </c>
      <c r="K699" s="225" t="s">
        <v>46</v>
      </c>
      <c r="L699" s="225" t="s">
        <v>1824</v>
      </c>
      <c r="N699" s="244" t="s">
        <v>1972</v>
      </c>
      <c r="O699" s="244"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246" t="s">
        <v>1988</v>
      </c>
      <c r="Q699" s="246" t="s">
        <v>46</v>
      </c>
      <c r="R699" s="246" t="str">
        <f t="shared" si="57"/>
        <v xml:space="preserve">Industry: Mining </v>
      </c>
      <c r="S699" s="246" t="str">
        <f t="shared" si="53"/>
        <v>//**Industry: Mining : **</v>
      </c>
      <c r="T699" s="225"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225" t="s">
        <v>1975</v>
      </c>
      <c r="C700" s="225" t="s">
        <v>1016</v>
      </c>
      <c r="D700" s="225" t="s">
        <v>331</v>
      </c>
      <c r="E700" s="225" t="s">
        <v>308</v>
      </c>
      <c r="F700" s="225" t="s">
        <v>144</v>
      </c>
      <c r="H700" s="225" t="s">
        <v>768</v>
      </c>
      <c r="J700" s="225">
        <v>105</v>
      </c>
      <c r="K700" s="225" t="s">
        <v>46</v>
      </c>
      <c r="L700" s="225" t="s">
        <v>1824</v>
      </c>
      <c r="N700" s="244" t="s">
        <v>1972</v>
      </c>
      <c r="O700" s="244"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246" t="s">
        <v>1988</v>
      </c>
      <c r="Q700" s="246" t="s">
        <v>46</v>
      </c>
      <c r="R700" s="246" t="str">
        <f t="shared" si="57"/>
        <v xml:space="preserve">Industry: Water &amp; Waste </v>
      </c>
      <c r="S700" s="246" t="str">
        <f t="shared" si="53"/>
        <v>//**Industry: Water &amp; Waste : **</v>
      </c>
      <c r="T700" s="225"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225" t="s">
        <v>1975</v>
      </c>
      <c r="C701" s="225" t="s">
        <v>1016</v>
      </c>
      <c r="D701" s="225" t="s">
        <v>331</v>
      </c>
      <c r="E701" s="225" t="s">
        <v>308</v>
      </c>
      <c r="F701" s="225" t="s">
        <v>145</v>
      </c>
      <c r="H701" s="225" t="s">
        <v>348</v>
      </c>
      <c r="J701" s="225">
        <v>106</v>
      </c>
      <c r="K701" s="225" t="s">
        <v>46</v>
      </c>
      <c r="L701" s="225" t="s">
        <v>1824</v>
      </c>
      <c r="N701" s="244" t="s">
        <v>1972</v>
      </c>
      <c r="O701" s="244"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246" t="s">
        <v>1988</v>
      </c>
      <c r="Q701" s="246" t="s">
        <v>46</v>
      </c>
      <c r="R701" s="246" t="str">
        <f t="shared" si="57"/>
        <v xml:space="preserve">Industry: Agriculture </v>
      </c>
      <c r="S701" s="246" t="str">
        <f t="shared" si="53"/>
        <v>//**Industry: Agriculture : **</v>
      </c>
      <c r="T701" s="225"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225" t="s">
        <v>1975</v>
      </c>
      <c r="C702" s="225" t="s">
        <v>1016</v>
      </c>
      <c r="D702" s="225" t="s">
        <v>331</v>
      </c>
      <c r="E702" s="225" t="s">
        <v>308</v>
      </c>
      <c r="F702" s="225" t="s">
        <v>146</v>
      </c>
      <c r="H702" s="225" t="s">
        <v>349</v>
      </c>
      <c r="J702" s="225">
        <v>107</v>
      </c>
      <c r="K702" s="225" t="s">
        <v>46</v>
      </c>
      <c r="L702" s="225" t="s">
        <v>1824</v>
      </c>
      <c r="N702" s="244" t="s">
        <v>1972</v>
      </c>
      <c r="O702" s="244"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246" t="s">
        <v>1988</v>
      </c>
      <c r="Q702" s="246" t="s">
        <v>46</v>
      </c>
      <c r="R702" s="246" t="str">
        <f t="shared" si="57"/>
        <v xml:space="preserve">Industry: Other Industries </v>
      </c>
      <c r="S702" s="246" t="str">
        <f t="shared" si="53"/>
        <v>//**Industry: Other Industries : **</v>
      </c>
      <c r="T702" s="225"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227" customFormat="1">
      <c r="A703" s="227" t="s">
        <v>1974</v>
      </c>
      <c r="B703" s="223"/>
      <c r="C703" s="226" t="s">
        <v>1016</v>
      </c>
      <c r="D703" s="226" t="s">
        <v>331</v>
      </c>
      <c r="E703" s="226" t="s">
        <v>309</v>
      </c>
      <c r="M703" s="223"/>
      <c r="N703" s="248" t="s">
        <v>1972</v>
      </c>
      <c r="O703" s="248"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227" t="s">
        <v>1988</v>
      </c>
      <c r="Q703" s="227" t="s">
        <v>46</v>
      </c>
      <c r="S703" s="227" t="str">
        <f t="shared" si="53"/>
        <v/>
      </c>
      <c r="T703" s="227" t="str">
        <f t="shared" si="52"/>
        <v/>
      </c>
      <c r="U703" s="222"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225" t="s">
        <v>1975</v>
      </c>
      <c r="C704" s="225" t="s">
        <v>1016</v>
      </c>
      <c r="D704" s="225" t="s">
        <v>331</v>
      </c>
      <c r="E704" s="225" t="s">
        <v>309</v>
      </c>
      <c r="F704" s="225" t="s">
        <v>541</v>
      </c>
      <c r="H704" s="225" t="s">
        <v>499</v>
      </c>
      <c r="J704" s="225">
        <v>108</v>
      </c>
      <c r="K704" s="225" t="s">
        <v>46</v>
      </c>
      <c r="L704" s="225" t="s">
        <v>1824</v>
      </c>
      <c r="N704" s="244" t="s">
        <v>1972</v>
      </c>
      <c r="O704" s="244"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246" t="s">
        <v>1988</v>
      </c>
      <c r="Q704" s="246" t="s">
        <v>46</v>
      </c>
      <c r="R704" s="246" t="str">
        <f t="shared" ref="R704:R711" si="58">H704&amp;" "&amp;I704</f>
        <v xml:space="preserve">Vehicles: Battery Electric </v>
      </c>
      <c r="S704" s="246" t="str">
        <f t="shared" si="53"/>
        <v>//**Vehicles: Battery Electric : **</v>
      </c>
      <c r="T704" s="225"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225" t="s">
        <v>1975</v>
      </c>
      <c r="C705" s="225" t="s">
        <v>1016</v>
      </c>
      <c r="D705" s="225" t="s">
        <v>331</v>
      </c>
      <c r="E705" s="225" t="s">
        <v>309</v>
      </c>
      <c r="F705" s="225" t="s">
        <v>542</v>
      </c>
      <c r="H705" s="225" t="s">
        <v>500</v>
      </c>
      <c r="J705" s="225">
        <v>109</v>
      </c>
      <c r="K705" s="225" t="s">
        <v>46</v>
      </c>
      <c r="L705" s="225" t="s">
        <v>1824</v>
      </c>
      <c r="N705" s="244" t="s">
        <v>1972</v>
      </c>
      <c r="O705" s="244"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246" t="s">
        <v>1988</v>
      </c>
      <c r="Q705" s="246" t="s">
        <v>46</v>
      </c>
      <c r="R705" s="246" t="str">
        <f t="shared" si="58"/>
        <v xml:space="preserve">Vehicles: Natural Gas </v>
      </c>
      <c r="S705" s="246" t="str">
        <f t="shared" si="53"/>
        <v>//**Vehicles: Natural Gas : **</v>
      </c>
      <c r="T705" s="225"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225" t="s">
        <v>1975</v>
      </c>
      <c r="C706" s="225" t="s">
        <v>1016</v>
      </c>
      <c r="D706" s="225" t="s">
        <v>331</v>
      </c>
      <c r="E706" s="225" t="s">
        <v>309</v>
      </c>
      <c r="F706" s="225" t="s">
        <v>543</v>
      </c>
      <c r="H706" s="225" t="s">
        <v>501</v>
      </c>
      <c r="J706" s="225">
        <v>110</v>
      </c>
      <c r="K706" s="225" t="s">
        <v>46</v>
      </c>
      <c r="L706" s="225" t="s">
        <v>1824</v>
      </c>
      <c r="N706" s="244" t="s">
        <v>1972</v>
      </c>
      <c r="O706" s="244"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246" t="s">
        <v>1988</v>
      </c>
      <c r="Q706" s="246" t="s">
        <v>46</v>
      </c>
      <c r="R706" s="246" t="str">
        <f t="shared" si="58"/>
        <v xml:space="preserve">Vehicles: Gasoline Engine </v>
      </c>
      <c r="S706" s="246" t="str">
        <f t="shared" si="53"/>
        <v>//**Vehicles: Gasoline Engine : **</v>
      </c>
      <c r="T706" s="225"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225" t="s">
        <v>1975</v>
      </c>
      <c r="C707" s="225" t="s">
        <v>1016</v>
      </c>
      <c r="D707" s="225" t="s">
        <v>331</v>
      </c>
      <c r="E707" s="225" t="s">
        <v>309</v>
      </c>
      <c r="F707" s="225" t="s">
        <v>544</v>
      </c>
      <c r="H707" s="225" t="s">
        <v>502</v>
      </c>
      <c r="J707" s="225">
        <v>111</v>
      </c>
      <c r="K707" s="225" t="s">
        <v>46</v>
      </c>
      <c r="L707" s="225" t="s">
        <v>1824</v>
      </c>
      <c r="N707" s="244" t="s">
        <v>1972</v>
      </c>
      <c r="O707" s="244"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246" t="s">
        <v>1988</v>
      </c>
      <c r="Q707" s="246" t="s">
        <v>46</v>
      </c>
      <c r="R707" s="246" t="str">
        <f t="shared" si="58"/>
        <v xml:space="preserve">Vehicles: Diesel Engine </v>
      </c>
      <c r="S707" s="246" t="str">
        <f t="shared" si="53"/>
        <v>//**Vehicles: Diesel Engine : **</v>
      </c>
      <c r="T707" s="225"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225" t="s">
        <v>1975</v>
      </c>
      <c r="C708" s="225" t="s">
        <v>1016</v>
      </c>
      <c r="D708" s="225" t="s">
        <v>331</v>
      </c>
      <c r="E708" s="225" t="s">
        <v>309</v>
      </c>
      <c r="F708" s="225" t="s">
        <v>545</v>
      </c>
      <c r="H708" s="225" t="s">
        <v>503</v>
      </c>
      <c r="J708" s="225">
        <v>112</v>
      </c>
      <c r="K708" s="225" t="s">
        <v>46</v>
      </c>
      <c r="L708" s="225" t="s">
        <v>1824</v>
      </c>
      <c r="N708" s="244" t="s">
        <v>1972</v>
      </c>
      <c r="O708" s="244"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246" t="s">
        <v>1988</v>
      </c>
      <c r="Q708" s="246" t="s">
        <v>46</v>
      </c>
      <c r="R708" s="246" t="str">
        <f t="shared" si="58"/>
        <v xml:space="preserve">Vehicles: Plug-in Hybrid </v>
      </c>
      <c r="S708" s="246" t="str">
        <f t="shared" si="53"/>
        <v>//**Vehicles: Plug-in Hybrid : **</v>
      </c>
      <c r="T708" s="225"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225" t="s">
        <v>1975</v>
      </c>
      <c r="C709" s="225" t="s">
        <v>1016</v>
      </c>
      <c r="D709" s="225" t="s">
        <v>331</v>
      </c>
      <c r="E709" s="225" t="s">
        <v>309</v>
      </c>
      <c r="F709" s="225" t="s">
        <v>861</v>
      </c>
      <c r="H709" s="225" t="s">
        <v>1162</v>
      </c>
      <c r="J709" s="225">
        <v>113</v>
      </c>
      <c r="K709" s="225" t="s">
        <v>46</v>
      </c>
      <c r="L709" s="225" t="s">
        <v>1824</v>
      </c>
      <c r="N709" s="244" t="s">
        <v>1972</v>
      </c>
      <c r="O709" s="244"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246" t="s">
        <v>1988</v>
      </c>
      <c r="Q709" s="246" t="s">
        <v>46</v>
      </c>
      <c r="R709" s="246" t="str">
        <f t="shared" si="58"/>
        <v xml:space="preserve">Vehicles: LPG </v>
      </c>
      <c r="S709" s="246" t="str">
        <f t="shared" ref="S709:S772" si="60">IF(R709="","","//**"&amp;R709&amp;": **")</f>
        <v>//**Vehicles: LPG : **</v>
      </c>
      <c r="T709"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225" t="s">
        <v>1975</v>
      </c>
      <c r="C710" s="225" t="s">
        <v>1016</v>
      </c>
      <c r="D710" s="225" t="s">
        <v>331</v>
      </c>
      <c r="E710" s="225" t="s">
        <v>309</v>
      </c>
      <c r="F710" s="225" t="s">
        <v>860</v>
      </c>
      <c r="H710" s="225" t="s">
        <v>1163</v>
      </c>
      <c r="J710" s="225">
        <v>523</v>
      </c>
      <c r="K710" s="225" t="s">
        <v>46</v>
      </c>
      <c r="L710" s="225" t="s">
        <v>1824</v>
      </c>
      <c r="N710" s="244" t="s">
        <v>1972</v>
      </c>
      <c r="O710" s="244"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246" t="s">
        <v>1988</v>
      </c>
      <c r="Q710" s="246" t="s">
        <v>46</v>
      </c>
      <c r="R710" s="246" t="str">
        <f t="shared" si="58"/>
        <v xml:space="preserve">Vehicles: Hydrogen </v>
      </c>
      <c r="S710" s="246" t="str">
        <f t="shared" si="60"/>
        <v>//**Vehicles: Hydrogen : **</v>
      </c>
      <c r="T710"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227" t="s">
        <v>1974</v>
      </c>
      <c r="C711" s="227" t="s">
        <v>1016</v>
      </c>
      <c r="D711" s="227" t="s">
        <v>1172</v>
      </c>
      <c r="E711" s="227" t="s">
        <v>1173</v>
      </c>
      <c r="F711" s="227"/>
      <c r="G711" s="227"/>
      <c r="H711" s="227"/>
      <c r="I711" s="227"/>
      <c r="J711" s="227">
        <v>525</v>
      </c>
      <c r="K711" s="227" t="s">
        <v>46</v>
      </c>
      <c r="L711" s="227" t="s">
        <v>1826</v>
      </c>
      <c r="N711" s="248" t="s">
        <v>1972</v>
      </c>
      <c r="O711" s="248"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227" t="s">
        <v>1988</v>
      </c>
      <c r="Q711" s="227" t="s">
        <v>47</v>
      </c>
      <c r="R711" s="227" t="str">
        <f t="shared" si="58"/>
        <v xml:space="preserve"> </v>
      </c>
      <c r="S711" s="227"/>
      <c r="T711" s="227"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222"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227" t="s">
        <v>1974</v>
      </c>
      <c r="C712" s="227" t="s">
        <v>1016</v>
      </c>
      <c r="D712" s="227" t="s">
        <v>350</v>
      </c>
      <c r="E712" s="227" t="s">
        <v>310</v>
      </c>
      <c r="F712" s="227"/>
      <c r="G712" s="227"/>
      <c r="H712" s="227"/>
      <c r="I712" s="227"/>
      <c r="J712" s="227"/>
      <c r="K712" s="227"/>
      <c r="L712" s="227"/>
      <c r="N712" s="248" t="s">
        <v>1972</v>
      </c>
      <c r="O712" s="248"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227" t="s">
        <v>1988</v>
      </c>
      <c r="Q712" s="227" t="s">
        <v>46</v>
      </c>
      <c r="R712" s="227"/>
      <c r="S712" s="227" t="str">
        <f t="shared" si="60"/>
        <v/>
      </c>
      <c r="T712" s="227" t="str">
        <f t="shared" si="59"/>
        <v/>
      </c>
      <c r="U712" s="222"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225" t="s">
        <v>1975</v>
      </c>
      <c r="C713" s="225" t="s">
        <v>1016</v>
      </c>
      <c r="D713" s="225" t="s">
        <v>350</v>
      </c>
      <c r="E713" s="225" t="s">
        <v>310</v>
      </c>
      <c r="F713" s="225" t="s">
        <v>120</v>
      </c>
      <c r="H713" s="225" t="s">
        <v>332</v>
      </c>
      <c r="J713" s="225">
        <v>114</v>
      </c>
      <c r="K713" s="225" t="s">
        <v>47</v>
      </c>
      <c r="L713" s="225" t="s">
        <v>1824</v>
      </c>
      <c r="N713" s="244" t="s">
        <v>1972</v>
      </c>
      <c r="O713" s="244"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246" t="s">
        <v>1988</v>
      </c>
      <c r="Q713" s="246" t="s">
        <v>46</v>
      </c>
      <c r="R713" s="246" t="str">
        <f t="shared" ref="R713:R719" si="61">H713&amp;" "&amp;I713</f>
        <v xml:space="preserve">Buildings: Heating </v>
      </c>
      <c r="S713" s="246" t="str">
        <f t="shared" si="60"/>
        <v>//**Buildings: Heating : **</v>
      </c>
      <c r="T713" s="225" t="str">
        <f t="shared" si="59"/>
        <v/>
      </c>
    </row>
    <row r="714" spans="1:22">
      <c r="A714" s="225" t="s">
        <v>1975</v>
      </c>
      <c r="C714" s="225" t="s">
        <v>1016</v>
      </c>
      <c r="D714" s="225" t="s">
        <v>350</v>
      </c>
      <c r="E714" s="225" t="s">
        <v>310</v>
      </c>
      <c r="F714" s="225" t="s">
        <v>121</v>
      </c>
      <c r="H714" s="225" t="s">
        <v>333</v>
      </c>
      <c r="J714" s="225">
        <v>115</v>
      </c>
      <c r="K714" s="225" t="s">
        <v>46</v>
      </c>
      <c r="L714" s="225" t="s">
        <v>1824</v>
      </c>
      <c r="N714" s="244" t="s">
        <v>1972</v>
      </c>
      <c r="O714" s="244"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246" t="s">
        <v>1988</v>
      </c>
      <c r="Q714" s="246" t="s">
        <v>46</v>
      </c>
      <c r="R714" s="246" t="str">
        <f t="shared" si="61"/>
        <v xml:space="preserve">Buildings: Cooling and Ventilation </v>
      </c>
      <c r="S714" s="246" t="str">
        <f t="shared" si="60"/>
        <v>//**Buildings: Cooling and Ventilation : **</v>
      </c>
      <c r="T714" s="225"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225" t="s">
        <v>1975</v>
      </c>
      <c r="C715" s="225" t="s">
        <v>1016</v>
      </c>
      <c r="D715" s="225" t="s">
        <v>350</v>
      </c>
      <c r="E715" s="225" t="s">
        <v>310</v>
      </c>
      <c r="F715" s="225" t="s">
        <v>122</v>
      </c>
      <c r="H715" s="225" t="s">
        <v>334</v>
      </c>
      <c r="J715" s="225">
        <v>750</v>
      </c>
      <c r="K715" s="225" t="s">
        <v>47</v>
      </c>
      <c r="N715" s="244" t="s">
        <v>1972</v>
      </c>
      <c r="O715" s="244"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246" t="s">
        <v>1988</v>
      </c>
      <c r="Q715" s="246" t="s">
        <v>46</v>
      </c>
      <c r="R715" s="246" t="str">
        <f t="shared" si="61"/>
        <v xml:space="preserve">Buildings: Envelope </v>
      </c>
      <c r="S715" s="246" t="str">
        <f t="shared" si="60"/>
        <v>//**Buildings: Envelope : **</v>
      </c>
      <c r="T715" s="225" t="str">
        <f t="shared" si="59"/>
        <v/>
      </c>
    </row>
    <row r="716" spans="1:22">
      <c r="A716" s="225" t="s">
        <v>1975</v>
      </c>
      <c r="C716" s="225" t="s">
        <v>1016</v>
      </c>
      <c r="D716" s="225" t="s">
        <v>350</v>
      </c>
      <c r="E716" s="225" t="s">
        <v>310</v>
      </c>
      <c r="F716" s="225" t="s">
        <v>123</v>
      </c>
      <c r="H716" s="225" t="s">
        <v>335</v>
      </c>
      <c r="J716" s="225">
        <v>117</v>
      </c>
      <c r="K716" s="225" t="s">
        <v>46</v>
      </c>
      <c r="L716" s="225" t="s">
        <v>1824</v>
      </c>
      <c r="N716" s="244" t="s">
        <v>1972</v>
      </c>
      <c r="O716" s="244"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246" t="s">
        <v>1988</v>
      </c>
      <c r="Q716" s="246" t="s">
        <v>46</v>
      </c>
      <c r="R716" s="246" t="str">
        <f t="shared" si="61"/>
        <v xml:space="preserve">Buildings: Lighting </v>
      </c>
      <c r="S716" s="246" t="str">
        <f t="shared" si="60"/>
        <v>//**Buildings: Lighting : **</v>
      </c>
      <c r="T716" s="225"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225" t="s">
        <v>1975</v>
      </c>
      <c r="C717" s="225" t="s">
        <v>1016</v>
      </c>
      <c r="D717" s="225" t="s">
        <v>350</v>
      </c>
      <c r="E717" s="225" t="s">
        <v>310</v>
      </c>
      <c r="F717" s="225" t="s">
        <v>124</v>
      </c>
      <c r="H717" s="225" t="s">
        <v>336</v>
      </c>
      <c r="J717" s="225">
        <v>118</v>
      </c>
      <c r="K717" s="225" t="s">
        <v>46</v>
      </c>
      <c r="L717" s="225" t="s">
        <v>1824</v>
      </c>
      <c r="N717" s="244" t="s">
        <v>1972</v>
      </c>
      <c r="O717" s="244"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246" t="s">
        <v>1988</v>
      </c>
      <c r="Q717" s="246" t="s">
        <v>46</v>
      </c>
      <c r="R717" s="246" t="str">
        <f t="shared" si="61"/>
        <v xml:space="preserve">Buildings: Appliances </v>
      </c>
      <c r="S717" s="246" t="str">
        <f t="shared" si="60"/>
        <v>//**Buildings: Appliances : **</v>
      </c>
      <c r="T717" s="225"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225" t="s">
        <v>1975</v>
      </c>
      <c r="C718" s="225" t="s">
        <v>1016</v>
      </c>
      <c r="D718" s="225" t="s">
        <v>350</v>
      </c>
      <c r="E718" s="225" t="s">
        <v>310</v>
      </c>
      <c r="F718" s="225" t="s">
        <v>125</v>
      </c>
      <c r="H718" s="225" t="s">
        <v>337</v>
      </c>
      <c r="J718" s="225">
        <v>119</v>
      </c>
      <c r="K718" s="225" t="s">
        <v>46</v>
      </c>
      <c r="L718" s="225" t="s">
        <v>1824</v>
      </c>
      <c r="N718" s="244" t="s">
        <v>1972</v>
      </c>
      <c r="O718" s="244"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246" t="s">
        <v>1988</v>
      </c>
      <c r="Q718" s="246" t="s">
        <v>46</v>
      </c>
      <c r="R718" s="246" t="str">
        <f t="shared" si="61"/>
        <v xml:space="preserve">Buildings: Other Components </v>
      </c>
      <c r="S718" s="246" t="str">
        <f t="shared" si="60"/>
        <v>//**Buildings: Other Components : **</v>
      </c>
      <c r="T718" s="225"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226" t="s">
        <v>1974</v>
      </c>
      <c r="B719" s="237"/>
      <c r="C719" s="226" t="s">
        <v>1016</v>
      </c>
      <c r="D719" s="226" t="s">
        <v>350</v>
      </c>
      <c r="E719" s="226" t="s">
        <v>311</v>
      </c>
      <c r="F719" s="226"/>
      <c r="G719" s="226"/>
      <c r="H719" s="226" t="s">
        <v>29</v>
      </c>
      <c r="I719" s="226"/>
      <c r="J719" s="226">
        <v>120</v>
      </c>
      <c r="K719" s="226" t="s">
        <v>46</v>
      </c>
      <c r="L719" s="226" t="s">
        <v>1824</v>
      </c>
      <c r="M719" s="237"/>
      <c r="N719" s="250" t="s">
        <v>1972</v>
      </c>
      <c r="O719" s="250"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226" t="s">
        <v>1988</v>
      </c>
      <c r="Q719" s="226" t="s">
        <v>46</v>
      </c>
      <c r="R719" s="226" t="str">
        <f t="shared" si="61"/>
        <v xml:space="preserve">Carbon Capture and Sequestration </v>
      </c>
      <c r="S719" s="226" t="str">
        <f t="shared" si="60"/>
        <v>//**Carbon Capture and Sequestration : **</v>
      </c>
      <c r="T719" s="226"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222"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226"/>
    </row>
    <row r="720" spans="1:22">
      <c r="A720" s="226" t="s">
        <v>1974</v>
      </c>
      <c r="B720" s="237"/>
      <c r="C720" s="226" t="s">
        <v>1016</v>
      </c>
      <c r="D720" s="226" t="s">
        <v>350</v>
      </c>
      <c r="E720" s="226" t="s">
        <v>312</v>
      </c>
      <c r="F720" s="226"/>
      <c r="G720" s="226"/>
      <c r="H720" s="226"/>
      <c r="I720" s="226"/>
      <c r="J720" s="226"/>
      <c r="K720" s="226"/>
      <c r="L720" s="226"/>
      <c r="M720" s="237"/>
      <c r="N720" s="250" t="s">
        <v>1972</v>
      </c>
      <c r="O720" s="250"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226" t="s">
        <v>1988</v>
      </c>
      <c r="Q720" s="226" t="s">
        <v>46</v>
      </c>
      <c r="R720" s="226"/>
      <c r="S720" s="226" t="str">
        <f t="shared" si="60"/>
        <v/>
      </c>
      <c r="T720" s="226" t="str">
        <f t="shared" si="59"/>
        <v/>
      </c>
      <c r="U720" s="222"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226"/>
    </row>
    <row r="721" spans="1:21">
      <c r="A721" s="225" t="s">
        <v>1975</v>
      </c>
      <c r="C721" s="225" t="s">
        <v>1016</v>
      </c>
      <c r="D721" s="225" t="s">
        <v>350</v>
      </c>
      <c r="E721" s="225" t="s">
        <v>312</v>
      </c>
      <c r="F721" s="225" t="s">
        <v>471</v>
      </c>
      <c r="H721" s="225" t="s">
        <v>474</v>
      </c>
      <c r="J721" s="225">
        <v>121</v>
      </c>
      <c r="K721" s="225" t="s">
        <v>46</v>
      </c>
      <c r="L721" s="225" t="s">
        <v>1824</v>
      </c>
      <c r="N721" s="244" t="s">
        <v>1972</v>
      </c>
      <c r="O721" s="244"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246" t="s">
        <v>1988</v>
      </c>
      <c r="Q721" s="246" t="s">
        <v>46</v>
      </c>
      <c r="R721" s="246" t="str">
        <f t="shared" ref="R721:R731" si="62">H721&amp;" "&amp;I721</f>
        <v xml:space="preserve">Electricity: Hard Coal </v>
      </c>
      <c r="S721" s="246" t="str">
        <f t="shared" si="60"/>
        <v>//**Electricity: Hard Coal : **</v>
      </c>
      <c r="T721" s="225"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225" t="s">
        <v>1975</v>
      </c>
      <c r="C722" s="225" t="s">
        <v>1016</v>
      </c>
      <c r="D722" s="225" t="s">
        <v>350</v>
      </c>
      <c r="E722" s="225" t="s">
        <v>312</v>
      </c>
      <c r="F722" s="225" t="s">
        <v>322</v>
      </c>
      <c r="H722" s="225" t="s">
        <v>553</v>
      </c>
      <c r="J722" s="225">
        <v>122</v>
      </c>
      <c r="K722" s="225" t="s">
        <v>46</v>
      </c>
      <c r="L722" s="225" t="s">
        <v>1824</v>
      </c>
      <c r="N722" s="244" t="s">
        <v>1972</v>
      </c>
      <c r="O722" s="244"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246" t="s">
        <v>1988</v>
      </c>
      <c r="Q722" s="246" t="s">
        <v>46</v>
      </c>
      <c r="R722" s="246" t="str">
        <f t="shared" si="62"/>
        <v xml:space="preserve">Electricity: Natural Gas Nonpeaker </v>
      </c>
      <c r="S722" s="246" t="str">
        <f t="shared" si="60"/>
        <v>//**Electricity: Natural Gas Nonpeaker : **</v>
      </c>
      <c r="T722" s="225"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225" t="s">
        <v>1975</v>
      </c>
      <c r="C723" s="225" t="s">
        <v>1016</v>
      </c>
      <c r="D723" s="225" t="s">
        <v>350</v>
      </c>
      <c r="E723" s="225" t="s">
        <v>312</v>
      </c>
      <c r="F723" s="225" t="s">
        <v>80</v>
      </c>
      <c r="H723" s="225" t="s">
        <v>338</v>
      </c>
      <c r="J723" s="225">
        <v>123</v>
      </c>
      <c r="K723" s="225" t="s">
        <v>46</v>
      </c>
      <c r="L723" s="225" t="s">
        <v>1824</v>
      </c>
      <c r="N723" s="244" t="s">
        <v>1972</v>
      </c>
      <c r="O723" s="244"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246" t="s">
        <v>1988</v>
      </c>
      <c r="Q723" s="246" t="s">
        <v>46</v>
      </c>
      <c r="R723" s="246" t="str">
        <f t="shared" si="62"/>
        <v xml:space="preserve">Electricity: Nuclear </v>
      </c>
      <c r="S723" s="246" t="str">
        <f t="shared" si="60"/>
        <v>//**Electricity: Nuclear : **</v>
      </c>
      <c r="T723" s="225"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225" t="s">
        <v>1975</v>
      </c>
      <c r="C724" s="225" t="s">
        <v>1016</v>
      </c>
      <c r="D724" s="225" t="s">
        <v>350</v>
      </c>
      <c r="E724" s="225" t="s">
        <v>312</v>
      </c>
      <c r="F724" s="225" t="s">
        <v>81</v>
      </c>
      <c r="H724" s="225" t="s">
        <v>339</v>
      </c>
      <c r="J724" s="225">
        <v>751</v>
      </c>
      <c r="K724" s="225" t="s">
        <v>47</v>
      </c>
      <c r="N724" s="244" t="s">
        <v>1972</v>
      </c>
      <c r="O724" s="244"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246" t="s">
        <v>1988</v>
      </c>
      <c r="Q724" s="246" t="s">
        <v>46</v>
      </c>
      <c r="R724" s="246" t="str">
        <f t="shared" si="62"/>
        <v xml:space="preserve">Electricity: Hydro </v>
      </c>
      <c r="S724" s="246" t="str">
        <f t="shared" si="60"/>
        <v>//**Electricity: Hydro : **</v>
      </c>
      <c r="T724" s="225" t="str">
        <f t="shared" si="59"/>
        <v/>
      </c>
    </row>
    <row r="725" spans="1:21">
      <c r="A725" s="225" t="s">
        <v>1975</v>
      </c>
      <c r="C725" s="225" t="s">
        <v>1016</v>
      </c>
      <c r="D725" s="225" t="s">
        <v>350</v>
      </c>
      <c r="E725" s="225" t="s">
        <v>312</v>
      </c>
      <c r="F725" s="225" t="s">
        <v>472</v>
      </c>
      <c r="H725" s="225" t="s">
        <v>476</v>
      </c>
      <c r="J725" s="225">
        <v>752</v>
      </c>
      <c r="K725" s="225" t="s">
        <v>47</v>
      </c>
      <c r="N725" s="244" t="s">
        <v>1972</v>
      </c>
      <c r="O725" s="244"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246" t="s">
        <v>1988</v>
      </c>
      <c r="Q725" s="246" t="s">
        <v>46</v>
      </c>
      <c r="R725" s="246" t="str">
        <f t="shared" si="62"/>
        <v xml:space="preserve">Electricity: Onshore Wind </v>
      </c>
      <c r="S725" s="246" t="str">
        <f t="shared" si="60"/>
        <v>//**Electricity: Onshore Wind : **</v>
      </c>
      <c r="T725" s="225" t="str">
        <f t="shared" si="59"/>
        <v/>
      </c>
    </row>
    <row r="726" spans="1:21">
      <c r="A726" s="225" t="s">
        <v>1975</v>
      </c>
      <c r="C726" s="225" t="s">
        <v>1016</v>
      </c>
      <c r="D726" s="225" t="s">
        <v>350</v>
      </c>
      <c r="E726" s="225" t="s">
        <v>312</v>
      </c>
      <c r="F726" s="225" t="s">
        <v>82</v>
      </c>
      <c r="H726" s="225" t="s">
        <v>340</v>
      </c>
      <c r="J726" s="225">
        <v>753</v>
      </c>
      <c r="K726" s="225" t="s">
        <v>47</v>
      </c>
      <c r="N726" s="244" t="s">
        <v>1972</v>
      </c>
      <c r="O726" s="244"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246" t="s">
        <v>1988</v>
      </c>
      <c r="Q726" s="246" t="s">
        <v>46</v>
      </c>
      <c r="R726" s="246" t="str">
        <f t="shared" si="62"/>
        <v xml:space="preserve">Electricity: Solar PV </v>
      </c>
      <c r="S726" s="246" t="str">
        <f t="shared" si="60"/>
        <v>//**Electricity: Solar PV : **</v>
      </c>
      <c r="T726" s="225" t="str">
        <f t="shared" si="59"/>
        <v/>
      </c>
    </row>
    <row r="727" spans="1:21">
      <c r="A727" s="225" t="s">
        <v>1975</v>
      </c>
      <c r="C727" s="225" t="s">
        <v>1016</v>
      </c>
      <c r="D727" s="225" t="s">
        <v>350</v>
      </c>
      <c r="E727" s="225" t="s">
        <v>312</v>
      </c>
      <c r="F727" s="225" t="s">
        <v>83</v>
      </c>
      <c r="H727" s="225" t="s">
        <v>341</v>
      </c>
      <c r="J727" s="225">
        <v>754</v>
      </c>
      <c r="K727" s="225" t="s">
        <v>47</v>
      </c>
      <c r="N727" s="244" t="s">
        <v>1972</v>
      </c>
      <c r="O727" s="244"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246" t="s">
        <v>1988</v>
      </c>
      <c r="Q727" s="246" t="s">
        <v>46</v>
      </c>
      <c r="R727" s="246" t="str">
        <f t="shared" si="62"/>
        <v xml:space="preserve">Electricity: Solar Thermal </v>
      </c>
      <c r="S727" s="246" t="str">
        <f t="shared" si="60"/>
        <v>//**Electricity: Solar Thermal : **</v>
      </c>
      <c r="T727" s="225" t="str">
        <f t="shared" si="59"/>
        <v/>
      </c>
    </row>
    <row r="728" spans="1:21">
      <c r="A728" s="225" t="s">
        <v>1975</v>
      </c>
      <c r="C728" s="225" t="s">
        <v>1016</v>
      </c>
      <c r="D728" s="225" t="s">
        <v>350</v>
      </c>
      <c r="E728" s="225" t="s">
        <v>312</v>
      </c>
      <c r="F728" s="225" t="s">
        <v>84</v>
      </c>
      <c r="H728" s="225" t="s">
        <v>342</v>
      </c>
      <c r="J728" s="225">
        <v>124</v>
      </c>
      <c r="K728" s="225" t="s">
        <v>46</v>
      </c>
      <c r="L728" s="225" t="s">
        <v>1824</v>
      </c>
      <c r="N728" s="244" t="s">
        <v>1972</v>
      </c>
      <c r="O728" s="244"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246" t="s">
        <v>1988</v>
      </c>
      <c r="Q728" s="246" t="s">
        <v>46</v>
      </c>
      <c r="R728" s="246" t="str">
        <f t="shared" si="62"/>
        <v xml:space="preserve">Electricity: Biomass </v>
      </c>
      <c r="S728" s="246" t="str">
        <f t="shared" si="60"/>
        <v>//**Electricity: Biomass : **</v>
      </c>
      <c r="T728" s="225"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225" t="s">
        <v>1975</v>
      </c>
      <c r="C729" s="225" t="s">
        <v>1016</v>
      </c>
      <c r="D729" s="225" t="s">
        <v>350</v>
      </c>
      <c r="E729" s="225" t="s">
        <v>312</v>
      </c>
      <c r="F729" s="225" t="s">
        <v>325</v>
      </c>
      <c r="H729" s="225" t="s">
        <v>554</v>
      </c>
      <c r="J729" s="225">
        <v>193</v>
      </c>
      <c r="K729" s="225" t="s">
        <v>46</v>
      </c>
      <c r="L729" s="225" t="s">
        <v>1824</v>
      </c>
      <c r="N729" s="244" t="s">
        <v>1972</v>
      </c>
      <c r="O729" s="244"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246" t="s">
        <v>1988</v>
      </c>
      <c r="Q729" s="246" t="s">
        <v>46</v>
      </c>
      <c r="R729" s="246" t="str">
        <f t="shared" si="62"/>
        <v xml:space="preserve">Electricity: Natural Gas Peaker </v>
      </c>
      <c r="S729" s="246" t="str">
        <f t="shared" si="60"/>
        <v>//**Electricity: Natural Gas Peaker : **</v>
      </c>
      <c r="T729" s="225"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225" t="s">
        <v>1975</v>
      </c>
      <c r="C730" s="225" t="s">
        <v>1016</v>
      </c>
      <c r="D730" s="225" t="s">
        <v>350</v>
      </c>
      <c r="E730" s="225" t="s">
        <v>312</v>
      </c>
      <c r="F730" s="225" t="s">
        <v>468</v>
      </c>
      <c r="H730" s="225" t="s">
        <v>469</v>
      </c>
      <c r="J730" s="225">
        <v>181</v>
      </c>
      <c r="K730" s="225" t="s">
        <v>46</v>
      </c>
      <c r="L730" s="225" t="s">
        <v>1824</v>
      </c>
      <c r="N730" s="244" t="s">
        <v>1972</v>
      </c>
      <c r="O730" s="244"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246" t="s">
        <v>1988</v>
      </c>
      <c r="Q730" s="246" t="s">
        <v>46</v>
      </c>
      <c r="R730" s="246" t="str">
        <f t="shared" si="62"/>
        <v xml:space="preserve">Electricity: Lignite </v>
      </c>
      <c r="S730" s="246" t="str">
        <f t="shared" si="60"/>
        <v>//**Electricity: Lignite : **</v>
      </c>
      <c r="T730" s="225"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225" t="s">
        <v>1975</v>
      </c>
      <c r="C731" s="225" t="s">
        <v>1016</v>
      </c>
      <c r="D731" s="225" t="s">
        <v>350</v>
      </c>
      <c r="E731" s="225" t="s">
        <v>312</v>
      </c>
      <c r="F731" s="225" t="s">
        <v>477</v>
      </c>
      <c r="H731" s="225" t="s">
        <v>479</v>
      </c>
      <c r="J731" s="225">
        <v>755</v>
      </c>
      <c r="K731" s="225" t="s">
        <v>47</v>
      </c>
      <c r="N731" s="244" t="s">
        <v>1972</v>
      </c>
      <c r="O731" s="244"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246" t="s">
        <v>1988</v>
      </c>
      <c r="Q731" s="246" t="s">
        <v>46</v>
      </c>
      <c r="R731" s="246" t="str">
        <f t="shared" si="62"/>
        <v xml:space="preserve">Electricity: Offshore Wind </v>
      </c>
      <c r="S731" s="246" t="str">
        <f t="shared" si="60"/>
        <v>//**Electricity: Offshore Wind : **</v>
      </c>
      <c r="T731" s="225" t="str">
        <f t="shared" si="59"/>
        <v/>
      </c>
    </row>
    <row r="732" spans="1:21" s="226" customFormat="1">
      <c r="A732" s="226" t="s">
        <v>1974</v>
      </c>
      <c r="B732" s="237"/>
      <c r="C732" s="226" t="s">
        <v>1016</v>
      </c>
      <c r="D732" s="226" t="s">
        <v>350</v>
      </c>
      <c r="E732" s="226" t="s">
        <v>313</v>
      </c>
      <c r="M732" s="237"/>
      <c r="N732" s="250" t="s">
        <v>1972</v>
      </c>
      <c r="O732" s="250"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226" t="s">
        <v>1988</v>
      </c>
      <c r="Q732" s="226" t="s">
        <v>46</v>
      </c>
      <c r="S732" s="226" t="str">
        <f t="shared" si="60"/>
        <v/>
      </c>
      <c r="T732" s="226" t="str">
        <f t="shared" si="59"/>
        <v/>
      </c>
      <c r="U732" s="222"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225" t="s">
        <v>1975</v>
      </c>
      <c r="C733" s="225" t="s">
        <v>1016</v>
      </c>
      <c r="D733" s="225" t="s">
        <v>350</v>
      </c>
      <c r="E733" s="225" t="s">
        <v>313</v>
      </c>
      <c r="F733" s="225" t="s">
        <v>140</v>
      </c>
      <c r="H733" s="225" t="s">
        <v>343</v>
      </c>
      <c r="J733" s="225">
        <v>125</v>
      </c>
      <c r="K733" s="225" t="s">
        <v>46</v>
      </c>
      <c r="L733" s="225" t="s">
        <v>1824</v>
      </c>
      <c r="N733" s="244" t="s">
        <v>1972</v>
      </c>
      <c r="O733" s="244"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246" t="s">
        <v>1988</v>
      </c>
      <c r="Q733" s="246" t="s">
        <v>46</v>
      </c>
      <c r="R733" s="246" t="str">
        <f t="shared" ref="R733:R740" si="63">H733&amp;" "&amp;I733</f>
        <v xml:space="preserve">Industry: Cement </v>
      </c>
      <c r="S733" s="246" t="str">
        <f t="shared" si="60"/>
        <v>//**Industry: Cement : **</v>
      </c>
      <c r="T733" s="225"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225" t="s">
        <v>1975</v>
      </c>
      <c r="C734" s="225" t="s">
        <v>1016</v>
      </c>
      <c r="D734" s="225" t="s">
        <v>350</v>
      </c>
      <c r="E734" s="225" t="s">
        <v>313</v>
      </c>
      <c r="F734" s="225" t="s">
        <v>141</v>
      </c>
      <c r="H734" s="225" t="s">
        <v>344</v>
      </c>
      <c r="J734" s="225">
        <v>126</v>
      </c>
      <c r="K734" s="225" t="s">
        <v>46</v>
      </c>
      <c r="L734" s="225" t="s">
        <v>1824</v>
      </c>
      <c r="N734" s="244" t="s">
        <v>1972</v>
      </c>
      <c r="O734" s="244"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246" t="s">
        <v>1988</v>
      </c>
      <c r="Q734" s="246" t="s">
        <v>46</v>
      </c>
      <c r="R734" s="246" t="str">
        <f t="shared" si="63"/>
        <v xml:space="preserve">Industry: Natural Gas and Petroleum </v>
      </c>
      <c r="S734" s="246" t="str">
        <f t="shared" si="60"/>
        <v>//**Industry: Natural Gas and Petroleum : **</v>
      </c>
      <c r="T734" s="225"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225" t="s">
        <v>1975</v>
      </c>
      <c r="C735" s="225" t="s">
        <v>1016</v>
      </c>
      <c r="D735" s="225" t="s">
        <v>350</v>
      </c>
      <c r="E735" s="225" t="s">
        <v>313</v>
      </c>
      <c r="F735" s="225" t="s">
        <v>142</v>
      </c>
      <c r="H735" s="225" t="s">
        <v>345</v>
      </c>
      <c r="J735" s="225">
        <v>127</v>
      </c>
      <c r="K735" s="225" t="s">
        <v>46</v>
      </c>
      <c r="L735" s="225" t="s">
        <v>1824</v>
      </c>
      <c r="N735" s="244" t="s">
        <v>1972</v>
      </c>
      <c r="O735" s="244"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246" t="s">
        <v>1988</v>
      </c>
      <c r="Q735" s="246" t="s">
        <v>46</v>
      </c>
      <c r="R735" s="246" t="str">
        <f t="shared" si="63"/>
        <v xml:space="preserve">Industry: Iron and Steel </v>
      </c>
      <c r="S735" s="246" t="str">
        <f t="shared" si="60"/>
        <v>//**Industry: Iron and Steel : **</v>
      </c>
      <c r="T735" s="225"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225" t="s">
        <v>1975</v>
      </c>
      <c r="C736" s="225" t="s">
        <v>1016</v>
      </c>
      <c r="D736" s="225" t="s">
        <v>350</v>
      </c>
      <c r="E736" s="225" t="s">
        <v>313</v>
      </c>
      <c r="F736" s="225" t="s">
        <v>143</v>
      </c>
      <c r="H736" s="225" t="s">
        <v>346</v>
      </c>
      <c r="J736" s="225">
        <v>128</v>
      </c>
      <c r="K736" s="225" t="s">
        <v>46</v>
      </c>
      <c r="L736" s="225" t="s">
        <v>1824</v>
      </c>
      <c r="N736" s="244" t="s">
        <v>1972</v>
      </c>
      <c r="O736" s="244"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246" t="s">
        <v>1988</v>
      </c>
      <c r="Q736" s="246" t="s">
        <v>46</v>
      </c>
      <c r="R736" s="246" t="str">
        <f t="shared" si="63"/>
        <v xml:space="preserve">Industry: Chemicals </v>
      </c>
      <c r="S736" s="246" t="str">
        <f t="shared" si="60"/>
        <v>//**Industry: Chemicals : **</v>
      </c>
      <c r="T736" s="225"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225" t="s">
        <v>1975</v>
      </c>
      <c r="C737" s="225" t="s">
        <v>1016</v>
      </c>
      <c r="D737" s="225" t="s">
        <v>350</v>
      </c>
      <c r="E737" s="225" t="s">
        <v>313</v>
      </c>
      <c r="F737" s="225" t="s">
        <v>765</v>
      </c>
      <c r="H737" s="225" t="s">
        <v>347</v>
      </c>
      <c r="J737" s="225">
        <v>129</v>
      </c>
      <c r="K737" s="225" t="s">
        <v>46</v>
      </c>
      <c r="L737" s="225" t="s">
        <v>1824</v>
      </c>
      <c r="N737" s="244" t="s">
        <v>1972</v>
      </c>
      <c r="O737" s="244"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246" t="s">
        <v>1988</v>
      </c>
      <c r="Q737" s="246" t="s">
        <v>46</v>
      </c>
      <c r="R737" s="246" t="str">
        <f t="shared" si="63"/>
        <v xml:space="preserve">Industry: Mining </v>
      </c>
      <c r="S737" s="246" t="str">
        <f t="shared" si="60"/>
        <v>//**Industry: Mining : **</v>
      </c>
      <c r="T737" s="225"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225" t="s">
        <v>1975</v>
      </c>
      <c r="C738" s="225" t="s">
        <v>1016</v>
      </c>
      <c r="D738" s="225" t="s">
        <v>350</v>
      </c>
      <c r="E738" s="225" t="s">
        <v>313</v>
      </c>
      <c r="F738" s="225" t="s">
        <v>144</v>
      </c>
      <c r="H738" s="225" t="s">
        <v>768</v>
      </c>
      <c r="J738" s="225">
        <v>130</v>
      </c>
      <c r="K738" s="225" t="s">
        <v>46</v>
      </c>
      <c r="L738" s="225" t="s">
        <v>1824</v>
      </c>
      <c r="N738" s="244" t="s">
        <v>1972</v>
      </c>
      <c r="O738" s="244"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246" t="s">
        <v>1988</v>
      </c>
      <c r="Q738" s="246" t="s">
        <v>46</v>
      </c>
      <c r="R738" s="246" t="str">
        <f t="shared" si="63"/>
        <v xml:space="preserve">Industry: Water &amp; Waste </v>
      </c>
      <c r="S738" s="246" t="str">
        <f t="shared" si="60"/>
        <v>//**Industry: Water &amp; Waste : **</v>
      </c>
      <c r="T738" s="225"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225" t="s">
        <v>1975</v>
      </c>
      <c r="C739" s="225" t="s">
        <v>1016</v>
      </c>
      <c r="D739" s="225" t="s">
        <v>350</v>
      </c>
      <c r="E739" s="225" t="s">
        <v>313</v>
      </c>
      <c r="F739" s="225" t="s">
        <v>145</v>
      </c>
      <c r="H739" s="225" t="s">
        <v>348</v>
      </c>
      <c r="J739" s="225">
        <v>131</v>
      </c>
      <c r="K739" s="225" t="s">
        <v>46</v>
      </c>
      <c r="L739" s="225" t="s">
        <v>1824</v>
      </c>
      <c r="N739" s="244" t="s">
        <v>1972</v>
      </c>
      <c r="O739" s="244"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246" t="s">
        <v>1988</v>
      </c>
      <c r="Q739" s="246" t="s">
        <v>46</v>
      </c>
      <c r="R739" s="246" t="str">
        <f t="shared" si="63"/>
        <v xml:space="preserve">Industry: Agriculture </v>
      </c>
      <c r="S739" s="246" t="str">
        <f t="shared" si="60"/>
        <v>//**Industry: Agriculture : **</v>
      </c>
      <c r="T739" s="225"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225" t="s">
        <v>1975</v>
      </c>
      <c r="C740" s="225" t="s">
        <v>1016</v>
      </c>
      <c r="D740" s="225" t="s">
        <v>350</v>
      </c>
      <c r="E740" s="225" t="s">
        <v>313</v>
      </c>
      <c r="F740" s="225" t="s">
        <v>146</v>
      </c>
      <c r="H740" s="225" t="s">
        <v>349</v>
      </c>
      <c r="J740" s="225">
        <v>132</v>
      </c>
      <c r="K740" s="225" t="s">
        <v>46</v>
      </c>
      <c r="L740" s="225" t="s">
        <v>1824</v>
      </c>
      <c r="N740" s="244" t="s">
        <v>1972</v>
      </c>
      <c r="O740" s="244"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246" t="s">
        <v>1988</v>
      </c>
      <c r="Q740" s="246" t="s">
        <v>46</v>
      </c>
      <c r="R740" s="246" t="str">
        <f t="shared" si="63"/>
        <v xml:space="preserve">Industry: Other Industries </v>
      </c>
      <c r="S740" s="246" t="str">
        <f t="shared" si="60"/>
        <v>//**Industry: Other Industries : **</v>
      </c>
      <c r="T740" s="225"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226" customFormat="1">
      <c r="A741" s="226" t="s">
        <v>1974</v>
      </c>
      <c r="B741" s="237"/>
      <c r="C741" s="226" t="s">
        <v>1016</v>
      </c>
      <c r="D741" s="226" t="s">
        <v>350</v>
      </c>
      <c r="E741" s="226" t="s">
        <v>314</v>
      </c>
      <c r="M741" s="237"/>
      <c r="N741" s="248" t="s">
        <v>1972</v>
      </c>
      <c r="O741" s="248"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227" t="s">
        <v>1988</v>
      </c>
      <c r="Q741" s="227" t="s">
        <v>46</v>
      </c>
      <c r="S741" s="227" t="str">
        <f t="shared" si="60"/>
        <v/>
      </c>
      <c r="T741" s="227" t="str">
        <f t="shared" si="59"/>
        <v/>
      </c>
      <c r="U741" s="222"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225" t="s">
        <v>1975</v>
      </c>
      <c r="C742" s="225" t="s">
        <v>1016</v>
      </c>
      <c r="D742" s="225" t="s">
        <v>350</v>
      </c>
      <c r="E742" s="225" t="s">
        <v>314</v>
      </c>
      <c r="F742" s="225" t="s">
        <v>541</v>
      </c>
      <c r="H742" s="225" t="s">
        <v>499</v>
      </c>
      <c r="J742" s="225">
        <v>133</v>
      </c>
      <c r="K742" s="225" t="s">
        <v>46</v>
      </c>
      <c r="L742" s="225" t="s">
        <v>1824</v>
      </c>
      <c r="N742" s="244" t="s">
        <v>1972</v>
      </c>
      <c r="O742" s="244"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246" t="s">
        <v>1988</v>
      </c>
      <c r="Q742" s="246" t="s">
        <v>46</v>
      </c>
      <c r="R742" s="246" t="str">
        <f t="shared" ref="R742:R749" si="64">H742&amp;" "&amp;I742</f>
        <v xml:space="preserve">Vehicles: Battery Electric </v>
      </c>
      <c r="S742" s="246" t="str">
        <f t="shared" si="60"/>
        <v>//**Vehicles: Battery Electric : **</v>
      </c>
      <c r="T742" s="225"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225" t="s">
        <v>1975</v>
      </c>
      <c r="C743" s="225" t="s">
        <v>1016</v>
      </c>
      <c r="D743" s="225" t="s">
        <v>350</v>
      </c>
      <c r="E743" s="225" t="s">
        <v>314</v>
      </c>
      <c r="F743" s="225" t="s">
        <v>542</v>
      </c>
      <c r="H743" s="225" t="s">
        <v>500</v>
      </c>
      <c r="J743" s="225">
        <v>134</v>
      </c>
      <c r="K743" s="225" t="s">
        <v>46</v>
      </c>
      <c r="L743" s="225" t="s">
        <v>1824</v>
      </c>
      <c r="N743" s="244" t="s">
        <v>1972</v>
      </c>
      <c r="O743" s="244"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246" t="s">
        <v>1988</v>
      </c>
      <c r="Q743" s="246" t="s">
        <v>46</v>
      </c>
      <c r="R743" s="246" t="str">
        <f t="shared" si="64"/>
        <v xml:space="preserve">Vehicles: Natural Gas </v>
      </c>
      <c r="S743" s="246" t="str">
        <f t="shared" si="60"/>
        <v>//**Vehicles: Natural Gas : **</v>
      </c>
      <c r="T743" s="225"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225" t="s">
        <v>1975</v>
      </c>
      <c r="C744" s="225" t="s">
        <v>1016</v>
      </c>
      <c r="D744" s="225" t="s">
        <v>350</v>
      </c>
      <c r="E744" s="225" t="s">
        <v>314</v>
      </c>
      <c r="F744" s="225" t="s">
        <v>543</v>
      </c>
      <c r="H744" s="225" t="s">
        <v>501</v>
      </c>
      <c r="J744" s="225">
        <v>135</v>
      </c>
      <c r="K744" s="225" t="s">
        <v>46</v>
      </c>
      <c r="L744" s="225" t="s">
        <v>1824</v>
      </c>
      <c r="N744" s="244" t="s">
        <v>1972</v>
      </c>
      <c r="O744" s="244"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246" t="s">
        <v>1988</v>
      </c>
      <c r="Q744" s="246" t="s">
        <v>46</v>
      </c>
      <c r="R744" s="246" t="str">
        <f t="shared" si="64"/>
        <v xml:space="preserve">Vehicles: Gasoline Engine </v>
      </c>
      <c r="S744" s="246" t="str">
        <f t="shared" si="60"/>
        <v>//**Vehicles: Gasoline Engine : **</v>
      </c>
      <c r="T744" s="225"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225" t="s">
        <v>1975</v>
      </c>
      <c r="C745" s="225" t="s">
        <v>1016</v>
      </c>
      <c r="D745" s="225" t="s">
        <v>350</v>
      </c>
      <c r="E745" s="225" t="s">
        <v>314</v>
      </c>
      <c r="F745" s="225" t="s">
        <v>544</v>
      </c>
      <c r="H745" s="225" t="s">
        <v>502</v>
      </c>
      <c r="J745" s="225">
        <v>136</v>
      </c>
      <c r="K745" s="225" t="s">
        <v>46</v>
      </c>
      <c r="L745" s="225" t="s">
        <v>1824</v>
      </c>
      <c r="N745" s="244" t="s">
        <v>1972</v>
      </c>
      <c r="O745" s="244"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246" t="s">
        <v>1988</v>
      </c>
      <c r="Q745" s="246" t="s">
        <v>46</v>
      </c>
      <c r="R745" s="246" t="str">
        <f t="shared" si="64"/>
        <v xml:space="preserve">Vehicles: Diesel Engine </v>
      </c>
      <c r="S745" s="246" t="str">
        <f t="shared" si="60"/>
        <v>//**Vehicles: Diesel Engine : **</v>
      </c>
      <c r="T745" s="225"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225" t="s">
        <v>1975</v>
      </c>
      <c r="C746" s="225" t="s">
        <v>1016</v>
      </c>
      <c r="D746" s="225" t="s">
        <v>350</v>
      </c>
      <c r="E746" s="225" t="s">
        <v>314</v>
      </c>
      <c r="F746" s="225" t="s">
        <v>545</v>
      </c>
      <c r="H746" s="225" t="s">
        <v>503</v>
      </c>
      <c r="J746" s="225">
        <v>137</v>
      </c>
      <c r="K746" s="225" t="s">
        <v>46</v>
      </c>
      <c r="L746" s="225" t="s">
        <v>1824</v>
      </c>
      <c r="N746" s="244" t="s">
        <v>1972</v>
      </c>
      <c r="O746" s="244"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246" t="s">
        <v>1988</v>
      </c>
      <c r="Q746" s="246" t="s">
        <v>46</v>
      </c>
      <c r="R746" s="246" t="str">
        <f t="shared" si="64"/>
        <v xml:space="preserve">Vehicles: Plug-in Hybrid </v>
      </c>
      <c r="S746" s="246" t="str">
        <f t="shared" si="60"/>
        <v>//**Vehicles: Plug-in Hybrid : **</v>
      </c>
      <c r="T746" s="225"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225" t="s">
        <v>1975</v>
      </c>
      <c r="C747" s="225" t="s">
        <v>1016</v>
      </c>
      <c r="D747" s="225" t="s">
        <v>350</v>
      </c>
      <c r="E747" s="225" t="s">
        <v>314</v>
      </c>
      <c r="F747" s="225" t="s">
        <v>861</v>
      </c>
      <c r="H747" s="225" t="s">
        <v>1162</v>
      </c>
      <c r="J747" s="225">
        <v>138</v>
      </c>
      <c r="K747" s="225" t="s">
        <v>46</v>
      </c>
      <c r="L747" s="225" t="s">
        <v>1824</v>
      </c>
      <c r="N747" s="244" t="s">
        <v>1972</v>
      </c>
      <c r="O747" s="244"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246" t="s">
        <v>1988</v>
      </c>
      <c r="Q747" s="246" t="s">
        <v>46</v>
      </c>
      <c r="R747" s="246" t="str">
        <f t="shared" si="64"/>
        <v xml:space="preserve">Vehicles: LPG </v>
      </c>
      <c r="S747" s="246" t="str">
        <f t="shared" si="60"/>
        <v>//**Vehicles: LPG : **</v>
      </c>
      <c r="T747"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225" t="s">
        <v>1975</v>
      </c>
      <c r="C748" s="225" t="s">
        <v>1016</v>
      </c>
      <c r="D748" s="225" t="s">
        <v>350</v>
      </c>
      <c r="E748" s="225" t="s">
        <v>314</v>
      </c>
      <c r="F748" s="225" t="s">
        <v>860</v>
      </c>
      <c r="H748" s="225" t="s">
        <v>1163</v>
      </c>
      <c r="J748" s="225">
        <v>524</v>
      </c>
      <c r="K748" s="225" t="s">
        <v>46</v>
      </c>
      <c r="L748" s="225" t="s">
        <v>1824</v>
      </c>
      <c r="N748" s="244" t="s">
        <v>1972</v>
      </c>
      <c r="O748" s="244"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246" t="s">
        <v>1988</v>
      </c>
      <c r="Q748" s="246" t="s">
        <v>46</v>
      </c>
      <c r="R748" s="246" t="str">
        <f t="shared" si="64"/>
        <v xml:space="preserve">Vehicles: Hydrogen </v>
      </c>
      <c r="S748" s="246" t="str">
        <f t="shared" si="60"/>
        <v>//**Vehicles: Hydrogen : **</v>
      </c>
      <c r="T748"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227" customFormat="1">
      <c r="A749" s="227" t="s">
        <v>1974</v>
      </c>
      <c r="B749" s="223"/>
      <c r="C749" s="227" t="s">
        <v>1194</v>
      </c>
      <c r="D749" s="227" t="s">
        <v>1195</v>
      </c>
      <c r="E749" s="227" t="s">
        <v>1198</v>
      </c>
      <c r="J749" s="227">
        <v>543</v>
      </c>
      <c r="K749" s="227" t="s">
        <v>46</v>
      </c>
      <c r="L749" s="227" t="s">
        <v>1862</v>
      </c>
      <c r="M749" s="223"/>
      <c r="N749" s="248" t="s">
        <v>1972</v>
      </c>
      <c r="O749" s="248"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227" t="s">
        <v>1988</v>
      </c>
      <c r="Q749" s="227" t="s">
        <v>47</v>
      </c>
      <c r="R749" s="227" t="str">
        <f t="shared" si="64"/>
        <v xml:space="preserve"> </v>
      </c>
      <c r="T749" s="227" t="str">
        <f t="shared" si="59"/>
        <v xml:space="preserve"> As of January 2021, India's National Statistical Office (NSO) estimated a 7.7% contraction in GDP growth for the current financial year. This is the default BAU setting.</v>
      </c>
      <c r="U749" s="222"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227" customFormat="1">
      <c r="A750" s="227" t="s">
        <v>1974</v>
      </c>
      <c r="C750" s="227" t="s">
        <v>1344</v>
      </c>
      <c r="D750" s="227" t="s">
        <v>1345</v>
      </c>
      <c r="E750" s="227" t="str">
        <f>E751</f>
        <v>GRA for Carbon Tax Revenue</v>
      </c>
      <c r="N750" s="248" t="s">
        <v>1972</v>
      </c>
      <c r="O750" s="248"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227" t="s">
        <v>1988</v>
      </c>
      <c r="Q750" s="227" t="s">
        <v>46</v>
      </c>
      <c r="S750" s="227" t="str">
        <f t="shared" si="60"/>
        <v/>
      </c>
      <c r="T750" s="227" t="str">
        <f t="shared" si="59"/>
        <v/>
      </c>
      <c r="U750" s="222"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225" t="s">
        <v>1975</v>
      </c>
      <c r="C751" s="225" t="s">
        <v>1344</v>
      </c>
      <c r="D751" s="225" t="s">
        <v>1345</v>
      </c>
      <c r="E751" s="225" t="s">
        <v>1352</v>
      </c>
      <c r="F751" s="225" t="s">
        <v>1361</v>
      </c>
      <c r="H751" s="225" t="s">
        <v>1366</v>
      </c>
      <c r="J751" s="225">
        <v>545</v>
      </c>
      <c r="K751" s="225" t="s">
        <v>46</v>
      </c>
      <c r="L751" s="225" t="s">
        <v>1829</v>
      </c>
      <c r="N751" s="244" t="s">
        <v>1972</v>
      </c>
      <c r="O751" s="244"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246" t="s">
        <v>1988</v>
      </c>
      <c r="Q751" s="246" t="s">
        <v>46</v>
      </c>
      <c r="R751" s="246" t="str">
        <f>H751&amp;" "&amp;I751</f>
        <v xml:space="preserve">Regular Spending </v>
      </c>
      <c r="S751" s="246" t="str">
        <f t="shared" si="60"/>
        <v>//**Regular Spending : **</v>
      </c>
      <c r="T751"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225" t="s">
        <v>1975</v>
      </c>
      <c r="C752" s="225" t="s">
        <v>1344</v>
      </c>
      <c r="D752" s="225" t="s">
        <v>1345</v>
      </c>
      <c r="E752" s="225" t="s">
        <v>1352</v>
      </c>
      <c r="F752" s="225" t="s">
        <v>1362</v>
      </c>
      <c r="H752" s="225" t="s">
        <v>1389</v>
      </c>
      <c r="J752" s="225">
        <v>546</v>
      </c>
      <c r="K752" s="225" t="s">
        <v>46</v>
      </c>
      <c r="L752" s="225" t="s">
        <v>1829</v>
      </c>
      <c r="N752" s="244" t="s">
        <v>1972</v>
      </c>
      <c r="O752" s="244"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246" t="s">
        <v>1988</v>
      </c>
      <c r="Q752" s="246" t="s">
        <v>46</v>
      </c>
      <c r="R752" s="246" t="str">
        <f>H752&amp;" "&amp;I752</f>
        <v xml:space="preserve">Budget Deficit </v>
      </c>
      <c r="S752" s="246" t="str">
        <f t="shared" si="60"/>
        <v>//**Budget Deficit : **</v>
      </c>
      <c r="T752"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225" t="s">
        <v>1975</v>
      </c>
      <c r="C753" s="225" t="s">
        <v>1344</v>
      </c>
      <c r="D753" s="225" t="s">
        <v>1345</v>
      </c>
      <c r="E753" s="225" t="s">
        <v>1352</v>
      </c>
      <c r="F753" s="225" t="s">
        <v>1363</v>
      </c>
      <c r="H753" s="225" t="s">
        <v>1367</v>
      </c>
      <c r="J753" s="225">
        <v>547</v>
      </c>
      <c r="K753" s="225" t="s">
        <v>46</v>
      </c>
      <c r="L753" s="225" t="s">
        <v>1829</v>
      </c>
      <c r="N753" s="244" t="s">
        <v>1972</v>
      </c>
      <c r="O753" s="244"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246" t="s">
        <v>1988</v>
      </c>
      <c r="Q753" s="246" t="s">
        <v>46</v>
      </c>
      <c r="R753" s="246" t="str">
        <f>H753&amp;" "&amp;I753</f>
        <v xml:space="preserve">Household Taxes </v>
      </c>
      <c r="S753" s="246" t="str">
        <f t="shared" si="60"/>
        <v>//**Household Taxes : **</v>
      </c>
      <c r="T753"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225" t="s">
        <v>1975</v>
      </c>
      <c r="C754" s="225" t="s">
        <v>1344</v>
      </c>
      <c r="D754" s="225" t="s">
        <v>1345</v>
      </c>
      <c r="E754" s="225" t="s">
        <v>1352</v>
      </c>
      <c r="F754" s="225" t="s">
        <v>1364</v>
      </c>
      <c r="H754" s="225" t="s">
        <v>1368</v>
      </c>
      <c r="J754" s="225">
        <v>548</v>
      </c>
      <c r="K754" s="225" t="s">
        <v>46</v>
      </c>
      <c r="L754" s="225" t="s">
        <v>1829</v>
      </c>
      <c r="N754" s="244" t="s">
        <v>1972</v>
      </c>
      <c r="O754" s="244"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246" t="s">
        <v>1988</v>
      </c>
      <c r="Q754" s="246" t="s">
        <v>46</v>
      </c>
      <c r="R754" s="246" t="str">
        <f>H754&amp;" "&amp;I754</f>
        <v xml:space="preserve">Payroll Taxes </v>
      </c>
      <c r="S754" s="246" t="str">
        <f t="shared" si="60"/>
        <v>//**Payroll Taxes : **</v>
      </c>
      <c r="T754"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225" t="s">
        <v>1975</v>
      </c>
      <c r="C755" s="225" t="s">
        <v>1344</v>
      </c>
      <c r="D755" s="225" t="s">
        <v>1345</v>
      </c>
      <c r="E755" s="225" t="s">
        <v>1352</v>
      </c>
      <c r="F755" s="225" t="s">
        <v>1365</v>
      </c>
      <c r="H755" s="225" t="s">
        <v>1369</v>
      </c>
      <c r="J755" s="225">
        <v>549</v>
      </c>
      <c r="K755" s="225" t="s">
        <v>46</v>
      </c>
      <c r="L755" s="225" t="s">
        <v>1829</v>
      </c>
      <c r="N755" s="244" t="s">
        <v>1972</v>
      </c>
      <c r="O755" s="244"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246" t="s">
        <v>1988</v>
      </c>
      <c r="Q755" s="246" t="s">
        <v>46</v>
      </c>
      <c r="R755" s="246" t="str">
        <f>H755&amp;" "&amp;I755</f>
        <v xml:space="preserve">Corporate Income Taxes </v>
      </c>
      <c r="S755" s="246" t="str">
        <f t="shared" si="60"/>
        <v>//**Corporate Income Taxes : **</v>
      </c>
      <c r="T755"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227" customFormat="1">
      <c r="A756" s="227" t="s">
        <v>1974</v>
      </c>
      <c r="B756" s="223"/>
      <c r="C756" s="227" t="s">
        <v>1344</v>
      </c>
      <c r="D756" s="227" t="s">
        <v>1346</v>
      </c>
      <c r="E756" s="227" t="str">
        <f>E757</f>
        <v>GRA for Fuel Tax Revenue</v>
      </c>
      <c r="M756" s="223"/>
      <c r="N756" s="248" t="s">
        <v>1972</v>
      </c>
      <c r="O756" s="248"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227" t="s">
        <v>1988</v>
      </c>
      <c r="Q756" s="227" t="s">
        <v>46</v>
      </c>
      <c r="S756" s="227" t="str">
        <f t="shared" si="60"/>
        <v/>
      </c>
      <c r="T756" s="227" t="str">
        <f t="shared" si="59"/>
        <v/>
      </c>
      <c r="U756" s="222"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225" t="s">
        <v>1975</v>
      </c>
      <c r="C757" s="225" t="s">
        <v>1344</v>
      </c>
      <c r="D757" s="225" t="s">
        <v>1346</v>
      </c>
      <c r="E757" s="225" t="s">
        <v>1353</v>
      </c>
      <c r="F757" s="225" t="s">
        <v>1361</v>
      </c>
      <c r="H757" s="225" t="s">
        <v>1366</v>
      </c>
      <c r="J757" s="225">
        <v>550</v>
      </c>
      <c r="K757" s="225" t="s">
        <v>46</v>
      </c>
      <c r="L757" s="225" t="s">
        <v>1829</v>
      </c>
      <c r="N757" s="244" t="s">
        <v>1972</v>
      </c>
      <c r="O757" s="244"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246" t="s">
        <v>1988</v>
      </c>
      <c r="Q757" s="246" t="s">
        <v>46</v>
      </c>
      <c r="R757" s="246" t="str">
        <f>H757&amp;" "&amp;I757</f>
        <v xml:space="preserve">Regular Spending </v>
      </c>
      <c r="S757" s="246" t="str">
        <f t="shared" si="60"/>
        <v>//**Regular Spending : **</v>
      </c>
      <c r="T757"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225" t="s">
        <v>1975</v>
      </c>
      <c r="C758" s="225" t="s">
        <v>1344</v>
      </c>
      <c r="D758" s="225" t="s">
        <v>1346</v>
      </c>
      <c r="E758" s="225" t="s">
        <v>1353</v>
      </c>
      <c r="F758" s="225" t="s">
        <v>1362</v>
      </c>
      <c r="H758" s="225" t="s">
        <v>1389</v>
      </c>
      <c r="J758" s="225">
        <v>551</v>
      </c>
      <c r="K758" s="225" t="s">
        <v>46</v>
      </c>
      <c r="L758" s="225" t="s">
        <v>1829</v>
      </c>
      <c r="N758" s="244" t="s">
        <v>1972</v>
      </c>
      <c r="O758" s="244"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246" t="s">
        <v>1988</v>
      </c>
      <c r="Q758" s="246" t="s">
        <v>46</v>
      </c>
      <c r="R758" s="246" t="str">
        <f>H758&amp;" "&amp;I758</f>
        <v xml:space="preserve">Budget Deficit </v>
      </c>
      <c r="S758" s="246" t="str">
        <f t="shared" si="60"/>
        <v>//**Budget Deficit : **</v>
      </c>
      <c r="T758"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225" t="s">
        <v>1975</v>
      </c>
      <c r="C759" s="225" t="s">
        <v>1344</v>
      </c>
      <c r="D759" s="225" t="s">
        <v>1346</v>
      </c>
      <c r="E759" s="225" t="s">
        <v>1353</v>
      </c>
      <c r="F759" s="225" t="s">
        <v>1363</v>
      </c>
      <c r="H759" s="225" t="s">
        <v>1367</v>
      </c>
      <c r="J759" s="225">
        <v>552</v>
      </c>
      <c r="K759" s="225" t="s">
        <v>46</v>
      </c>
      <c r="L759" s="225" t="s">
        <v>1829</v>
      </c>
      <c r="N759" s="244" t="s">
        <v>1972</v>
      </c>
      <c r="O759" s="244"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246" t="s">
        <v>1988</v>
      </c>
      <c r="Q759" s="246" t="s">
        <v>46</v>
      </c>
      <c r="R759" s="246" t="str">
        <f>H759&amp;" "&amp;I759</f>
        <v xml:space="preserve">Household Taxes </v>
      </c>
      <c r="S759" s="246" t="str">
        <f t="shared" si="60"/>
        <v>//**Household Taxes : **</v>
      </c>
      <c r="T759"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225" t="s">
        <v>1975</v>
      </c>
      <c r="C760" s="225" t="s">
        <v>1344</v>
      </c>
      <c r="D760" s="225" t="s">
        <v>1346</v>
      </c>
      <c r="E760" s="225" t="s">
        <v>1353</v>
      </c>
      <c r="F760" s="225" t="s">
        <v>1364</v>
      </c>
      <c r="H760" s="225" t="s">
        <v>1368</v>
      </c>
      <c r="J760" s="225">
        <v>553</v>
      </c>
      <c r="K760" s="225" t="s">
        <v>46</v>
      </c>
      <c r="L760" s="225" t="s">
        <v>1829</v>
      </c>
      <c r="N760" s="244" t="s">
        <v>1972</v>
      </c>
      <c r="O760" s="244"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246" t="s">
        <v>1988</v>
      </c>
      <c r="Q760" s="246" t="s">
        <v>46</v>
      </c>
      <c r="R760" s="246" t="str">
        <f>H760&amp;" "&amp;I760</f>
        <v xml:space="preserve">Payroll Taxes </v>
      </c>
      <c r="S760" s="246" t="str">
        <f t="shared" si="60"/>
        <v>//**Payroll Taxes : **</v>
      </c>
      <c r="T760"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225" t="s">
        <v>1975</v>
      </c>
      <c r="C761" s="225" t="s">
        <v>1344</v>
      </c>
      <c r="D761" s="225" t="s">
        <v>1346</v>
      </c>
      <c r="E761" s="225" t="s">
        <v>1353</v>
      </c>
      <c r="F761" s="225" t="s">
        <v>1365</v>
      </c>
      <c r="H761" s="225" t="s">
        <v>1369</v>
      </c>
      <c r="J761" s="225">
        <v>554</v>
      </c>
      <c r="K761" s="225" t="s">
        <v>46</v>
      </c>
      <c r="L761" s="225" t="s">
        <v>1829</v>
      </c>
      <c r="N761" s="244" t="s">
        <v>1972</v>
      </c>
      <c r="O761" s="244"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246" t="s">
        <v>1988</v>
      </c>
      <c r="Q761" s="246" t="s">
        <v>46</v>
      </c>
      <c r="R761" s="246" t="str">
        <f>H761&amp;" "&amp;I761</f>
        <v xml:space="preserve">Corporate Income Taxes </v>
      </c>
      <c r="S761" s="246" t="str">
        <f t="shared" si="60"/>
        <v>//**Corporate Income Taxes : **</v>
      </c>
      <c r="T761"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227" customFormat="1">
      <c r="A762" s="227" t="s">
        <v>1974</v>
      </c>
      <c r="B762" s="223"/>
      <c r="C762" s="227" t="s">
        <v>1344</v>
      </c>
      <c r="D762" s="227" t="s">
        <v>482</v>
      </c>
      <c r="E762" s="227" t="str">
        <f>E763</f>
        <v>GRA for EV Subsidy</v>
      </c>
      <c r="M762" s="223"/>
      <c r="N762" s="248" t="s">
        <v>1972</v>
      </c>
      <c r="O762" s="248"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227" t="s">
        <v>1988</v>
      </c>
      <c r="Q762" s="227" t="s">
        <v>46</v>
      </c>
      <c r="S762" s="227" t="str">
        <f t="shared" si="60"/>
        <v/>
      </c>
      <c r="T762" s="227" t="str">
        <f t="shared" si="59"/>
        <v/>
      </c>
      <c r="U762" s="222"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225" t="s">
        <v>1975</v>
      </c>
      <c r="C763" s="225" t="s">
        <v>1344</v>
      </c>
      <c r="D763" s="225" t="s">
        <v>482</v>
      </c>
      <c r="E763" s="225" t="s">
        <v>1354</v>
      </c>
      <c r="F763" s="225" t="s">
        <v>1361</v>
      </c>
      <c r="H763" s="225" t="s">
        <v>1366</v>
      </c>
      <c r="J763" s="225">
        <v>555</v>
      </c>
      <c r="K763" s="225" t="s">
        <v>46</v>
      </c>
      <c r="L763" s="225" t="s">
        <v>1829</v>
      </c>
      <c r="N763" s="244" t="s">
        <v>1972</v>
      </c>
      <c r="O763" s="244"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246" t="s">
        <v>1988</v>
      </c>
      <c r="Q763" s="246" t="s">
        <v>46</v>
      </c>
      <c r="R763" s="246" t="str">
        <f>H763&amp;" "&amp;I763</f>
        <v xml:space="preserve">Regular Spending </v>
      </c>
      <c r="S763" s="246" t="str">
        <f t="shared" si="60"/>
        <v>//**Regular Spending : **</v>
      </c>
      <c r="T763"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225" t="s">
        <v>1975</v>
      </c>
      <c r="C764" s="225" t="s">
        <v>1344</v>
      </c>
      <c r="D764" s="225" t="s">
        <v>482</v>
      </c>
      <c r="E764" s="225" t="s">
        <v>1354</v>
      </c>
      <c r="F764" s="225" t="s">
        <v>1362</v>
      </c>
      <c r="H764" s="225" t="s">
        <v>1389</v>
      </c>
      <c r="J764" s="225">
        <v>556</v>
      </c>
      <c r="K764" s="225" t="s">
        <v>46</v>
      </c>
      <c r="L764" s="225" t="s">
        <v>1829</v>
      </c>
      <c r="N764" s="244" t="s">
        <v>1972</v>
      </c>
      <c r="O764" s="244"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246" t="s">
        <v>1988</v>
      </c>
      <c r="Q764" s="246" t="s">
        <v>46</v>
      </c>
      <c r="R764" s="246" t="str">
        <f>H764&amp;" "&amp;I764</f>
        <v xml:space="preserve">Budget Deficit </v>
      </c>
      <c r="S764" s="246" t="str">
        <f t="shared" si="60"/>
        <v>//**Budget Deficit : **</v>
      </c>
      <c r="T764"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225" t="s">
        <v>1975</v>
      </c>
      <c r="C765" s="225" t="s">
        <v>1344</v>
      </c>
      <c r="D765" s="225" t="s">
        <v>482</v>
      </c>
      <c r="E765" s="225" t="s">
        <v>1354</v>
      </c>
      <c r="F765" s="225" t="s">
        <v>1363</v>
      </c>
      <c r="H765" s="225" t="s">
        <v>1367</v>
      </c>
      <c r="J765" s="225">
        <v>557</v>
      </c>
      <c r="K765" s="225" t="s">
        <v>46</v>
      </c>
      <c r="L765" s="225" t="s">
        <v>1829</v>
      </c>
      <c r="N765" s="244" t="s">
        <v>1972</v>
      </c>
      <c r="O765" s="244"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246" t="s">
        <v>1988</v>
      </c>
      <c r="Q765" s="246" t="s">
        <v>46</v>
      </c>
      <c r="R765" s="246" t="str">
        <f>H765&amp;" "&amp;I765</f>
        <v xml:space="preserve">Household Taxes </v>
      </c>
      <c r="S765" s="246" t="str">
        <f t="shared" si="60"/>
        <v>//**Household Taxes : **</v>
      </c>
      <c r="T765"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225" t="s">
        <v>1975</v>
      </c>
      <c r="C766" s="225" t="s">
        <v>1344</v>
      </c>
      <c r="D766" s="225" t="s">
        <v>482</v>
      </c>
      <c r="E766" s="225" t="s">
        <v>1354</v>
      </c>
      <c r="F766" s="225" t="s">
        <v>1364</v>
      </c>
      <c r="H766" s="225" t="s">
        <v>1368</v>
      </c>
      <c r="J766" s="225">
        <v>558</v>
      </c>
      <c r="K766" s="225" t="s">
        <v>46</v>
      </c>
      <c r="L766" s="225" t="s">
        <v>1829</v>
      </c>
      <c r="N766" s="244" t="s">
        <v>1972</v>
      </c>
      <c r="O766" s="244"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246" t="s">
        <v>1988</v>
      </c>
      <c r="Q766" s="246" t="s">
        <v>46</v>
      </c>
      <c r="R766" s="246" t="str">
        <f>H766&amp;" "&amp;I766</f>
        <v xml:space="preserve">Payroll Taxes </v>
      </c>
      <c r="S766" s="246" t="str">
        <f t="shared" si="60"/>
        <v>//**Payroll Taxes : **</v>
      </c>
      <c r="T766"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225" t="s">
        <v>1975</v>
      </c>
      <c r="C767" s="225" t="s">
        <v>1344</v>
      </c>
      <c r="D767" s="225" t="s">
        <v>482</v>
      </c>
      <c r="E767" s="225" t="s">
        <v>1354</v>
      </c>
      <c r="F767" s="225" t="s">
        <v>1365</v>
      </c>
      <c r="H767" s="225" t="s">
        <v>1369</v>
      </c>
      <c r="J767" s="225">
        <v>559</v>
      </c>
      <c r="K767" s="225" t="s">
        <v>46</v>
      </c>
      <c r="L767" s="225" t="s">
        <v>1829</v>
      </c>
      <c r="N767" s="244" t="s">
        <v>1972</v>
      </c>
      <c r="O767" s="244"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246" t="s">
        <v>1988</v>
      </c>
      <c r="Q767" s="246" t="s">
        <v>46</v>
      </c>
      <c r="R767" s="246" t="str">
        <f>H767&amp;" "&amp;I767</f>
        <v xml:space="preserve">Corporate Income Taxes </v>
      </c>
      <c r="S767" s="246" t="str">
        <f t="shared" si="60"/>
        <v>//**Corporate Income Taxes : **</v>
      </c>
      <c r="T767"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227" customFormat="1">
      <c r="A768" s="227" t="s">
        <v>1974</v>
      </c>
      <c r="B768" s="223"/>
      <c r="C768" s="227" t="s">
        <v>1344</v>
      </c>
      <c r="D768" s="227" t="s">
        <v>1347</v>
      </c>
      <c r="E768" s="227" t="str">
        <f>E769</f>
        <v>GRA for Electricity Generation Subsidies</v>
      </c>
      <c r="M768" s="223"/>
      <c r="N768" s="248" t="s">
        <v>1972</v>
      </c>
      <c r="O768" s="248"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227" t="s">
        <v>1988</v>
      </c>
      <c r="Q768" s="227" t="s">
        <v>46</v>
      </c>
      <c r="S768" s="227" t="str">
        <f t="shared" si="60"/>
        <v/>
      </c>
      <c r="T768" s="227" t="str">
        <f t="shared" si="59"/>
        <v/>
      </c>
      <c r="U768" s="222"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225" t="s">
        <v>1975</v>
      </c>
      <c r="C769" s="225" t="s">
        <v>1344</v>
      </c>
      <c r="D769" s="225" t="s">
        <v>1347</v>
      </c>
      <c r="E769" s="225" t="s">
        <v>1355</v>
      </c>
      <c r="F769" s="225" t="s">
        <v>1361</v>
      </c>
      <c r="H769" s="225" t="s">
        <v>1366</v>
      </c>
      <c r="J769" s="225">
        <v>560</v>
      </c>
      <c r="K769" s="225" t="s">
        <v>46</v>
      </c>
      <c r="L769" s="225" t="s">
        <v>1829</v>
      </c>
      <c r="N769" s="244" t="s">
        <v>1972</v>
      </c>
      <c r="O769" s="244"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246" t="s">
        <v>1988</v>
      </c>
      <c r="Q769" s="246" t="s">
        <v>46</v>
      </c>
      <c r="R769" s="246" t="str">
        <f>H769&amp;" "&amp;I769</f>
        <v xml:space="preserve">Regular Spending </v>
      </c>
      <c r="S769" s="246" t="str">
        <f t="shared" si="60"/>
        <v>//**Regular Spending : **</v>
      </c>
      <c r="T769"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225" t="s">
        <v>1975</v>
      </c>
      <c r="C770" s="225" t="s">
        <v>1344</v>
      </c>
      <c r="D770" s="225" t="s">
        <v>1347</v>
      </c>
      <c r="E770" s="225" t="s">
        <v>1355</v>
      </c>
      <c r="F770" s="225" t="s">
        <v>1362</v>
      </c>
      <c r="H770" s="225" t="s">
        <v>1389</v>
      </c>
      <c r="J770" s="225">
        <v>561</v>
      </c>
      <c r="K770" s="225" t="s">
        <v>46</v>
      </c>
      <c r="L770" s="225" t="s">
        <v>1829</v>
      </c>
      <c r="N770" s="244" t="s">
        <v>1972</v>
      </c>
      <c r="O770" s="244"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246" t="s">
        <v>1988</v>
      </c>
      <c r="Q770" s="246" t="s">
        <v>46</v>
      </c>
      <c r="R770" s="246" t="str">
        <f>H770&amp;" "&amp;I770</f>
        <v xml:space="preserve">Budget Deficit </v>
      </c>
      <c r="S770" s="246" t="str">
        <f t="shared" si="60"/>
        <v>//**Budget Deficit : **</v>
      </c>
      <c r="T770"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225" t="s">
        <v>1975</v>
      </c>
      <c r="C771" s="225" t="s">
        <v>1344</v>
      </c>
      <c r="D771" s="225" t="s">
        <v>1347</v>
      </c>
      <c r="E771" s="225" t="s">
        <v>1355</v>
      </c>
      <c r="F771" s="225" t="s">
        <v>1363</v>
      </c>
      <c r="H771" s="225" t="s">
        <v>1367</v>
      </c>
      <c r="J771" s="225">
        <v>562</v>
      </c>
      <c r="K771" s="225" t="s">
        <v>46</v>
      </c>
      <c r="L771" s="225" t="s">
        <v>1829</v>
      </c>
      <c r="N771" s="244" t="s">
        <v>1972</v>
      </c>
      <c r="O771" s="244"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246" t="s">
        <v>1988</v>
      </c>
      <c r="Q771" s="246" t="s">
        <v>46</v>
      </c>
      <c r="R771" s="246" t="str">
        <f>H771&amp;" "&amp;I771</f>
        <v xml:space="preserve">Household Taxes </v>
      </c>
      <c r="S771" s="246" t="str">
        <f t="shared" si="60"/>
        <v>//**Household Taxes : **</v>
      </c>
      <c r="T771"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225" t="s">
        <v>1975</v>
      </c>
      <c r="C772" s="225" t="s">
        <v>1344</v>
      </c>
      <c r="D772" s="225" t="s">
        <v>1347</v>
      </c>
      <c r="E772" s="225" t="s">
        <v>1355</v>
      </c>
      <c r="F772" s="225" t="s">
        <v>1364</v>
      </c>
      <c r="H772" s="225" t="s">
        <v>1368</v>
      </c>
      <c r="J772" s="225">
        <v>563</v>
      </c>
      <c r="K772" s="225" t="s">
        <v>46</v>
      </c>
      <c r="L772" s="225" t="s">
        <v>1829</v>
      </c>
      <c r="N772" s="244" t="s">
        <v>1972</v>
      </c>
      <c r="O772" s="244"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246" t="s">
        <v>1988</v>
      </c>
      <c r="Q772" s="246" t="s">
        <v>46</v>
      </c>
      <c r="R772" s="246" t="str">
        <f>H772&amp;" "&amp;I772</f>
        <v xml:space="preserve">Payroll Taxes </v>
      </c>
      <c r="S772" s="246" t="str">
        <f t="shared" si="60"/>
        <v>//**Payroll Taxes : **</v>
      </c>
      <c r="T772" s="225"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225" t="s">
        <v>1975</v>
      </c>
      <c r="C773" s="225" t="s">
        <v>1344</v>
      </c>
      <c r="D773" s="225" t="s">
        <v>1347</v>
      </c>
      <c r="E773" s="225" t="s">
        <v>1355</v>
      </c>
      <c r="F773" s="225" t="s">
        <v>1365</v>
      </c>
      <c r="H773" s="225" t="s">
        <v>1369</v>
      </c>
      <c r="J773" s="225">
        <v>564</v>
      </c>
      <c r="K773" s="225" t="s">
        <v>46</v>
      </c>
      <c r="L773" s="225" t="s">
        <v>1829</v>
      </c>
      <c r="N773" s="244" t="s">
        <v>1972</v>
      </c>
      <c r="O773" s="244"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246" t="s">
        <v>1988</v>
      </c>
      <c r="Q773" s="246" t="s">
        <v>46</v>
      </c>
      <c r="R773" s="246" t="str">
        <f>H773&amp;" "&amp;I773</f>
        <v xml:space="preserve">Corporate Income Taxes </v>
      </c>
      <c r="S773" s="246" t="str">
        <f t="shared" ref="S773:S803" si="66">IF(R773="","","//**"&amp;R773&amp;": **")</f>
        <v>//**Corporate Income Taxes : **</v>
      </c>
      <c r="T77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227" customFormat="1">
      <c r="A774" s="227" t="s">
        <v>1974</v>
      </c>
      <c r="B774" s="223"/>
      <c r="C774" s="227" t="s">
        <v>1344</v>
      </c>
      <c r="D774" s="227" t="s">
        <v>1348</v>
      </c>
      <c r="E774" s="227" t="str">
        <f>E775</f>
        <v>GRA for Electricity Capacity Construction Subsidies</v>
      </c>
      <c r="M774" s="223"/>
      <c r="N774" s="248" t="s">
        <v>1972</v>
      </c>
      <c r="O774" s="248"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227" t="s">
        <v>1988</v>
      </c>
      <c r="Q774" s="227" t="s">
        <v>46</v>
      </c>
      <c r="S774" s="227" t="str">
        <f t="shared" si="66"/>
        <v/>
      </c>
      <c r="T774" s="227" t="str">
        <f t="shared" si="65"/>
        <v/>
      </c>
      <c r="U774" s="222"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225" t="s">
        <v>1975</v>
      </c>
      <c r="C775" s="225" t="s">
        <v>1344</v>
      </c>
      <c r="D775" s="225" t="s">
        <v>1348</v>
      </c>
      <c r="E775" s="225" t="s">
        <v>1356</v>
      </c>
      <c r="F775" s="225" t="s">
        <v>1361</v>
      </c>
      <c r="H775" s="225" t="s">
        <v>1366</v>
      </c>
      <c r="J775" s="225">
        <v>565</v>
      </c>
      <c r="K775" s="225" t="s">
        <v>46</v>
      </c>
      <c r="L775" s="225" t="s">
        <v>1829</v>
      </c>
      <c r="N775" s="244" t="s">
        <v>1972</v>
      </c>
      <c r="O775" s="244"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246" t="s">
        <v>1988</v>
      </c>
      <c r="Q775" s="246" t="s">
        <v>46</v>
      </c>
      <c r="R775" s="246" t="str">
        <f>H775&amp;" "&amp;I775</f>
        <v xml:space="preserve">Regular Spending </v>
      </c>
      <c r="S775" s="246" t="str">
        <f t="shared" si="66"/>
        <v>//**Regular Spending : **</v>
      </c>
      <c r="T775"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225" t="s">
        <v>1975</v>
      </c>
      <c r="C776" s="225" t="s">
        <v>1344</v>
      </c>
      <c r="D776" s="225" t="s">
        <v>1348</v>
      </c>
      <c r="E776" s="225" t="s">
        <v>1356</v>
      </c>
      <c r="F776" s="225" t="s">
        <v>1362</v>
      </c>
      <c r="H776" s="225" t="s">
        <v>1389</v>
      </c>
      <c r="J776" s="225">
        <v>566</v>
      </c>
      <c r="K776" s="225" t="s">
        <v>46</v>
      </c>
      <c r="L776" s="225" t="s">
        <v>1829</v>
      </c>
      <c r="N776" s="244" t="s">
        <v>1972</v>
      </c>
      <c r="O776" s="244"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246" t="s">
        <v>1988</v>
      </c>
      <c r="Q776" s="246" t="s">
        <v>46</v>
      </c>
      <c r="R776" s="246" t="str">
        <f t="shared" ref="R776:R803" si="67">H776&amp;" "&amp;I776</f>
        <v xml:space="preserve">Budget Deficit </v>
      </c>
      <c r="S776" s="246" t="str">
        <f t="shared" si="66"/>
        <v>//**Budget Deficit : **</v>
      </c>
      <c r="T776"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225" t="s">
        <v>1975</v>
      </c>
      <c r="C777" s="225" t="s">
        <v>1344</v>
      </c>
      <c r="D777" s="225" t="s">
        <v>1348</v>
      </c>
      <c r="E777" s="225" t="s">
        <v>1356</v>
      </c>
      <c r="F777" s="225" t="s">
        <v>1363</v>
      </c>
      <c r="H777" s="225" t="s">
        <v>1367</v>
      </c>
      <c r="J777" s="225">
        <v>567</v>
      </c>
      <c r="K777" s="225" t="s">
        <v>46</v>
      </c>
      <c r="L777" s="225" t="s">
        <v>1829</v>
      </c>
      <c r="N777" s="244" t="s">
        <v>1972</v>
      </c>
      <c r="O777" s="244"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246" t="s">
        <v>1988</v>
      </c>
      <c r="Q777" s="246" t="s">
        <v>46</v>
      </c>
      <c r="R777" s="246" t="str">
        <f t="shared" si="67"/>
        <v xml:space="preserve">Household Taxes </v>
      </c>
      <c r="S777" s="246" t="str">
        <f t="shared" si="66"/>
        <v>//**Household Taxes : **</v>
      </c>
      <c r="T777"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225" t="s">
        <v>1975</v>
      </c>
      <c r="C778" s="225" t="s">
        <v>1344</v>
      </c>
      <c r="D778" s="225" t="s">
        <v>1348</v>
      </c>
      <c r="E778" s="225" t="s">
        <v>1356</v>
      </c>
      <c r="F778" s="225" t="s">
        <v>1364</v>
      </c>
      <c r="H778" s="225" t="s">
        <v>1368</v>
      </c>
      <c r="J778" s="225">
        <v>568</v>
      </c>
      <c r="K778" s="225" t="s">
        <v>46</v>
      </c>
      <c r="L778" s="225" t="s">
        <v>1829</v>
      </c>
      <c r="N778" s="244" t="s">
        <v>1972</v>
      </c>
      <c r="O778" s="244"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246" t="s">
        <v>1988</v>
      </c>
      <c r="Q778" s="246" t="s">
        <v>46</v>
      </c>
      <c r="R778" s="246" t="str">
        <f t="shared" si="67"/>
        <v xml:space="preserve">Payroll Taxes </v>
      </c>
      <c r="S778" s="246" t="str">
        <f t="shared" si="66"/>
        <v>//**Payroll Taxes : **</v>
      </c>
      <c r="T778"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225" t="s">
        <v>1975</v>
      </c>
      <c r="C779" s="225" t="s">
        <v>1344</v>
      </c>
      <c r="D779" s="225" t="s">
        <v>1348</v>
      </c>
      <c r="E779" s="225" t="s">
        <v>1356</v>
      </c>
      <c r="F779" s="225" t="s">
        <v>1365</v>
      </c>
      <c r="H779" s="225" t="s">
        <v>1369</v>
      </c>
      <c r="J779" s="225">
        <v>569</v>
      </c>
      <c r="K779" s="225" t="s">
        <v>46</v>
      </c>
      <c r="L779" s="225" t="s">
        <v>1829</v>
      </c>
      <c r="N779" s="244" t="s">
        <v>1972</v>
      </c>
      <c r="O779" s="244"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246" t="s">
        <v>1988</v>
      </c>
      <c r="Q779" s="246" t="s">
        <v>46</v>
      </c>
      <c r="R779" s="246" t="str">
        <f t="shared" si="67"/>
        <v xml:space="preserve">Corporate Income Taxes </v>
      </c>
      <c r="S779" s="246" t="str">
        <f t="shared" si="66"/>
        <v>//**Corporate Income Taxes : **</v>
      </c>
      <c r="T779"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227" customFormat="1">
      <c r="A780" s="227" t="s">
        <v>1974</v>
      </c>
      <c r="B780" s="223"/>
      <c r="C780" s="227" t="s">
        <v>1344</v>
      </c>
      <c r="D780" s="227" t="s">
        <v>277</v>
      </c>
      <c r="E780" s="227" t="str">
        <f>E781</f>
        <v>GRA for Distributed Solar Subsidy</v>
      </c>
      <c r="M780" s="223"/>
      <c r="N780" s="248" t="s">
        <v>1972</v>
      </c>
      <c r="O780" s="248"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227" t="s">
        <v>1988</v>
      </c>
      <c r="Q780" s="227" t="s">
        <v>46</v>
      </c>
      <c r="S780" s="227" t="str">
        <f t="shared" si="66"/>
        <v/>
      </c>
      <c r="T780" s="227" t="str">
        <f t="shared" si="65"/>
        <v/>
      </c>
      <c r="U780" s="222"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225" t="s">
        <v>1975</v>
      </c>
      <c r="C781" s="225" t="s">
        <v>1344</v>
      </c>
      <c r="D781" s="225" t="s">
        <v>277</v>
      </c>
      <c r="E781" s="225" t="s">
        <v>1357</v>
      </c>
      <c r="F781" s="225" t="s">
        <v>1361</v>
      </c>
      <c r="H781" s="225" t="s">
        <v>1366</v>
      </c>
      <c r="J781" s="225">
        <v>570</v>
      </c>
      <c r="K781" s="225" t="s">
        <v>46</v>
      </c>
      <c r="L781" s="225" t="s">
        <v>1829</v>
      </c>
      <c r="N781" s="244" t="s">
        <v>1972</v>
      </c>
      <c r="O781" s="244"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246" t="s">
        <v>1988</v>
      </c>
      <c r="Q781" s="246" t="s">
        <v>46</v>
      </c>
      <c r="R781" s="246" t="str">
        <f t="shared" si="67"/>
        <v xml:space="preserve">Regular Spending </v>
      </c>
      <c r="S781" s="246" t="str">
        <f t="shared" si="66"/>
        <v>//**Regular Spending : **</v>
      </c>
      <c r="T781"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225" t="s">
        <v>1975</v>
      </c>
      <c r="C782" s="225" t="s">
        <v>1344</v>
      </c>
      <c r="D782" s="225" t="s">
        <v>277</v>
      </c>
      <c r="E782" s="225" t="s">
        <v>1357</v>
      </c>
      <c r="F782" s="225" t="s">
        <v>1362</v>
      </c>
      <c r="H782" s="225" t="s">
        <v>1389</v>
      </c>
      <c r="J782" s="225">
        <v>571</v>
      </c>
      <c r="K782" s="225" t="s">
        <v>46</v>
      </c>
      <c r="L782" s="225" t="s">
        <v>1829</v>
      </c>
      <c r="N782" s="244" t="s">
        <v>1972</v>
      </c>
      <c r="O782" s="244"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246" t="s">
        <v>1988</v>
      </c>
      <c r="Q782" s="246" t="s">
        <v>46</v>
      </c>
      <c r="R782" s="246" t="str">
        <f t="shared" si="67"/>
        <v xml:space="preserve">Budget Deficit </v>
      </c>
      <c r="S782" s="246" t="str">
        <f t="shared" si="66"/>
        <v>//**Budget Deficit : **</v>
      </c>
      <c r="T782"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225" t="s">
        <v>1975</v>
      </c>
      <c r="C783" s="225" t="s">
        <v>1344</v>
      </c>
      <c r="D783" s="225" t="s">
        <v>277</v>
      </c>
      <c r="E783" s="225" t="s">
        <v>1357</v>
      </c>
      <c r="F783" s="225" t="s">
        <v>1363</v>
      </c>
      <c r="H783" s="225" t="s">
        <v>1367</v>
      </c>
      <c r="J783" s="225">
        <v>572</v>
      </c>
      <c r="K783" s="225" t="s">
        <v>46</v>
      </c>
      <c r="L783" s="225" t="s">
        <v>1829</v>
      </c>
      <c r="N783" s="244" t="s">
        <v>1972</v>
      </c>
      <c r="O783" s="244"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246" t="s">
        <v>1988</v>
      </c>
      <c r="Q783" s="246" t="s">
        <v>46</v>
      </c>
      <c r="R783" s="246" t="str">
        <f t="shared" si="67"/>
        <v xml:space="preserve">Household Taxes </v>
      </c>
      <c r="S783" s="246" t="str">
        <f t="shared" si="66"/>
        <v>//**Household Taxes : **</v>
      </c>
      <c r="T783"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225" t="s">
        <v>1975</v>
      </c>
      <c r="C784" s="225" t="s">
        <v>1344</v>
      </c>
      <c r="D784" s="225" t="s">
        <v>277</v>
      </c>
      <c r="E784" s="225" t="s">
        <v>1357</v>
      </c>
      <c r="F784" s="225" t="s">
        <v>1364</v>
      </c>
      <c r="H784" s="225" t="s">
        <v>1368</v>
      </c>
      <c r="J784" s="225">
        <v>573</v>
      </c>
      <c r="K784" s="225" t="s">
        <v>46</v>
      </c>
      <c r="L784" s="225" t="s">
        <v>1829</v>
      </c>
      <c r="N784" s="244" t="s">
        <v>1972</v>
      </c>
      <c r="O784" s="244"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246" t="s">
        <v>1988</v>
      </c>
      <c r="Q784" s="246" t="s">
        <v>46</v>
      </c>
      <c r="R784" s="246" t="str">
        <f t="shared" si="67"/>
        <v xml:space="preserve">Payroll Taxes </v>
      </c>
      <c r="S784" s="246" t="str">
        <f t="shared" si="66"/>
        <v>//**Payroll Taxes : **</v>
      </c>
      <c r="T784"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225" t="s">
        <v>1975</v>
      </c>
      <c r="C785" s="225" t="s">
        <v>1344</v>
      </c>
      <c r="D785" s="225" t="s">
        <v>277</v>
      </c>
      <c r="E785" s="225" t="s">
        <v>1357</v>
      </c>
      <c r="F785" s="225" t="s">
        <v>1365</v>
      </c>
      <c r="H785" s="225" t="s">
        <v>1369</v>
      </c>
      <c r="J785" s="225">
        <v>574</v>
      </c>
      <c r="K785" s="225" t="s">
        <v>46</v>
      </c>
      <c r="L785" s="225" t="s">
        <v>1829</v>
      </c>
      <c r="N785" s="244" t="s">
        <v>1972</v>
      </c>
      <c r="O785" s="244"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246" t="s">
        <v>1988</v>
      </c>
      <c r="Q785" s="246" t="s">
        <v>46</v>
      </c>
      <c r="R785" s="246" t="str">
        <f t="shared" si="67"/>
        <v xml:space="preserve">Corporate Income Taxes </v>
      </c>
      <c r="S785" s="246" t="str">
        <f t="shared" si="66"/>
        <v>//**Corporate Income Taxes : **</v>
      </c>
      <c r="T785"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227" customFormat="1">
      <c r="A786" s="227" t="s">
        <v>1974</v>
      </c>
      <c r="B786" s="223"/>
      <c r="C786" s="227" t="s">
        <v>1344</v>
      </c>
      <c r="D786" s="227" t="s">
        <v>1349</v>
      </c>
      <c r="E786" s="227" t="str">
        <f>E787</f>
        <v>GRA for Fuel Subsidies</v>
      </c>
      <c r="M786" s="223"/>
      <c r="N786" s="248" t="s">
        <v>1972</v>
      </c>
      <c r="O786" s="248"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227" t="s">
        <v>1988</v>
      </c>
      <c r="Q786" s="227" t="s">
        <v>46</v>
      </c>
      <c r="S786" s="227" t="str">
        <f t="shared" si="66"/>
        <v/>
      </c>
      <c r="T786" s="227" t="str">
        <f t="shared" si="65"/>
        <v/>
      </c>
      <c r="U786" s="222"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225" t="s">
        <v>1975</v>
      </c>
      <c r="C787" s="225" t="s">
        <v>1344</v>
      </c>
      <c r="D787" s="225" t="s">
        <v>1349</v>
      </c>
      <c r="E787" s="225" t="s">
        <v>1358</v>
      </c>
      <c r="F787" s="225" t="s">
        <v>1361</v>
      </c>
      <c r="H787" s="225" t="s">
        <v>1366</v>
      </c>
      <c r="J787" s="225">
        <v>575</v>
      </c>
      <c r="K787" s="225" t="s">
        <v>46</v>
      </c>
      <c r="L787" s="225" t="s">
        <v>1829</v>
      </c>
      <c r="N787" s="244" t="s">
        <v>1972</v>
      </c>
      <c r="O787" s="244"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246" t="s">
        <v>1988</v>
      </c>
      <c r="Q787" s="246" t="s">
        <v>46</v>
      </c>
      <c r="R787" s="246" t="str">
        <f t="shared" si="67"/>
        <v xml:space="preserve">Regular Spending </v>
      </c>
      <c r="S787" s="246" t="str">
        <f t="shared" si="66"/>
        <v>//**Regular Spending : **</v>
      </c>
      <c r="T787"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225" t="s">
        <v>1975</v>
      </c>
      <c r="C788" s="225" t="s">
        <v>1344</v>
      </c>
      <c r="D788" s="225" t="s">
        <v>1349</v>
      </c>
      <c r="E788" s="225" t="s">
        <v>1358</v>
      </c>
      <c r="F788" s="225" t="s">
        <v>1362</v>
      </c>
      <c r="H788" s="225" t="s">
        <v>1389</v>
      </c>
      <c r="J788" s="225">
        <v>576</v>
      </c>
      <c r="K788" s="225" t="s">
        <v>46</v>
      </c>
      <c r="L788" s="225" t="s">
        <v>1829</v>
      </c>
      <c r="N788" s="244" t="s">
        <v>1972</v>
      </c>
      <c r="O788" s="244"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246" t="s">
        <v>1988</v>
      </c>
      <c r="Q788" s="246" t="s">
        <v>46</v>
      </c>
      <c r="R788" s="246" t="str">
        <f t="shared" si="67"/>
        <v xml:space="preserve">Budget Deficit </v>
      </c>
      <c r="S788" s="246" t="str">
        <f t="shared" si="66"/>
        <v>//**Budget Deficit : **</v>
      </c>
      <c r="T788"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225" t="s">
        <v>1975</v>
      </c>
      <c r="C789" s="225" t="s">
        <v>1344</v>
      </c>
      <c r="D789" s="225" t="s">
        <v>1349</v>
      </c>
      <c r="E789" s="225" t="s">
        <v>1358</v>
      </c>
      <c r="F789" s="225" t="s">
        <v>1363</v>
      </c>
      <c r="H789" s="225" t="s">
        <v>1367</v>
      </c>
      <c r="J789" s="225">
        <v>577</v>
      </c>
      <c r="K789" s="225" t="s">
        <v>46</v>
      </c>
      <c r="L789" s="225" t="s">
        <v>1829</v>
      </c>
      <c r="N789" s="244" t="s">
        <v>1972</v>
      </c>
      <c r="O789" s="244"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246" t="s">
        <v>1988</v>
      </c>
      <c r="Q789" s="246" t="s">
        <v>46</v>
      </c>
      <c r="R789" s="246" t="str">
        <f t="shared" si="67"/>
        <v xml:space="preserve">Household Taxes </v>
      </c>
      <c r="S789" s="246" t="str">
        <f t="shared" si="66"/>
        <v>//**Household Taxes : **</v>
      </c>
      <c r="T789"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225" t="s">
        <v>1975</v>
      </c>
      <c r="C790" s="225" t="s">
        <v>1344</v>
      </c>
      <c r="D790" s="225" t="s">
        <v>1349</v>
      </c>
      <c r="E790" s="225" t="s">
        <v>1358</v>
      </c>
      <c r="F790" s="225" t="s">
        <v>1364</v>
      </c>
      <c r="H790" s="225" t="s">
        <v>1368</v>
      </c>
      <c r="J790" s="225">
        <v>578</v>
      </c>
      <c r="K790" s="225" t="s">
        <v>46</v>
      </c>
      <c r="L790" s="225" t="s">
        <v>1829</v>
      </c>
      <c r="N790" s="244" t="s">
        <v>1972</v>
      </c>
      <c r="O790" s="244"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246" t="s">
        <v>1988</v>
      </c>
      <c r="Q790" s="246" t="s">
        <v>46</v>
      </c>
      <c r="R790" s="246" t="str">
        <f t="shared" si="67"/>
        <v xml:space="preserve">Payroll Taxes </v>
      </c>
      <c r="S790" s="246" t="str">
        <f t="shared" si="66"/>
        <v>//**Payroll Taxes : **</v>
      </c>
      <c r="T790"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225" t="s">
        <v>1975</v>
      </c>
      <c r="C791" s="225" t="s">
        <v>1344</v>
      </c>
      <c r="D791" s="225" t="s">
        <v>1349</v>
      </c>
      <c r="E791" s="225" t="s">
        <v>1358</v>
      </c>
      <c r="F791" s="225" t="s">
        <v>1365</v>
      </c>
      <c r="H791" s="225" t="s">
        <v>1369</v>
      </c>
      <c r="J791" s="225">
        <v>579</v>
      </c>
      <c r="K791" s="225" t="s">
        <v>46</v>
      </c>
      <c r="L791" s="225" t="s">
        <v>1829</v>
      </c>
      <c r="N791" s="244" t="s">
        <v>1972</v>
      </c>
      <c r="O791" s="244"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246" t="s">
        <v>1988</v>
      </c>
      <c r="Q791" s="246" t="s">
        <v>46</v>
      </c>
      <c r="R791" s="246" t="str">
        <f t="shared" si="67"/>
        <v xml:space="preserve">Corporate Income Taxes </v>
      </c>
      <c r="S791" s="246" t="str">
        <f t="shared" si="66"/>
        <v>//**Corporate Income Taxes : **</v>
      </c>
      <c r="T791"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227" customFormat="1">
      <c r="A792" s="227" t="s">
        <v>1974</v>
      </c>
      <c r="B792" s="223"/>
      <c r="C792" s="227" t="s">
        <v>1344</v>
      </c>
      <c r="D792" s="227" t="s">
        <v>1350</v>
      </c>
      <c r="E792" s="227" t="str">
        <f>E793</f>
        <v>GRA for National Debt Interest</v>
      </c>
      <c r="M792" s="223"/>
      <c r="N792" s="248" t="s">
        <v>1972</v>
      </c>
      <c r="O792" s="248"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227" t="s">
        <v>1988</v>
      </c>
      <c r="Q792" s="227" t="s">
        <v>46</v>
      </c>
      <c r="S792" s="227" t="str">
        <f t="shared" si="66"/>
        <v/>
      </c>
      <c r="T792" s="227" t="str">
        <f t="shared" si="65"/>
        <v/>
      </c>
      <c r="U792" s="222"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225" t="s">
        <v>1975</v>
      </c>
      <c r="C793" s="225" t="s">
        <v>1344</v>
      </c>
      <c r="D793" s="225" t="s">
        <v>1350</v>
      </c>
      <c r="E793" s="225" t="s">
        <v>1359</v>
      </c>
      <c r="F793" s="225" t="s">
        <v>1361</v>
      </c>
      <c r="H793" s="225" t="s">
        <v>1366</v>
      </c>
      <c r="J793" s="225">
        <v>580</v>
      </c>
      <c r="K793" s="225" t="s">
        <v>46</v>
      </c>
      <c r="L793" s="225" t="s">
        <v>1829</v>
      </c>
      <c r="N793" s="244" t="s">
        <v>1972</v>
      </c>
      <c r="O793" s="244"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246" t="s">
        <v>1988</v>
      </c>
      <c r="Q793" s="246" t="s">
        <v>46</v>
      </c>
      <c r="R793" s="246" t="str">
        <f t="shared" si="67"/>
        <v xml:space="preserve">Regular Spending </v>
      </c>
      <c r="S793" s="246" t="str">
        <f t="shared" si="66"/>
        <v>//**Regular Spending : **</v>
      </c>
      <c r="T793"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225" t="s">
        <v>1975</v>
      </c>
      <c r="C794" s="225" t="s">
        <v>1344</v>
      </c>
      <c r="D794" s="225" t="s">
        <v>1350</v>
      </c>
      <c r="E794" s="225" t="s">
        <v>1359</v>
      </c>
      <c r="F794" s="225" t="s">
        <v>1362</v>
      </c>
      <c r="H794" s="225" t="s">
        <v>1389</v>
      </c>
      <c r="J794" s="225">
        <v>581</v>
      </c>
      <c r="K794" s="225" t="s">
        <v>46</v>
      </c>
      <c r="L794" s="225" t="s">
        <v>1829</v>
      </c>
      <c r="N794" s="244" t="s">
        <v>1972</v>
      </c>
      <c r="O794" s="244"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246" t="s">
        <v>1988</v>
      </c>
      <c r="Q794" s="246" t="s">
        <v>46</v>
      </c>
      <c r="R794" s="246" t="str">
        <f t="shared" si="67"/>
        <v xml:space="preserve">Budget Deficit </v>
      </c>
      <c r="S794" s="246" t="str">
        <f t="shared" si="66"/>
        <v>//**Budget Deficit : **</v>
      </c>
      <c r="T794"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225" t="s">
        <v>1975</v>
      </c>
      <c r="C795" s="225" t="s">
        <v>1344</v>
      </c>
      <c r="D795" s="225" t="s">
        <v>1350</v>
      </c>
      <c r="E795" s="225" t="s">
        <v>1359</v>
      </c>
      <c r="F795" s="225" t="s">
        <v>1363</v>
      </c>
      <c r="H795" s="225" t="s">
        <v>1367</v>
      </c>
      <c r="J795" s="225">
        <v>582</v>
      </c>
      <c r="K795" s="225" t="s">
        <v>46</v>
      </c>
      <c r="L795" s="225" t="s">
        <v>1829</v>
      </c>
      <c r="N795" s="244" t="s">
        <v>1972</v>
      </c>
      <c r="O795" s="244"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246" t="s">
        <v>1988</v>
      </c>
      <c r="Q795" s="246" t="s">
        <v>46</v>
      </c>
      <c r="R795" s="246" t="str">
        <f t="shared" si="67"/>
        <v xml:space="preserve">Household Taxes </v>
      </c>
      <c r="S795" s="246" t="str">
        <f t="shared" si="66"/>
        <v>//**Household Taxes : **</v>
      </c>
      <c r="T795"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225" t="s">
        <v>1975</v>
      </c>
      <c r="C796" s="225" t="s">
        <v>1344</v>
      </c>
      <c r="D796" s="225" t="s">
        <v>1350</v>
      </c>
      <c r="E796" s="225" t="s">
        <v>1359</v>
      </c>
      <c r="F796" s="225" t="s">
        <v>1364</v>
      </c>
      <c r="H796" s="225" t="s">
        <v>1368</v>
      </c>
      <c r="J796" s="225">
        <v>583</v>
      </c>
      <c r="K796" s="225" t="s">
        <v>46</v>
      </c>
      <c r="L796" s="225" t="s">
        <v>1829</v>
      </c>
      <c r="N796" s="244" t="s">
        <v>1972</v>
      </c>
      <c r="O796" s="244"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246" t="s">
        <v>1988</v>
      </c>
      <c r="Q796" s="246" t="s">
        <v>46</v>
      </c>
      <c r="R796" s="246" t="str">
        <f t="shared" si="67"/>
        <v xml:space="preserve">Payroll Taxes </v>
      </c>
      <c r="S796" s="246" t="str">
        <f t="shared" si="66"/>
        <v>//**Payroll Taxes : **</v>
      </c>
      <c r="T796"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225" t="s">
        <v>1975</v>
      </c>
      <c r="C797" s="225" t="s">
        <v>1344</v>
      </c>
      <c r="D797" s="225" t="s">
        <v>1350</v>
      </c>
      <c r="E797" s="225" t="s">
        <v>1359</v>
      </c>
      <c r="F797" s="225" t="s">
        <v>1365</v>
      </c>
      <c r="H797" s="225" t="s">
        <v>1369</v>
      </c>
      <c r="J797" s="225">
        <v>584</v>
      </c>
      <c r="K797" s="225" t="s">
        <v>46</v>
      </c>
      <c r="L797" s="225" t="s">
        <v>1829</v>
      </c>
      <c r="N797" s="244" t="s">
        <v>1972</v>
      </c>
      <c r="O797" s="244"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246" t="s">
        <v>1988</v>
      </c>
      <c r="Q797" s="246" t="s">
        <v>46</v>
      </c>
      <c r="R797" s="246" t="str">
        <f t="shared" si="67"/>
        <v xml:space="preserve">Corporate Income Taxes </v>
      </c>
      <c r="S797" s="246" t="str">
        <f t="shared" si="66"/>
        <v>//**Corporate Income Taxes : **</v>
      </c>
      <c r="T797"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227" customFormat="1">
      <c r="A798" s="227" t="s">
        <v>1974</v>
      </c>
      <c r="B798" s="223"/>
      <c r="C798" s="227" t="s">
        <v>1344</v>
      </c>
      <c r="D798" s="227" t="s">
        <v>1351</v>
      </c>
      <c r="E798" s="227" t="str">
        <f>E799</f>
        <v>GRA for Remaining Government Cash Flow Changes</v>
      </c>
      <c r="M798" s="223"/>
      <c r="N798" s="248" t="s">
        <v>1972</v>
      </c>
      <c r="O798" s="248"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227" t="s">
        <v>1988</v>
      </c>
      <c r="Q798" s="227" t="s">
        <v>46</v>
      </c>
      <c r="S798" s="227" t="str">
        <f t="shared" si="66"/>
        <v/>
      </c>
      <c r="T798" s="227" t="str">
        <f t="shared" si="65"/>
        <v/>
      </c>
      <c r="U798" s="222"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225" t="s">
        <v>1975</v>
      </c>
      <c r="C799" s="225" t="s">
        <v>1344</v>
      </c>
      <c r="D799" s="225" t="s">
        <v>1351</v>
      </c>
      <c r="E799" s="225" t="s">
        <v>1360</v>
      </c>
      <c r="F799" s="225" t="s">
        <v>1361</v>
      </c>
      <c r="H799" s="225" t="s">
        <v>1366</v>
      </c>
      <c r="J799" s="225">
        <v>585</v>
      </c>
      <c r="K799" s="225" t="s">
        <v>46</v>
      </c>
      <c r="L799" s="225" t="s">
        <v>1829</v>
      </c>
      <c r="N799" s="244" t="s">
        <v>1972</v>
      </c>
      <c r="O799" s="244"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246" t="s">
        <v>1988</v>
      </c>
      <c r="Q799" s="246" t="s">
        <v>46</v>
      </c>
      <c r="R799" s="246" t="str">
        <f t="shared" si="67"/>
        <v xml:space="preserve">Regular Spending </v>
      </c>
      <c r="S799" s="246" t="str">
        <f t="shared" si="66"/>
        <v>//**Regular Spending : **</v>
      </c>
      <c r="T799"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225" t="s">
        <v>1975</v>
      </c>
      <c r="C800" s="225" t="s">
        <v>1344</v>
      </c>
      <c r="D800" s="225" t="s">
        <v>1351</v>
      </c>
      <c r="E800" s="225" t="s">
        <v>1360</v>
      </c>
      <c r="F800" s="225" t="s">
        <v>1362</v>
      </c>
      <c r="H800" s="225" t="s">
        <v>1389</v>
      </c>
      <c r="J800" s="225">
        <v>586</v>
      </c>
      <c r="K800" s="225" t="s">
        <v>46</v>
      </c>
      <c r="L800" s="225" t="s">
        <v>1829</v>
      </c>
      <c r="N800" s="244" t="s">
        <v>1972</v>
      </c>
      <c r="O800" s="244"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246" t="s">
        <v>1988</v>
      </c>
      <c r="Q800" s="246" t="s">
        <v>46</v>
      </c>
      <c r="R800" s="246" t="str">
        <f t="shared" si="67"/>
        <v xml:space="preserve">Budget Deficit </v>
      </c>
      <c r="S800" s="246" t="str">
        <f t="shared" si="66"/>
        <v>//**Budget Deficit : **</v>
      </c>
      <c r="T800"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225" t="s">
        <v>1975</v>
      </c>
      <c r="C801" s="225" t="s">
        <v>1344</v>
      </c>
      <c r="D801" s="225" t="s">
        <v>1351</v>
      </c>
      <c r="E801" s="225" t="s">
        <v>1360</v>
      </c>
      <c r="F801" s="225" t="s">
        <v>1363</v>
      </c>
      <c r="H801" s="225" t="s">
        <v>1367</v>
      </c>
      <c r="J801" s="225">
        <v>587</v>
      </c>
      <c r="K801" s="225" t="s">
        <v>46</v>
      </c>
      <c r="L801" s="225" t="s">
        <v>1829</v>
      </c>
      <c r="N801" s="244" t="s">
        <v>1972</v>
      </c>
      <c r="O801" s="244"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246" t="s">
        <v>1988</v>
      </c>
      <c r="Q801" s="246" t="s">
        <v>46</v>
      </c>
      <c r="R801" s="246" t="str">
        <f t="shared" si="67"/>
        <v xml:space="preserve">Household Taxes </v>
      </c>
      <c r="S801" s="246" t="str">
        <f t="shared" si="66"/>
        <v>//**Household Taxes : **</v>
      </c>
      <c r="T801"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225" t="s">
        <v>1975</v>
      </c>
      <c r="C802" s="225" t="s">
        <v>1344</v>
      </c>
      <c r="D802" s="225" t="s">
        <v>1351</v>
      </c>
      <c r="E802" s="225" t="s">
        <v>1360</v>
      </c>
      <c r="F802" s="225" t="s">
        <v>1364</v>
      </c>
      <c r="H802" s="225" t="s">
        <v>1368</v>
      </c>
      <c r="J802" s="225">
        <v>588</v>
      </c>
      <c r="K802" s="225" t="s">
        <v>46</v>
      </c>
      <c r="L802" s="225" t="s">
        <v>1829</v>
      </c>
      <c r="N802" s="244" t="s">
        <v>1972</v>
      </c>
      <c r="O802" s="244"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246" t="s">
        <v>1988</v>
      </c>
      <c r="Q802" s="246" t="s">
        <v>46</v>
      </c>
      <c r="R802" s="246" t="str">
        <f t="shared" si="67"/>
        <v xml:space="preserve">Payroll Taxes </v>
      </c>
      <c r="S802" s="246" t="str">
        <f t="shared" si="66"/>
        <v>//**Payroll Taxes : **</v>
      </c>
      <c r="T802"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225" t="s">
        <v>1975</v>
      </c>
      <c r="C803" s="225" t="s">
        <v>1344</v>
      </c>
      <c r="D803" s="225" t="s">
        <v>1351</v>
      </c>
      <c r="E803" s="225" t="s">
        <v>1360</v>
      </c>
      <c r="F803" s="225" t="s">
        <v>1365</v>
      </c>
      <c r="H803" s="225" t="s">
        <v>1369</v>
      </c>
      <c r="J803" s="225">
        <v>589</v>
      </c>
      <c r="K803" s="225" t="s">
        <v>46</v>
      </c>
      <c r="L803" s="225" t="s">
        <v>1829</v>
      </c>
      <c r="N803" s="244" t="s">
        <v>1972</v>
      </c>
      <c r="O803" s="244"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246" t="s">
        <v>1988</v>
      </c>
      <c r="Q803" s="246" t="s">
        <v>46</v>
      </c>
      <c r="R803" s="246" t="str">
        <f t="shared" si="67"/>
        <v xml:space="preserve">Corporate Income Taxes </v>
      </c>
      <c r="S803" s="246" t="str">
        <f t="shared" si="66"/>
        <v>//**Corporate Income Taxes : **</v>
      </c>
      <c r="T80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796875" defaultRowHeight="14.5"/>
  <cols>
    <col min="1" max="2" width="76.81640625" bestFit="1" customWidth="1"/>
  </cols>
  <sheetData>
    <row r="1" spans="1:2">
      <c r="A1" s="382" t="s">
        <v>1186</v>
      </c>
      <c r="B1" s="382"/>
    </row>
    <row r="2" spans="1:2">
      <c r="A2" s="77" t="s">
        <v>1187</v>
      </c>
      <c r="B2" s="77" t="s">
        <v>1188</v>
      </c>
    </row>
    <row r="3" spans="1:2">
      <c r="A3" s="78" t="s">
        <v>375</v>
      </c>
      <c r="B3" t="str">
        <f>A3</f>
        <v>million metric tons / year</v>
      </c>
    </row>
    <row r="4" spans="1:2">
      <c r="A4" s="78" t="s">
        <v>1292</v>
      </c>
      <c r="B4" s="86" t="s">
        <v>1423</v>
      </c>
    </row>
    <row r="5" spans="1:2">
      <c r="A5" s="79" t="s">
        <v>624</v>
      </c>
      <c r="B5" t="str">
        <f t="shared" ref="B5:B24" si="0">A5</f>
        <v>thousand metric tons / year</v>
      </c>
    </row>
    <row r="6" spans="1:2">
      <c r="A6" s="79" t="s">
        <v>1293</v>
      </c>
      <c r="B6" s="86" t="s">
        <v>1424</v>
      </c>
    </row>
    <row r="7" spans="1:2">
      <c r="A7" s="79" t="s">
        <v>1388</v>
      </c>
      <c r="B7" s="86" t="s">
        <v>2005</v>
      </c>
    </row>
    <row r="8" spans="1:2">
      <c r="A8" s="79" t="s">
        <v>1294</v>
      </c>
      <c r="B8" s="86" t="s">
        <v>2000</v>
      </c>
    </row>
    <row r="9" spans="1:2">
      <c r="A9" s="79" t="s">
        <v>1335</v>
      </c>
      <c r="B9" s="86" t="s">
        <v>2001</v>
      </c>
    </row>
    <row r="10" spans="1:2">
      <c r="A10" s="79" t="s">
        <v>1235</v>
      </c>
      <c r="B10" t="str">
        <f t="shared" si="0"/>
        <v>jobs</v>
      </c>
    </row>
    <row r="11" spans="1:2">
      <c r="A11" s="79" t="s">
        <v>1282</v>
      </c>
      <c r="B11" t="str">
        <f t="shared" si="0"/>
        <v>incidents / year</v>
      </c>
    </row>
    <row r="12" spans="1:2">
      <c r="A12" s="79" t="s">
        <v>1257</v>
      </c>
      <c r="B12" t="str">
        <f t="shared" si="0"/>
        <v>% change</v>
      </c>
    </row>
    <row r="13" spans="1:2">
      <c r="A13" s="79" t="s">
        <v>1295</v>
      </c>
      <c r="B13" s="86" t="s">
        <v>1425</v>
      </c>
    </row>
    <row r="14" spans="1:2">
      <c r="A14" s="79" t="s">
        <v>376</v>
      </c>
      <c r="B14" t="str">
        <f t="shared" si="0"/>
        <v>lives / year</v>
      </c>
    </row>
    <row r="15" spans="1:2">
      <c r="A15" s="79" t="s">
        <v>377</v>
      </c>
      <c r="B15" t="str">
        <f t="shared" si="0"/>
        <v>terawatt-hours (TWh) / year</v>
      </c>
    </row>
    <row r="16" spans="1:2">
      <c r="A16" s="79" t="s">
        <v>378</v>
      </c>
      <c r="B16" t="str">
        <f t="shared" si="0"/>
        <v>gigawatts (GW) / year</v>
      </c>
    </row>
    <row r="17" spans="1:2">
      <c r="A17" s="79" t="s">
        <v>1296</v>
      </c>
      <c r="B17" s="86" t="s">
        <v>1426</v>
      </c>
    </row>
    <row r="18" spans="1:2">
      <c r="A18" s="79" t="s">
        <v>795</v>
      </c>
      <c r="B18" t="str">
        <f t="shared" si="0"/>
        <v>cubic km / yr</v>
      </c>
    </row>
    <row r="19" spans="1:2">
      <c r="A19" s="79" t="s">
        <v>700</v>
      </c>
      <c r="B19" s="86" t="s">
        <v>2019</v>
      </c>
    </row>
    <row r="20" spans="1:2">
      <c r="A20" s="79" t="s">
        <v>701</v>
      </c>
      <c r="B20" s="86" t="s">
        <v>2020</v>
      </c>
    </row>
    <row r="21" spans="1:2">
      <c r="A21" s="79" t="s">
        <v>504</v>
      </c>
      <c r="B21" t="str">
        <f t="shared" si="0"/>
        <v>million vehicles / year</v>
      </c>
    </row>
    <row r="22" spans="1:2">
      <c r="A22" s="79" t="s">
        <v>678</v>
      </c>
      <c r="B22" t="str">
        <f t="shared" si="0"/>
        <v>thousand vehicles / year</v>
      </c>
    </row>
    <row r="23" spans="1:2">
      <c r="A23" s="79" t="s">
        <v>677</v>
      </c>
      <c r="B23" t="str">
        <f t="shared" si="0"/>
        <v>million vehicles</v>
      </c>
    </row>
    <row r="24" spans="1:2">
      <c r="A24" s="79" t="s">
        <v>709</v>
      </c>
      <c r="B24" t="str">
        <f t="shared" si="0"/>
        <v>thousand vehicles</v>
      </c>
    </row>
    <row r="25" spans="1:2">
      <c r="A25" s="79" t="s">
        <v>481</v>
      </c>
      <c r="B25" s="86" t="s">
        <v>1687</v>
      </c>
    </row>
    <row r="26" spans="1:2">
      <c r="A26" s="82" t="s">
        <v>1297</v>
      </c>
      <c r="B26" s="86" t="s">
        <v>1427</v>
      </c>
    </row>
    <row r="27" spans="1:2">
      <c r="A27" s="79" t="s">
        <v>683</v>
      </c>
      <c r="B27" s="86" t="s">
        <v>1428</v>
      </c>
    </row>
    <row r="28" spans="1:2">
      <c r="A28" s="79" t="s">
        <v>684</v>
      </c>
      <c r="B28" s="86" t="s">
        <v>1429</v>
      </c>
    </row>
    <row r="29" spans="1:2">
      <c r="A29" s="79" t="s">
        <v>616</v>
      </c>
      <c r="B29" s="86" t="s">
        <v>1428</v>
      </c>
    </row>
    <row r="30" spans="1:2">
      <c r="A30" s="79" t="s">
        <v>980</v>
      </c>
      <c r="B30" s="86" t="s">
        <v>1428</v>
      </c>
    </row>
    <row r="31" spans="1:2">
      <c r="A31" s="79" t="s">
        <v>751</v>
      </c>
      <c r="B31" s="86" t="s">
        <v>1687</v>
      </c>
    </row>
    <row r="32" spans="1:2">
      <c r="A32" s="79" t="s">
        <v>1298</v>
      </c>
      <c r="B32" s="86" t="s">
        <v>1430</v>
      </c>
    </row>
    <row r="33" spans="1:2">
      <c r="A33" s="79" t="s">
        <v>1299</v>
      </c>
      <c r="B33" s="86" t="s">
        <v>1431</v>
      </c>
    </row>
    <row r="34" spans="1:2">
      <c r="A34" s="79" t="s">
        <v>1300</v>
      </c>
      <c r="B34" s="86" t="s">
        <v>1432</v>
      </c>
    </row>
    <row r="35" spans="1:2">
      <c r="A35" s="79" t="s">
        <v>1301</v>
      </c>
      <c r="B35" s="87" t="s">
        <v>1430</v>
      </c>
    </row>
    <row r="36" spans="1:2">
      <c r="A36" s="79" t="s">
        <v>1302</v>
      </c>
      <c r="B36" s="87" t="s">
        <v>1433</v>
      </c>
    </row>
    <row r="37" spans="1:2">
      <c r="A37" s="79" t="s">
        <v>1303</v>
      </c>
      <c r="B37" s="86" t="s">
        <v>1434</v>
      </c>
    </row>
    <row r="38" spans="1:2">
      <c r="A38" s="79" t="s">
        <v>1304</v>
      </c>
      <c r="B38" s="86" t="s">
        <v>1435</v>
      </c>
    </row>
    <row r="39" spans="1:2">
      <c r="A39" s="79" t="s">
        <v>1305</v>
      </c>
      <c r="B39" s="86" t="s">
        <v>2018</v>
      </c>
    </row>
    <row r="40" spans="1:2">
      <c r="A40" s="79" t="s">
        <v>1306</v>
      </c>
      <c r="B40" s="86" t="s">
        <v>1436</v>
      </c>
    </row>
    <row r="42" spans="1:2">
      <c r="A42" s="382" t="s">
        <v>1190</v>
      </c>
      <c r="B42" s="382"/>
    </row>
    <row r="43" spans="1:2">
      <c r="A43" s="77" t="s">
        <v>1187</v>
      </c>
      <c r="B43" s="77" t="s">
        <v>1188</v>
      </c>
    </row>
    <row r="44" spans="1:2">
      <c r="A44" s="40" t="s">
        <v>155</v>
      </c>
      <c r="B44" s="86" t="s">
        <v>1437</v>
      </c>
    </row>
    <row r="45" spans="1:2">
      <c r="A45" s="40" t="s">
        <v>157</v>
      </c>
      <c r="B45" s="86" t="s">
        <v>1438</v>
      </c>
    </row>
    <row r="56" spans="1:1">
      <c r="A56" s="1"/>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E21" workbookViewId="0">
      <selection activeCell="E26" sqref="E26"/>
    </sheetView>
  </sheetViews>
  <sheetFormatPr defaultColWidth="9.1796875" defaultRowHeight="14.5"/>
  <cols>
    <col min="1" max="1" width="20.1796875" customWidth="1"/>
    <col min="2" max="2" width="43.7265625" customWidth="1"/>
    <col min="3" max="3" width="44.7265625" customWidth="1"/>
    <col min="4" max="4" width="14" customWidth="1"/>
    <col min="5" max="5" width="158.1796875" style="1" customWidth="1"/>
  </cols>
  <sheetData>
    <row r="1" spans="1:5">
      <c r="A1" s="5" t="s">
        <v>1760</v>
      </c>
    </row>
    <row r="2" spans="1:5">
      <c r="A2" s="12" t="s">
        <v>1761</v>
      </c>
    </row>
    <row r="3" spans="1:5">
      <c r="A3" s="209" t="s">
        <v>3</v>
      </c>
      <c r="B3" s="209" t="s">
        <v>0</v>
      </c>
      <c r="C3" s="209" t="s">
        <v>1</v>
      </c>
      <c r="D3" s="209" t="s">
        <v>1863</v>
      </c>
      <c r="E3" s="208" t="s">
        <v>1864</v>
      </c>
    </row>
    <row r="4" spans="1:5" ht="29">
      <c r="A4" t="s">
        <v>4</v>
      </c>
      <c r="B4" t="s">
        <v>708</v>
      </c>
      <c r="C4" t="s">
        <v>703</v>
      </c>
      <c r="D4" s="218" t="s">
        <v>1763</v>
      </c>
      <c r="E4" s="219" t="s">
        <v>1764</v>
      </c>
    </row>
    <row r="5" spans="1:5" ht="29">
      <c r="A5" t="s">
        <v>4</v>
      </c>
      <c r="B5" t="s">
        <v>787</v>
      </c>
      <c r="C5" t="s">
        <v>788</v>
      </c>
      <c r="D5" s="218" t="s">
        <v>1763</v>
      </c>
      <c r="E5" s="219" t="s">
        <v>1766</v>
      </c>
    </row>
    <row r="6" spans="1:5" ht="43.5">
      <c r="A6" t="s">
        <v>4</v>
      </c>
      <c r="B6" t="s">
        <v>783</v>
      </c>
      <c r="C6" t="s">
        <v>784</v>
      </c>
      <c r="D6" s="218" t="s">
        <v>1763</v>
      </c>
      <c r="E6" s="219" t="s">
        <v>1767</v>
      </c>
    </row>
    <row r="7" spans="1:5" ht="58">
      <c r="A7" t="s">
        <v>4</v>
      </c>
      <c r="B7" t="s">
        <v>488</v>
      </c>
      <c r="C7" t="s">
        <v>489</v>
      </c>
      <c r="D7" s="218" t="s">
        <v>1763</v>
      </c>
      <c r="E7" s="219" t="s">
        <v>1993</v>
      </c>
    </row>
    <row r="8" spans="1:5" ht="29">
      <c r="A8" t="s">
        <v>4</v>
      </c>
      <c r="B8" t="s">
        <v>487</v>
      </c>
      <c r="C8" t="s">
        <v>483</v>
      </c>
      <c r="D8" s="218" t="s">
        <v>1763</v>
      </c>
      <c r="E8" s="219" t="s">
        <v>1994</v>
      </c>
    </row>
    <row r="9" spans="1:5" ht="29">
      <c r="A9" t="s">
        <v>4</v>
      </c>
      <c r="B9" t="s">
        <v>11</v>
      </c>
      <c r="C9" t="s">
        <v>117</v>
      </c>
      <c r="D9" s="218" t="s">
        <v>1763</v>
      </c>
      <c r="E9" s="219" t="s">
        <v>1768</v>
      </c>
    </row>
    <row r="10" spans="1:5" ht="29">
      <c r="A10" t="s">
        <v>4</v>
      </c>
      <c r="B10" t="s">
        <v>5</v>
      </c>
      <c r="C10" t="s">
        <v>315</v>
      </c>
      <c r="D10" s="218" t="s">
        <v>1763</v>
      </c>
      <c r="E10" s="219" t="s">
        <v>1769</v>
      </c>
    </row>
    <row r="11" spans="1:5" ht="43.5">
      <c r="A11" t="s">
        <v>4</v>
      </c>
      <c r="B11" t="s">
        <v>830</v>
      </c>
      <c r="C11" t="s">
        <v>831</v>
      </c>
      <c r="D11" s="218" t="s">
        <v>1763</v>
      </c>
      <c r="E11" s="219" t="s">
        <v>1770</v>
      </c>
    </row>
    <row r="12" spans="1:5" ht="43.5">
      <c r="A12" t="s">
        <v>4</v>
      </c>
      <c r="B12" t="s">
        <v>494</v>
      </c>
      <c r="C12" t="s">
        <v>495</v>
      </c>
      <c r="D12" s="218" t="s">
        <v>1763</v>
      </c>
      <c r="E12" s="219" t="s">
        <v>2050</v>
      </c>
    </row>
    <row r="13" spans="1:5">
      <c r="A13" t="s">
        <v>4</v>
      </c>
      <c r="B13" t="s">
        <v>1400</v>
      </c>
      <c r="C13" t="s">
        <v>1401</v>
      </c>
      <c r="D13" s="218" t="s">
        <v>1763</v>
      </c>
      <c r="E13" s="219" t="s">
        <v>1981</v>
      </c>
    </row>
    <row r="14" spans="1:5">
      <c r="A14" t="s">
        <v>74</v>
      </c>
      <c r="B14" t="s">
        <v>15</v>
      </c>
      <c r="C14" t="s">
        <v>822</v>
      </c>
      <c r="D14" s="218" t="s">
        <v>1763</v>
      </c>
      <c r="E14" s="219" t="s">
        <v>1772</v>
      </c>
    </row>
    <row r="15" spans="1:5" ht="29">
      <c r="A15" t="s">
        <v>74</v>
      </c>
      <c r="B15" t="s">
        <v>106</v>
      </c>
      <c r="C15" t="s">
        <v>316</v>
      </c>
      <c r="D15" s="218" t="s">
        <v>1763</v>
      </c>
      <c r="E15" s="219" t="s">
        <v>1774</v>
      </c>
    </row>
    <row r="16" spans="1:5" ht="43.5">
      <c r="A16" t="s">
        <v>74</v>
      </c>
      <c r="B16" t="s">
        <v>14</v>
      </c>
      <c r="C16" t="s">
        <v>7</v>
      </c>
      <c r="D16" s="218" t="s">
        <v>1763</v>
      </c>
      <c r="E16" s="219" t="s">
        <v>1776</v>
      </c>
    </row>
    <row r="17" spans="1:5" ht="29">
      <c r="A17" t="s">
        <v>74</v>
      </c>
      <c r="B17" t="s">
        <v>273</v>
      </c>
      <c r="C17" t="s">
        <v>317</v>
      </c>
      <c r="D17" s="218" t="s">
        <v>1763</v>
      </c>
      <c r="E17" s="219" t="s">
        <v>1777</v>
      </c>
    </row>
    <row r="18" spans="1:5">
      <c r="A18" t="s">
        <v>74</v>
      </c>
      <c r="B18" t="s">
        <v>277</v>
      </c>
      <c r="C18" t="s">
        <v>280</v>
      </c>
      <c r="D18" s="218" t="s">
        <v>1763</v>
      </c>
      <c r="E18" s="219" t="s">
        <v>1778</v>
      </c>
    </row>
    <row r="19" spans="1:5" ht="72.5">
      <c r="A19" t="s">
        <v>74</v>
      </c>
      <c r="B19" t="s">
        <v>13</v>
      </c>
      <c r="C19" t="s">
        <v>132</v>
      </c>
      <c r="D19" s="218" t="s">
        <v>1763</v>
      </c>
      <c r="E19" s="219" t="s">
        <v>1996</v>
      </c>
    </row>
    <row r="20" spans="1:5" ht="29">
      <c r="A20" t="s">
        <v>74</v>
      </c>
      <c r="B20" t="s">
        <v>797</v>
      </c>
      <c r="C20" t="s">
        <v>796</v>
      </c>
      <c r="D20" s="218" t="s">
        <v>1763</v>
      </c>
      <c r="E20" s="219" t="s">
        <v>1779</v>
      </c>
    </row>
    <row r="21" spans="1:5" ht="29">
      <c r="A21" t="s">
        <v>74</v>
      </c>
      <c r="B21" t="s">
        <v>12</v>
      </c>
      <c r="C21" t="s">
        <v>6</v>
      </c>
      <c r="D21" s="218" t="s">
        <v>1763</v>
      </c>
      <c r="E21" s="219" t="s">
        <v>1995</v>
      </c>
    </row>
    <row r="22" spans="1:5">
      <c r="A22" t="s">
        <v>8</v>
      </c>
      <c r="B22" t="s">
        <v>351</v>
      </c>
      <c r="C22" t="s">
        <v>352</v>
      </c>
      <c r="D22" s="218" t="s">
        <v>1763</v>
      </c>
      <c r="E22" s="219" t="s">
        <v>1982</v>
      </c>
    </row>
    <row r="23" spans="1:5">
      <c r="A23" t="s">
        <v>8</v>
      </c>
      <c r="B23" t="s">
        <v>29</v>
      </c>
      <c r="C23" t="s">
        <v>1709</v>
      </c>
      <c r="D23" s="218" t="s">
        <v>1763</v>
      </c>
      <c r="E23" s="219" t="s">
        <v>1781</v>
      </c>
    </row>
    <row r="24" spans="1:5" ht="58">
      <c r="A24" t="s">
        <v>8</v>
      </c>
      <c r="B24" t="s">
        <v>1101</v>
      </c>
      <c r="C24" t="s">
        <v>1102</v>
      </c>
      <c r="D24" s="218" t="s">
        <v>1763</v>
      </c>
      <c r="E24" s="219" t="s">
        <v>2051</v>
      </c>
    </row>
    <row r="25" spans="1:5" ht="29">
      <c r="A25" t="s">
        <v>8</v>
      </c>
      <c r="B25" t="s">
        <v>282</v>
      </c>
      <c r="C25" t="s">
        <v>285</v>
      </c>
      <c r="D25" s="218" t="s">
        <v>1763</v>
      </c>
      <c r="E25" s="219" t="s">
        <v>2052</v>
      </c>
    </row>
    <row r="26" spans="1:5" ht="29">
      <c r="A26" t="s">
        <v>8</v>
      </c>
      <c r="B26" t="s">
        <v>283</v>
      </c>
      <c r="C26" t="s">
        <v>284</v>
      </c>
      <c r="D26" s="218" t="s">
        <v>1763</v>
      </c>
      <c r="E26" s="219" t="s">
        <v>1997</v>
      </c>
    </row>
    <row r="27" spans="1:5">
      <c r="A27" t="s">
        <v>8</v>
      </c>
      <c r="B27" t="s">
        <v>319</v>
      </c>
      <c r="C27" t="s">
        <v>318</v>
      </c>
      <c r="D27" s="218" t="s">
        <v>1763</v>
      </c>
      <c r="E27" s="220"/>
    </row>
    <row r="28" spans="1:5" ht="29">
      <c r="A28" t="s">
        <v>8</v>
      </c>
      <c r="B28" t="s">
        <v>17</v>
      </c>
      <c r="C28" t="s">
        <v>30</v>
      </c>
      <c r="D28" s="218" t="s">
        <v>1763</v>
      </c>
      <c r="E28" s="219" t="s">
        <v>1782</v>
      </c>
    </row>
    <row r="29" spans="1:5">
      <c r="A29" t="s">
        <v>8</v>
      </c>
      <c r="B29" t="s">
        <v>134</v>
      </c>
      <c r="C29" t="s">
        <v>133</v>
      </c>
      <c r="D29" s="218" t="s">
        <v>1763</v>
      </c>
      <c r="E29" s="219" t="s">
        <v>1783</v>
      </c>
    </row>
    <row r="30" spans="1:5">
      <c r="A30" t="s">
        <v>8</v>
      </c>
      <c r="B30" t="s">
        <v>19</v>
      </c>
      <c r="C30" t="s">
        <v>1383</v>
      </c>
      <c r="D30" s="218" t="s">
        <v>1763</v>
      </c>
      <c r="E30" s="219" t="s">
        <v>1785</v>
      </c>
    </row>
    <row r="31" spans="1:5" ht="29">
      <c r="A31" t="s">
        <v>8</v>
      </c>
      <c r="B31" t="s">
        <v>138</v>
      </c>
      <c r="C31" t="s">
        <v>296</v>
      </c>
      <c r="D31" s="218" t="s">
        <v>1763</v>
      </c>
      <c r="E31" s="219" t="s">
        <v>1786</v>
      </c>
    </row>
    <row r="32" spans="1:5">
      <c r="A32" t="s">
        <v>8</v>
      </c>
      <c r="B32" t="s">
        <v>1707</v>
      </c>
      <c r="C32" t="s">
        <v>1708</v>
      </c>
      <c r="D32" s="218" t="s">
        <v>1763</v>
      </c>
      <c r="E32" s="220" t="s">
        <v>1787</v>
      </c>
    </row>
    <row r="33" spans="1:5" ht="29">
      <c r="A33" t="s">
        <v>8</v>
      </c>
      <c r="B33" t="s">
        <v>62</v>
      </c>
      <c r="C33" t="s">
        <v>135</v>
      </c>
      <c r="D33" s="218" t="s">
        <v>1763</v>
      </c>
      <c r="E33" s="220" t="s">
        <v>1788</v>
      </c>
    </row>
    <row r="34" spans="1:5">
      <c r="A34" t="s">
        <v>8</v>
      </c>
      <c r="B34" t="s">
        <v>380</v>
      </c>
      <c r="C34" t="s">
        <v>381</v>
      </c>
      <c r="D34" s="218" t="s">
        <v>1763</v>
      </c>
      <c r="E34" s="219" t="s">
        <v>1991</v>
      </c>
    </row>
    <row r="35" spans="1:5">
      <c r="A35" t="s">
        <v>8</v>
      </c>
      <c r="B35" t="s">
        <v>558</v>
      </c>
      <c r="C35" t="s">
        <v>557</v>
      </c>
      <c r="D35" s="218" t="s">
        <v>1763</v>
      </c>
      <c r="E35" s="219" t="s">
        <v>1983</v>
      </c>
    </row>
    <row r="36" spans="1:5" ht="29">
      <c r="A36" t="s">
        <v>8</v>
      </c>
      <c r="B36" t="s">
        <v>267</v>
      </c>
      <c r="C36" t="s">
        <v>268</v>
      </c>
      <c r="D36" s="218" t="s">
        <v>1763</v>
      </c>
      <c r="E36" s="220" t="s">
        <v>1789</v>
      </c>
    </row>
    <row r="37" spans="1:5" ht="29">
      <c r="A37" t="s">
        <v>8</v>
      </c>
      <c r="B37" t="s">
        <v>638</v>
      </c>
      <c r="C37" t="s">
        <v>639</v>
      </c>
      <c r="D37" s="218" t="s">
        <v>1763</v>
      </c>
      <c r="E37" s="219" t="s">
        <v>1791</v>
      </c>
    </row>
    <row r="38" spans="1:5">
      <c r="A38" t="s">
        <v>8</v>
      </c>
      <c r="B38" t="s">
        <v>264</v>
      </c>
      <c r="C38" t="s">
        <v>297</v>
      </c>
      <c r="D38" s="218" t="s">
        <v>1763</v>
      </c>
      <c r="E38" s="219" t="s">
        <v>1793</v>
      </c>
    </row>
    <row r="39" spans="1:5" ht="29">
      <c r="A39" t="s">
        <v>8</v>
      </c>
      <c r="B39" t="s">
        <v>1157</v>
      </c>
      <c r="C39" t="s">
        <v>1159</v>
      </c>
      <c r="D39" s="218" t="s">
        <v>1763</v>
      </c>
      <c r="E39" s="220" t="s">
        <v>1794</v>
      </c>
    </row>
    <row r="40" spans="1:5">
      <c r="A40" t="s">
        <v>8</v>
      </c>
      <c r="B40" t="s">
        <v>18</v>
      </c>
      <c r="C40" t="s">
        <v>137</v>
      </c>
      <c r="D40" s="218" t="s">
        <v>1763</v>
      </c>
      <c r="E40" s="220" t="s">
        <v>1795</v>
      </c>
    </row>
    <row r="41" spans="1:5">
      <c r="A41" t="s">
        <v>9</v>
      </c>
      <c r="B41" t="s">
        <v>29</v>
      </c>
      <c r="C41" t="s">
        <v>1712</v>
      </c>
      <c r="D41" s="218" t="s">
        <v>1763</v>
      </c>
      <c r="E41" s="220" t="s">
        <v>1992</v>
      </c>
    </row>
    <row r="42" spans="1:5">
      <c r="A42" t="s">
        <v>9</v>
      </c>
      <c r="B42" t="s">
        <v>21</v>
      </c>
      <c r="C42" t="s">
        <v>1139</v>
      </c>
      <c r="D42" s="218" t="s">
        <v>1763</v>
      </c>
      <c r="E42" s="219" t="s">
        <v>1796</v>
      </c>
    </row>
    <row r="43" spans="1:5" ht="29">
      <c r="A43" t="s">
        <v>9</v>
      </c>
      <c r="B43" t="s">
        <v>25</v>
      </c>
      <c r="C43" t="s">
        <v>298</v>
      </c>
      <c r="D43" s="218" t="s">
        <v>1763</v>
      </c>
      <c r="E43" s="219" t="s">
        <v>1797</v>
      </c>
    </row>
    <row r="44" spans="1:5" ht="29">
      <c r="A44" t="s">
        <v>9</v>
      </c>
      <c r="B44" t="s">
        <v>23</v>
      </c>
      <c r="C44" t="s">
        <v>61</v>
      </c>
      <c r="D44" s="218" t="s">
        <v>1763</v>
      </c>
      <c r="E44" s="219" t="s">
        <v>1798</v>
      </c>
    </row>
    <row r="45" spans="1:5" ht="29">
      <c r="A45" t="s">
        <v>9</v>
      </c>
      <c r="B45" t="s">
        <v>107</v>
      </c>
      <c r="C45" t="s">
        <v>299</v>
      </c>
      <c r="D45" s="218" t="s">
        <v>1763</v>
      </c>
      <c r="E45" s="219" t="s">
        <v>1800</v>
      </c>
    </row>
    <row r="46" spans="1:5">
      <c r="A46" t="s">
        <v>9</v>
      </c>
      <c r="B46" t="s">
        <v>24</v>
      </c>
      <c r="C46" t="s">
        <v>300</v>
      </c>
      <c r="D46" s="218" t="s">
        <v>1763</v>
      </c>
      <c r="E46" s="219" t="s">
        <v>1801</v>
      </c>
    </row>
    <row r="47" spans="1:5" ht="29">
      <c r="A47" t="s">
        <v>9</v>
      </c>
      <c r="B47" t="s">
        <v>1046</v>
      </c>
      <c r="C47" t="s">
        <v>717</v>
      </c>
      <c r="D47" s="218" t="s">
        <v>1763</v>
      </c>
      <c r="E47" s="219" t="s">
        <v>1803</v>
      </c>
    </row>
    <row r="48" spans="1:5">
      <c r="A48" t="s">
        <v>9</v>
      </c>
      <c r="B48" t="s">
        <v>1144</v>
      </c>
      <c r="C48" t="s">
        <v>1147</v>
      </c>
      <c r="D48" s="218" t="s">
        <v>1763</v>
      </c>
      <c r="E48" s="219" t="s">
        <v>1804</v>
      </c>
    </row>
    <row r="49" spans="1:5">
      <c r="A49" t="s">
        <v>9</v>
      </c>
      <c r="B49" t="s">
        <v>1145</v>
      </c>
      <c r="C49" t="s">
        <v>1148</v>
      </c>
      <c r="D49" s="218" t="s">
        <v>1763</v>
      </c>
      <c r="E49" s="219" t="s">
        <v>1805</v>
      </c>
    </row>
    <row r="50" spans="1:5">
      <c r="A50" t="s">
        <v>9</v>
      </c>
      <c r="B50" t="s">
        <v>1146</v>
      </c>
      <c r="C50" t="s">
        <v>1149</v>
      </c>
      <c r="D50" s="218" t="s">
        <v>1763</v>
      </c>
      <c r="E50" s="219" t="s">
        <v>1806</v>
      </c>
    </row>
    <row r="51" spans="1:5" ht="29">
      <c r="A51" t="s">
        <v>9</v>
      </c>
      <c r="B51" t="s">
        <v>1156</v>
      </c>
      <c r="C51" t="s">
        <v>1150</v>
      </c>
      <c r="D51" s="218" t="s">
        <v>1763</v>
      </c>
      <c r="E51" s="219" t="s">
        <v>1807</v>
      </c>
    </row>
    <row r="52" spans="1:5">
      <c r="A52" t="s">
        <v>9</v>
      </c>
      <c r="B52" t="s">
        <v>763</v>
      </c>
      <c r="C52" t="s">
        <v>762</v>
      </c>
      <c r="D52" s="218" t="s">
        <v>1763</v>
      </c>
      <c r="E52" s="219"/>
    </row>
    <row r="53" spans="1:5" ht="29">
      <c r="A53" t="s">
        <v>9</v>
      </c>
      <c r="B53" t="s">
        <v>22</v>
      </c>
      <c r="C53" t="s">
        <v>301</v>
      </c>
      <c r="D53" s="218" t="s">
        <v>1763</v>
      </c>
      <c r="E53" s="219" t="s">
        <v>1984</v>
      </c>
    </row>
    <row r="54" spans="1:5" ht="29">
      <c r="A54" t="s">
        <v>9</v>
      </c>
      <c r="B54" t="s">
        <v>20</v>
      </c>
      <c r="C54" t="s">
        <v>302</v>
      </c>
      <c r="D54" s="218" t="s">
        <v>1763</v>
      </c>
      <c r="E54" s="219" t="s">
        <v>1985</v>
      </c>
    </row>
    <row r="55" spans="1:5" ht="29">
      <c r="A55" t="s">
        <v>9</v>
      </c>
      <c r="B55" t="s">
        <v>826</v>
      </c>
      <c r="C55" t="s">
        <v>827</v>
      </c>
      <c r="D55" s="218" t="s">
        <v>1763</v>
      </c>
      <c r="E55" s="219" t="s">
        <v>1808</v>
      </c>
    </row>
    <row r="56" spans="1:5">
      <c r="A56" t="s">
        <v>149</v>
      </c>
      <c r="B56" t="s">
        <v>151</v>
      </c>
      <c r="C56" t="s">
        <v>452</v>
      </c>
      <c r="D56" s="218" t="s">
        <v>1763</v>
      </c>
      <c r="E56" s="219" t="s">
        <v>1809</v>
      </c>
    </row>
    <row r="57" spans="1:5">
      <c r="A57" t="s">
        <v>149</v>
      </c>
      <c r="B57" t="s">
        <v>272</v>
      </c>
      <c r="C57" t="s">
        <v>461</v>
      </c>
      <c r="D57" s="218" t="s">
        <v>1763</v>
      </c>
      <c r="E57" s="219" t="s">
        <v>1989</v>
      </c>
    </row>
    <row r="58" spans="1:5">
      <c r="A58" t="s">
        <v>149</v>
      </c>
      <c r="B58" t="s">
        <v>457</v>
      </c>
      <c r="C58" t="s">
        <v>458</v>
      </c>
      <c r="D58" s="218" t="s">
        <v>1763</v>
      </c>
      <c r="E58" s="219" t="s">
        <v>1990</v>
      </c>
    </row>
    <row r="59" spans="1:5">
      <c r="A59" t="s">
        <v>149</v>
      </c>
      <c r="B59" t="s">
        <v>198</v>
      </c>
      <c r="C59" t="s">
        <v>453</v>
      </c>
      <c r="D59" s="218" t="s">
        <v>1763</v>
      </c>
      <c r="E59" s="219" t="s">
        <v>1810</v>
      </c>
    </row>
    <row r="60" spans="1:5" ht="29">
      <c r="A60" t="s">
        <v>149</v>
      </c>
      <c r="B60" t="s">
        <v>1141</v>
      </c>
      <c r="C60" t="s">
        <v>1142</v>
      </c>
      <c r="D60" s="218" t="s">
        <v>1763</v>
      </c>
      <c r="E60" s="219" t="s">
        <v>1986</v>
      </c>
    </row>
    <row r="61" spans="1:5">
      <c r="A61" t="s">
        <v>149</v>
      </c>
      <c r="B61" t="s">
        <v>152</v>
      </c>
      <c r="C61" t="s">
        <v>454</v>
      </c>
      <c r="D61" s="218" t="s">
        <v>1763</v>
      </c>
      <c r="E61" s="219" t="s">
        <v>1812</v>
      </c>
    </row>
    <row r="62" spans="1:5">
      <c r="A62" t="s">
        <v>149</v>
      </c>
      <c r="B62" t="s">
        <v>150</v>
      </c>
      <c r="C62" t="s">
        <v>1174</v>
      </c>
      <c r="D62" s="218" t="s">
        <v>1763</v>
      </c>
      <c r="E62" s="219" t="s">
        <v>1813</v>
      </c>
    </row>
    <row r="63" spans="1:5">
      <c r="A63" t="s">
        <v>149</v>
      </c>
      <c r="B63" t="s">
        <v>455</v>
      </c>
      <c r="C63" t="s">
        <v>456</v>
      </c>
      <c r="D63" s="218" t="s">
        <v>1763</v>
      </c>
      <c r="E63" s="219"/>
    </row>
    <row r="64" spans="1:5" ht="58">
      <c r="A64" t="s">
        <v>149</v>
      </c>
      <c r="B64" t="s">
        <v>769</v>
      </c>
      <c r="C64" t="s">
        <v>770</v>
      </c>
      <c r="D64" s="218" t="s">
        <v>1763</v>
      </c>
      <c r="E64" s="219" t="s">
        <v>1998</v>
      </c>
    </row>
    <row r="65" spans="1:5" ht="29">
      <c r="A65" t="s">
        <v>813</v>
      </c>
      <c r="B65" t="s">
        <v>817</v>
      </c>
      <c r="C65" t="s">
        <v>303</v>
      </c>
      <c r="D65" s="218" t="s">
        <v>1763</v>
      </c>
      <c r="E65" s="219" t="s">
        <v>1815</v>
      </c>
    </row>
    <row r="66" spans="1:5">
      <c r="A66" t="s">
        <v>813</v>
      </c>
      <c r="B66" t="s">
        <v>1100</v>
      </c>
      <c r="C66" t="s">
        <v>1099</v>
      </c>
      <c r="D66" s="218" t="s">
        <v>1763</v>
      </c>
      <c r="E66" s="219" t="s">
        <v>1817</v>
      </c>
    </row>
    <row r="67" spans="1:5" ht="29">
      <c r="A67" t="s">
        <v>813</v>
      </c>
      <c r="B67" t="s">
        <v>814</v>
      </c>
      <c r="C67" t="s">
        <v>815</v>
      </c>
      <c r="D67" s="218" t="s">
        <v>1763</v>
      </c>
      <c r="E67" s="219" t="s">
        <v>1819</v>
      </c>
    </row>
    <row r="68" spans="1:5" ht="43.5">
      <c r="A68" t="s">
        <v>10</v>
      </c>
      <c r="B68" t="s">
        <v>27</v>
      </c>
      <c r="C68" t="s">
        <v>737</v>
      </c>
      <c r="D68" s="218" t="s">
        <v>1763</v>
      </c>
      <c r="E68" s="219" t="s">
        <v>2004</v>
      </c>
    </row>
    <row r="69" spans="1:5">
      <c r="A69" t="s">
        <v>10</v>
      </c>
      <c r="B69" t="s">
        <v>28</v>
      </c>
      <c r="C69" t="s">
        <v>156</v>
      </c>
      <c r="D69" s="218" t="s">
        <v>1763</v>
      </c>
      <c r="E69" s="219" t="s">
        <v>1999</v>
      </c>
    </row>
    <row r="70" spans="1:5">
      <c r="A70" t="s">
        <v>10</v>
      </c>
      <c r="B70" t="s">
        <v>774</v>
      </c>
      <c r="C70" t="s">
        <v>776</v>
      </c>
      <c r="D70" s="218" t="s">
        <v>1763</v>
      </c>
      <c r="E70" s="219"/>
    </row>
    <row r="71" spans="1:5">
      <c r="A71" t="s">
        <v>10</v>
      </c>
      <c r="B71" t="s">
        <v>1386</v>
      </c>
      <c r="C71" t="s">
        <v>775</v>
      </c>
      <c r="D71" s="218" t="s">
        <v>1763</v>
      </c>
      <c r="E71" s="219" t="s">
        <v>1820</v>
      </c>
    </row>
    <row r="72" spans="1:5">
      <c r="A72" t="s">
        <v>10</v>
      </c>
      <c r="B72" t="s">
        <v>1073</v>
      </c>
      <c r="C72" t="s">
        <v>1072</v>
      </c>
      <c r="D72" s="218" t="s">
        <v>1763</v>
      </c>
      <c r="E72" s="219"/>
    </row>
    <row r="73" spans="1:5">
      <c r="A73" t="s">
        <v>10</v>
      </c>
      <c r="B73" t="s">
        <v>1399</v>
      </c>
      <c r="C73" t="s">
        <v>1072</v>
      </c>
      <c r="D73" s="218" t="s">
        <v>1763</v>
      </c>
      <c r="E73" s="219"/>
    </row>
    <row r="74" spans="1:5">
      <c r="A74" t="s">
        <v>10</v>
      </c>
      <c r="B74" t="s">
        <v>1123</v>
      </c>
      <c r="C74" t="s">
        <v>1123</v>
      </c>
      <c r="D74" s="218" t="s">
        <v>1763</v>
      </c>
      <c r="E74" s="219" t="s">
        <v>1821</v>
      </c>
    </row>
    <row r="75" spans="1:5">
      <c r="A75" t="s">
        <v>10</v>
      </c>
      <c r="B75" t="s">
        <v>26</v>
      </c>
      <c r="C75" t="s">
        <v>304</v>
      </c>
      <c r="D75" s="218" t="s">
        <v>1763</v>
      </c>
      <c r="E75" s="219" t="s">
        <v>1822</v>
      </c>
    </row>
    <row r="76" spans="1:5" ht="43.5">
      <c r="A76" t="s">
        <v>1016</v>
      </c>
      <c r="B76" t="s">
        <v>331</v>
      </c>
      <c r="C76" t="s">
        <v>305</v>
      </c>
      <c r="D76" s="218" t="s">
        <v>1763</v>
      </c>
      <c r="E76" s="219" t="s">
        <v>1823</v>
      </c>
    </row>
    <row r="77" spans="1:5" ht="43.5">
      <c r="A77" t="s">
        <v>1016</v>
      </c>
      <c r="B77" t="s">
        <v>331</v>
      </c>
      <c r="C77" t="s">
        <v>306</v>
      </c>
      <c r="D77" s="218" t="s">
        <v>1763</v>
      </c>
      <c r="E77" s="219" t="s">
        <v>1823</v>
      </c>
    </row>
    <row r="78" spans="1:5" ht="43.5">
      <c r="A78" t="s">
        <v>1016</v>
      </c>
      <c r="B78" t="s">
        <v>331</v>
      </c>
      <c r="C78" t="s">
        <v>307</v>
      </c>
      <c r="D78" s="218" t="s">
        <v>1763</v>
      </c>
      <c r="E78" s="219" t="s">
        <v>1823</v>
      </c>
    </row>
    <row r="79" spans="1:5" ht="43.5">
      <c r="A79" t="s">
        <v>1016</v>
      </c>
      <c r="B79" t="s">
        <v>331</v>
      </c>
      <c r="C79" t="s">
        <v>308</v>
      </c>
      <c r="D79" s="218" t="s">
        <v>1763</v>
      </c>
      <c r="E79" s="219" t="s">
        <v>1823</v>
      </c>
    </row>
    <row r="80" spans="1:5" ht="43.5">
      <c r="A80" t="s">
        <v>1016</v>
      </c>
      <c r="B80" t="s">
        <v>331</v>
      </c>
      <c r="C80" t="s">
        <v>309</v>
      </c>
      <c r="D80" s="218" t="s">
        <v>1763</v>
      </c>
      <c r="E80" s="219" t="s">
        <v>1823</v>
      </c>
    </row>
    <row r="81" spans="1:5" ht="58">
      <c r="A81" t="s">
        <v>1016</v>
      </c>
      <c r="B81" t="s">
        <v>1172</v>
      </c>
      <c r="C81" t="s">
        <v>1173</v>
      </c>
      <c r="D81" s="218" t="s">
        <v>1763</v>
      </c>
      <c r="E81" s="219" t="s">
        <v>1825</v>
      </c>
    </row>
    <row r="82" spans="1:5" ht="43.5">
      <c r="A82" t="s">
        <v>1016</v>
      </c>
      <c r="B82" t="s">
        <v>350</v>
      </c>
      <c r="C82" t="s">
        <v>310</v>
      </c>
      <c r="D82" s="218" t="s">
        <v>1763</v>
      </c>
      <c r="E82" s="219" t="s">
        <v>1827</v>
      </c>
    </row>
    <row r="83" spans="1:5" ht="43.5">
      <c r="A83" t="s">
        <v>1016</v>
      </c>
      <c r="B83" t="s">
        <v>350</v>
      </c>
      <c r="C83" t="s">
        <v>311</v>
      </c>
      <c r="D83" s="218" t="s">
        <v>1763</v>
      </c>
      <c r="E83" s="219" t="s">
        <v>1827</v>
      </c>
    </row>
    <row r="84" spans="1:5" ht="43.5">
      <c r="A84" t="s">
        <v>1016</v>
      </c>
      <c r="B84" t="s">
        <v>350</v>
      </c>
      <c r="C84" t="s">
        <v>312</v>
      </c>
      <c r="D84" s="218" t="s">
        <v>1763</v>
      </c>
      <c r="E84" s="219" t="s">
        <v>1827</v>
      </c>
    </row>
    <row r="85" spans="1:5" ht="43.5">
      <c r="A85" t="s">
        <v>1016</v>
      </c>
      <c r="B85" t="s">
        <v>350</v>
      </c>
      <c r="C85" t="s">
        <v>313</v>
      </c>
      <c r="D85" s="218" t="s">
        <v>1763</v>
      </c>
      <c r="E85" s="219" t="s">
        <v>1827</v>
      </c>
    </row>
    <row r="86" spans="1:5" ht="43.5">
      <c r="A86" t="s">
        <v>1016</v>
      </c>
      <c r="B86" t="s">
        <v>350</v>
      </c>
      <c r="C86" t="s">
        <v>314</v>
      </c>
      <c r="D86" s="218" t="s">
        <v>1763</v>
      </c>
      <c r="E86" s="219" t="s">
        <v>1827</v>
      </c>
    </row>
    <row r="87" spans="1:5" ht="29">
      <c r="A87" t="s">
        <v>1194</v>
      </c>
      <c r="B87" t="s">
        <v>1195</v>
      </c>
      <c r="C87" t="s">
        <v>1198</v>
      </c>
      <c r="D87" s="218" t="s">
        <v>1763</v>
      </c>
      <c r="E87" s="219" t="s">
        <v>1828</v>
      </c>
    </row>
    <row r="88" spans="1:5" ht="101.5">
      <c r="A88" t="s">
        <v>1344</v>
      </c>
      <c r="B88" t="s">
        <v>1345</v>
      </c>
      <c r="C88" t="s">
        <v>1352</v>
      </c>
      <c r="D88" s="218" t="s">
        <v>1763</v>
      </c>
      <c r="E88" s="219" t="s">
        <v>1987</v>
      </c>
    </row>
    <row r="89" spans="1:5" ht="101.5">
      <c r="A89" t="s">
        <v>1344</v>
      </c>
      <c r="B89" t="s">
        <v>1346</v>
      </c>
      <c r="C89" t="s">
        <v>1353</v>
      </c>
      <c r="D89" s="218" t="s">
        <v>1763</v>
      </c>
      <c r="E89" s="219" t="s">
        <v>1987</v>
      </c>
    </row>
    <row r="90" spans="1:5" ht="101.5">
      <c r="A90" t="s">
        <v>1344</v>
      </c>
      <c r="B90" t="s">
        <v>482</v>
      </c>
      <c r="C90" t="s">
        <v>1354</v>
      </c>
      <c r="D90" s="218" t="s">
        <v>1763</v>
      </c>
      <c r="E90" s="219" t="s">
        <v>1987</v>
      </c>
    </row>
    <row r="91" spans="1:5" ht="101.5">
      <c r="A91" t="s">
        <v>1344</v>
      </c>
      <c r="B91" t="s">
        <v>1347</v>
      </c>
      <c r="C91" t="s">
        <v>1355</v>
      </c>
      <c r="D91" s="218" t="s">
        <v>1763</v>
      </c>
      <c r="E91" s="219" t="s">
        <v>1987</v>
      </c>
    </row>
    <row r="92" spans="1:5" ht="101.5">
      <c r="A92" t="s">
        <v>1344</v>
      </c>
      <c r="B92" t="s">
        <v>1348</v>
      </c>
      <c r="C92" t="s">
        <v>1356</v>
      </c>
      <c r="D92" s="218" t="s">
        <v>1763</v>
      </c>
      <c r="E92" s="219" t="s">
        <v>1987</v>
      </c>
    </row>
    <row r="93" spans="1:5" ht="101.5">
      <c r="A93" t="s">
        <v>1344</v>
      </c>
      <c r="B93" t="s">
        <v>277</v>
      </c>
      <c r="C93" t="s">
        <v>1357</v>
      </c>
      <c r="D93" s="218" t="s">
        <v>1763</v>
      </c>
      <c r="E93" s="219" t="s">
        <v>1987</v>
      </c>
    </row>
    <row r="94" spans="1:5" ht="101.5">
      <c r="A94" t="s">
        <v>1344</v>
      </c>
      <c r="B94" t="s">
        <v>1349</v>
      </c>
      <c r="C94" t="s">
        <v>1358</v>
      </c>
      <c r="D94" s="218" t="s">
        <v>1763</v>
      </c>
      <c r="E94" s="219" t="s">
        <v>1987</v>
      </c>
    </row>
    <row r="95" spans="1:5" ht="101.5">
      <c r="A95" t="s">
        <v>1344</v>
      </c>
      <c r="B95" t="s">
        <v>1350</v>
      </c>
      <c r="C95" t="s">
        <v>1359</v>
      </c>
      <c r="D95" s="218" t="s">
        <v>1763</v>
      </c>
      <c r="E95" s="219" t="s">
        <v>1987</v>
      </c>
    </row>
    <row r="96" spans="1:5" ht="101.5">
      <c r="A96" t="s">
        <v>1344</v>
      </c>
      <c r="B96" t="s">
        <v>1351</v>
      </c>
      <c r="C96" t="s">
        <v>1360</v>
      </c>
      <c r="D96" s="218" t="s">
        <v>1763</v>
      </c>
      <c r="E96" s="219" t="s">
        <v>1987</v>
      </c>
    </row>
    <row r="99" spans="4:4">
      <c r="D99" s="147"/>
    </row>
    <row r="100" spans="4:4">
      <c r="D100" s="147"/>
    </row>
    <row r="101" spans="4:4">
      <c r="D101" s="147"/>
    </row>
    <row r="102" spans="4:4">
      <c r="D102" s="147"/>
    </row>
    <row r="103" spans="4:4">
      <c r="D103" s="147"/>
    </row>
    <row r="104" spans="4:4">
      <c r="D104" s="147"/>
    </row>
    <row r="105" spans="4:4">
      <c r="D105" s="147"/>
    </row>
    <row r="106" spans="4:4">
      <c r="D106" s="147"/>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H1" zoomScale="70" zoomScaleNormal="70" workbookViewId="0">
      <pane ySplit="1" topLeftCell="A2" activePane="bottomLeft" state="frozen"/>
      <selection pane="bottomLeft" activeCell="N2" sqref="N2"/>
    </sheetView>
  </sheetViews>
  <sheetFormatPr defaultColWidth="9.1796875" defaultRowHeight="14.5"/>
  <cols>
    <col min="1" max="1" width="37.26953125" style="1" customWidth="1"/>
    <col min="2" max="2" width="27.453125" style="1" customWidth="1"/>
    <col min="3" max="3" width="9" style="1" customWidth="1"/>
    <col min="4" max="4" width="18.7265625" style="1" customWidth="1"/>
    <col min="5" max="5" width="18.1796875" style="1" customWidth="1"/>
    <col min="6" max="6" width="34.1796875" style="1" customWidth="1"/>
    <col min="7" max="7" width="95" style="1" customWidth="1"/>
    <col min="8" max="8" width="37.453125" style="1" customWidth="1"/>
    <col min="9" max="9" width="34.269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46" customFormat="1" ht="29">
      <c r="A1" s="43" t="s">
        <v>614</v>
      </c>
      <c r="B1" s="44" t="s">
        <v>615</v>
      </c>
      <c r="C1" s="80" t="s">
        <v>1189</v>
      </c>
      <c r="D1" s="44" t="s">
        <v>63</v>
      </c>
      <c r="E1" s="44" t="s">
        <v>65</v>
      </c>
      <c r="F1" s="44" t="s">
        <v>463</v>
      </c>
      <c r="G1" s="44" t="s">
        <v>64</v>
      </c>
      <c r="H1" s="44" t="s">
        <v>637</v>
      </c>
      <c r="I1" s="45" t="s">
        <v>320</v>
      </c>
      <c r="J1" s="83" t="s">
        <v>1370</v>
      </c>
      <c r="K1" s="83" t="s">
        <v>1371</v>
      </c>
      <c r="L1" s="83" t="s">
        <v>1372</v>
      </c>
      <c r="M1" s="83" t="s">
        <v>1373</v>
      </c>
      <c r="N1" s="83" t="s">
        <v>1374</v>
      </c>
      <c r="O1" s="83" t="s">
        <v>1375</v>
      </c>
      <c r="P1" s="83" t="s">
        <v>1376</v>
      </c>
      <c r="Q1" s="83" t="s">
        <v>1377</v>
      </c>
      <c r="R1" s="83" t="s">
        <v>1378</v>
      </c>
      <c r="S1" s="83" t="s">
        <v>1379</v>
      </c>
    </row>
    <row r="2" spans="1:19" ht="319">
      <c r="A2" s="47" t="s">
        <v>642</v>
      </c>
      <c r="B2" s="1" t="s">
        <v>643</v>
      </c>
      <c r="C2" s="39">
        <v>1</v>
      </c>
      <c r="D2" s="1" t="s">
        <v>66</v>
      </c>
      <c r="E2" s="1" t="s">
        <v>67</v>
      </c>
      <c r="F2" s="1" t="str">
        <f>UnitControlCenter!$B$3</f>
        <v>million metric tons / year</v>
      </c>
      <c r="G2" s="1" t="s">
        <v>187</v>
      </c>
      <c r="J2" s="1" t="str">
        <f>Targets!A2</f>
        <v xml:space="preserve">2030 NDC Target under the Paris Agreement </v>
      </c>
      <c r="K2" s="1">
        <f>Targets!B2</f>
        <v>2030</v>
      </c>
      <c r="L2" s="2">
        <f>Targets!C2</f>
        <v>4668.0984041179745</v>
      </c>
      <c r="M2" s="2">
        <f>Targets!D2</f>
        <v>4668.0984041179745</v>
      </c>
      <c r="N2" s="1" t="str">
        <f>Targets!E2</f>
        <v>In its updated Nationally Determined Contribution (NDC), India has committed to reducing the emissions intensity of its GDP by 45%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47" t="s">
        <v>642</v>
      </c>
      <c r="B3" s="1" t="s">
        <v>644</v>
      </c>
      <c r="C3" s="48">
        <v>1</v>
      </c>
      <c r="D3" s="47" t="s">
        <v>66</v>
      </c>
      <c r="E3" s="47" t="s">
        <v>67</v>
      </c>
      <c r="F3" s="1" t="str">
        <f>UnitControlCenter!$B$3</f>
        <v>million metric tons / year</v>
      </c>
      <c r="G3" s="1" t="s">
        <v>613</v>
      </c>
    </row>
    <row r="4" spans="1:19" ht="72.5">
      <c r="A4" s="47" t="s">
        <v>642</v>
      </c>
      <c r="B4" s="47" t="s">
        <v>645</v>
      </c>
      <c r="C4" s="39">
        <v>1</v>
      </c>
      <c r="D4" s="1" t="s">
        <v>68</v>
      </c>
      <c r="E4" s="1" t="s">
        <v>69</v>
      </c>
      <c r="F4" s="1" t="str">
        <f>UnitControlCenter!$B$3</f>
        <v>million metric tons / year</v>
      </c>
      <c r="G4" s="1" t="s">
        <v>1166</v>
      </c>
      <c r="H4" s="1" t="s">
        <v>1167</v>
      </c>
      <c r="I4" s="1" t="s">
        <v>1168</v>
      </c>
    </row>
    <row r="5" spans="1:19" ht="29">
      <c r="A5" s="47" t="s">
        <v>642</v>
      </c>
      <c r="B5" s="47" t="s">
        <v>646</v>
      </c>
      <c r="C5" s="39">
        <v>1</v>
      </c>
      <c r="D5" s="1" t="s">
        <v>68</v>
      </c>
      <c r="E5" s="1" t="s">
        <v>69</v>
      </c>
      <c r="F5" s="1" t="str">
        <f>UnitControlCenter!$B$3</f>
        <v>million metric tons / year</v>
      </c>
      <c r="G5" s="1" t="s">
        <v>1169</v>
      </c>
      <c r="H5" s="1" t="s">
        <v>1170</v>
      </c>
      <c r="I5" s="1" t="s">
        <v>1171</v>
      </c>
    </row>
    <row r="6" spans="1:19" ht="29">
      <c r="A6" s="47" t="s">
        <v>642</v>
      </c>
      <c r="B6" s="47" t="s">
        <v>647</v>
      </c>
      <c r="C6" s="39">
        <v>1</v>
      </c>
      <c r="D6" s="1" t="s">
        <v>68</v>
      </c>
      <c r="E6" s="1" t="s">
        <v>69</v>
      </c>
      <c r="F6" s="1" t="str">
        <f>UnitControlCenter!$B$3</f>
        <v>million metric tons / year</v>
      </c>
      <c r="G6" s="1" t="s">
        <v>955</v>
      </c>
      <c r="H6" s="1" t="s">
        <v>956</v>
      </c>
      <c r="I6" s="1" t="s">
        <v>957</v>
      </c>
    </row>
    <row r="7" spans="1:19">
      <c r="A7" s="47" t="s">
        <v>642</v>
      </c>
      <c r="B7" s="47" t="s">
        <v>1245</v>
      </c>
      <c r="C7" s="39">
        <v>1</v>
      </c>
      <c r="D7" s="1" t="s">
        <v>66</v>
      </c>
      <c r="E7" s="1" t="s">
        <v>67</v>
      </c>
      <c r="F7" s="1" t="str">
        <f>UnitControlCenter!$B$4</f>
        <v>g CO2e / 2018 INR</v>
      </c>
      <c r="G7" s="1" t="s">
        <v>1192</v>
      </c>
    </row>
    <row r="8" spans="1:19">
      <c r="A8" s="47" t="s">
        <v>642</v>
      </c>
      <c r="B8" s="47" t="s">
        <v>147</v>
      </c>
      <c r="C8" s="39">
        <v>1</v>
      </c>
      <c r="D8" s="1" t="s">
        <v>66</v>
      </c>
      <c r="E8" s="1" t="s">
        <v>67</v>
      </c>
      <c r="F8" s="1" t="str">
        <f>UnitControlCenter!$B$3</f>
        <v>million metric tons / year</v>
      </c>
      <c r="G8" s="1" t="s">
        <v>756</v>
      </c>
    </row>
    <row r="9" spans="1:19">
      <c r="A9" s="47" t="s">
        <v>642</v>
      </c>
      <c r="B9" s="47" t="s">
        <v>754</v>
      </c>
      <c r="C9" s="39">
        <v>1</v>
      </c>
      <c r="D9" s="1" t="s">
        <v>66</v>
      </c>
      <c r="E9" s="1" t="s">
        <v>67</v>
      </c>
      <c r="F9" s="1" t="str">
        <f>UnitControlCenter!$B$3</f>
        <v>million metric tons / year</v>
      </c>
      <c r="G9" s="1" t="s">
        <v>757</v>
      </c>
    </row>
    <row r="10" spans="1:19">
      <c r="A10" s="47" t="s">
        <v>642</v>
      </c>
      <c r="B10" s="47" t="s">
        <v>823</v>
      </c>
      <c r="C10" s="39">
        <v>1</v>
      </c>
      <c r="D10" s="1" t="s">
        <v>66</v>
      </c>
      <c r="E10" s="1" t="s">
        <v>67</v>
      </c>
      <c r="F10" s="1" t="str">
        <f>UnitControlCenter!$B$3</f>
        <v>million metric tons / year</v>
      </c>
      <c r="G10" s="1" t="s">
        <v>835</v>
      </c>
    </row>
    <row r="11" spans="1:19">
      <c r="A11" s="47" t="s">
        <v>642</v>
      </c>
      <c r="B11" s="47" t="s">
        <v>99</v>
      </c>
      <c r="C11" s="39">
        <v>1</v>
      </c>
      <c r="D11" s="1" t="s">
        <v>66</v>
      </c>
      <c r="E11" s="1" t="s">
        <v>67</v>
      </c>
      <c r="F11" s="1" t="str">
        <f>UnitControlCenter!$B$3</f>
        <v>million metric tons / year</v>
      </c>
      <c r="G11" s="1" t="s">
        <v>758</v>
      </c>
    </row>
    <row r="12" spans="1:19">
      <c r="A12" s="47" t="s">
        <v>642</v>
      </c>
      <c r="B12" s="47" t="s">
        <v>9</v>
      </c>
      <c r="C12" s="39">
        <v>1</v>
      </c>
      <c r="D12" s="1" t="s">
        <v>66</v>
      </c>
      <c r="E12" s="1" t="s">
        <v>67</v>
      </c>
      <c r="F12" s="1" t="str">
        <f>UnitControlCenter!$B$3</f>
        <v>million metric tons / year</v>
      </c>
      <c r="G12" s="1" t="s">
        <v>782</v>
      </c>
    </row>
    <row r="13" spans="1:19">
      <c r="A13" s="47" t="s">
        <v>642</v>
      </c>
      <c r="B13" s="47" t="s">
        <v>755</v>
      </c>
      <c r="C13" s="39">
        <v>1</v>
      </c>
      <c r="D13" s="1" t="s">
        <v>66</v>
      </c>
      <c r="E13" s="1" t="s">
        <v>67</v>
      </c>
      <c r="F13" s="1" t="str">
        <f>UnitControlCenter!$B$3</f>
        <v>million metric tons / year</v>
      </c>
      <c r="G13" s="1" t="s">
        <v>759</v>
      </c>
    </row>
    <row r="14" spans="1:19">
      <c r="A14" s="47" t="s">
        <v>642</v>
      </c>
      <c r="B14" s="47" t="s">
        <v>4</v>
      </c>
      <c r="C14" s="39">
        <v>1</v>
      </c>
      <c r="D14" s="1" t="s">
        <v>66</v>
      </c>
      <c r="E14" s="1" t="s">
        <v>67</v>
      </c>
      <c r="F14" s="1" t="str">
        <f>UnitControlCenter!$B$3</f>
        <v>million metric tons / year</v>
      </c>
      <c r="G14" s="1" t="s">
        <v>760</v>
      </c>
    </row>
    <row r="15" spans="1:19" ht="15" thickBot="1">
      <c r="A15" s="74" t="s">
        <v>642</v>
      </c>
      <c r="B15" s="74" t="s">
        <v>764</v>
      </c>
      <c r="C15" s="81">
        <v>1</v>
      </c>
      <c r="D15" s="75" t="s">
        <v>66</v>
      </c>
      <c r="E15" s="75" t="s">
        <v>67</v>
      </c>
      <c r="F15" s="75" t="str">
        <f>UnitControlCenter!$B$3</f>
        <v>million metric tons / year</v>
      </c>
      <c r="G15" s="75" t="s">
        <v>761</v>
      </c>
      <c r="H15" s="75"/>
      <c r="I15" s="75"/>
      <c r="J15" s="75"/>
      <c r="K15" s="75"/>
      <c r="L15" s="75"/>
      <c r="M15" s="75"/>
      <c r="N15" s="75"/>
      <c r="O15" s="75"/>
      <c r="P15" s="75"/>
      <c r="Q15" s="75"/>
      <c r="R15" s="75"/>
      <c r="S15" s="75"/>
    </row>
    <row r="16" spans="1:19">
      <c r="A16" s="47" t="s">
        <v>648</v>
      </c>
      <c r="B16" s="47" t="s">
        <v>529</v>
      </c>
      <c r="C16" s="39">
        <v>1</v>
      </c>
      <c r="D16" s="1" t="s">
        <v>66</v>
      </c>
      <c r="E16" s="1" t="s">
        <v>67</v>
      </c>
      <c r="F16" s="1" t="str">
        <f>UnitControlCenter!$B$3</f>
        <v>million metric tons / year</v>
      </c>
      <c r="G16" s="1" t="s">
        <v>636</v>
      </c>
    </row>
    <row r="17" spans="1:19">
      <c r="A17" s="47" t="s">
        <v>648</v>
      </c>
      <c r="B17" s="47" t="s">
        <v>537</v>
      </c>
      <c r="C17" s="39">
        <v>1</v>
      </c>
      <c r="D17" s="1" t="s">
        <v>66</v>
      </c>
      <c r="E17" s="1" t="s">
        <v>67</v>
      </c>
      <c r="F17" s="1" t="str">
        <f>UnitControlCenter!$B$3</f>
        <v>million metric tons / year</v>
      </c>
      <c r="G17" s="1" t="s">
        <v>627</v>
      </c>
    </row>
    <row r="18" spans="1:19">
      <c r="A18" s="47" t="s">
        <v>648</v>
      </c>
      <c r="B18" s="47" t="s">
        <v>538</v>
      </c>
      <c r="C18" s="39">
        <v>1</v>
      </c>
      <c r="D18" s="1" t="s">
        <v>66</v>
      </c>
      <c r="E18" s="1" t="s">
        <v>67</v>
      </c>
      <c r="F18" s="1" t="str">
        <f>UnitControlCenter!$B$3</f>
        <v>million metric tons / year</v>
      </c>
      <c r="G18" s="1" t="s">
        <v>626</v>
      </c>
    </row>
    <row r="19" spans="1:19">
      <c r="A19" s="47" t="s">
        <v>648</v>
      </c>
      <c r="B19" s="47" t="s">
        <v>623</v>
      </c>
      <c r="C19" s="39">
        <v>1</v>
      </c>
      <c r="D19" s="1" t="s">
        <v>66</v>
      </c>
      <c r="E19" s="1" t="s">
        <v>67</v>
      </c>
      <c r="F19" s="1" t="str">
        <f>UnitControlCenter!$B$3</f>
        <v>million metric tons / year</v>
      </c>
      <c r="G19" s="1" t="s">
        <v>625</v>
      </c>
    </row>
    <row r="20" spans="1:19">
      <c r="A20" s="47" t="s">
        <v>648</v>
      </c>
      <c r="B20" s="47" t="s">
        <v>622</v>
      </c>
      <c r="C20" s="39">
        <v>1</v>
      </c>
      <c r="D20" s="1" t="s">
        <v>66</v>
      </c>
      <c r="E20" s="1" t="s">
        <v>67</v>
      </c>
      <c r="F20" s="1" t="str">
        <f>UnitControlCenter!$B$5</f>
        <v>thousand metric tons / year</v>
      </c>
      <c r="G20" s="1" t="s">
        <v>631</v>
      </c>
    </row>
    <row r="21" spans="1:19">
      <c r="A21" s="47" t="s">
        <v>648</v>
      </c>
      <c r="B21" s="47" t="s">
        <v>532</v>
      </c>
      <c r="C21" s="39">
        <v>1</v>
      </c>
      <c r="D21" s="1" t="s">
        <v>66</v>
      </c>
      <c r="E21" s="1" t="s">
        <v>67</v>
      </c>
      <c r="F21" s="1" t="str">
        <f>UnitControlCenter!$B$5</f>
        <v>thousand metric tons / year</v>
      </c>
      <c r="G21" s="1" t="s">
        <v>632</v>
      </c>
    </row>
    <row r="22" spans="1:19">
      <c r="A22" s="47" t="s">
        <v>648</v>
      </c>
      <c r="B22" s="47" t="s">
        <v>535</v>
      </c>
      <c r="C22" s="39">
        <v>1</v>
      </c>
      <c r="D22" s="1" t="s">
        <v>66</v>
      </c>
      <c r="E22" s="1" t="s">
        <v>67</v>
      </c>
      <c r="F22" s="1" t="str">
        <f>UnitControlCenter!$B$5</f>
        <v>thousand metric tons / year</v>
      </c>
      <c r="G22" s="1" t="s">
        <v>629</v>
      </c>
    </row>
    <row r="23" spans="1:19">
      <c r="A23" s="47" t="s">
        <v>648</v>
      </c>
      <c r="B23" s="47" t="s">
        <v>536</v>
      </c>
      <c r="C23" s="39">
        <v>1</v>
      </c>
      <c r="D23" s="1" t="s">
        <v>66</v>
      </c>
      <c r="E23" s="1" t="s">
        <v>67</v>
      </c>
      <c r="F23" s="1" t="str">
        <f>UnitControlCenter!$B$5</f>
        <v>thousand metric tons / year</v>
      </c>
      <c r="G23" s="1" t="s">
        <v>628</v>
      </c>
    </row>
    <row r="24" spans="1:19">
      <c r="A24" s="47" t="s">
        <v>648</v>
      </c>
      <c r="B24" s="47" t="s">
        <v>531</v>
      </c>
      <c r="C24" s="39">
        <v>1</v>
      </c>
      <c r="D24" s="1" t="s">
        <v>66</v>
      </c>
      <c r="E24" s="1" t="s">
        <v>67</v>
      </c>
      <c r="F24" s="1" t="str">
        <f>UnitControlCenter!$B$3</f>
        <v>million metric tons / year</v>
      </c>
      <c r="G24" s="1" t="s">
        <v>633</v>
      </c>
    </row>
    <row r="25" spans="1:19">
      <c r="A25" s="47" t="s">
        <v>648</v>
      </c>
      <c r="B25" s="47" t="s">
        <v>530</v>
      </c>
      <c r="C25" s="39">
        <v>1</v>
      </c>
      <c r="D25" s="1" t="s">
        <v>66</v>
      </c>
      <c r="E25" s="1" t="s">
        <v>67</v>
      </c>
      <c r="F25" s="1" t="str">
        <f>UnitControlCenter!$B$5</f>
        <v>thousand metric tons / year</v>
      </c>
      <c r="G25" s="1" t="s">
        <v>635</v>
      </c>
    </row>
    <row r="26" spans="1:19">
      <c r="A26" s="47" t="s">
        <v>648</v>
      </c>
      <c r="B26" s="47" t="s">
        <v>534</v>
      </c>
      <c r="C26" s="39">
        <v>1</v>
      </c>
      <c r="D26" s="1" t="s">
        <v>66</v>
      </c>
      <c r="E26" s="1" t="s">
        <v>67</v>
      </c>
      <c r="F26" s="1" t="str">
        <f>UnitControlCenter!$B$3</f>
        <v>million metric tons / year</v>
      </c>
      <c r="G26" s="1" t="s">
        <v>630</v>
      </c>
    </row>
    <row r="27" spans="1:19" ht="15" thickBot="1">
      <c r="A27" s="74" t="s">
        <v>648</v>
      </c>
      <c r="B27" s="74" t="s">
        <v>505</v>
      </c>
      <c r="C27" s="81">
        <v>1</v>
      </c>
      <c r="D27" s="75" t="s">
        <v>66</v>
      </c>
      <c r="E27" s="75" t="s">
        <v>67</v>
      </c>
      <c r="F27" s="75" t="str">
        <f>UnitControlCenter!$B$3</f>
        <v>million metric tons / year</v>
      </c>
      <c r="G27" s="75" t="s">
        <v>634</v>
      </c>
      <c r="H27" s="75"/>
      <c r="I27" s="75"/>
      <c r="J27" s="75"/>
      <c r="K27" s="75"/>
      <c r="L27" s="75"/>
      <c r="M27" s="75"/>
      <c r="N27" s="75"/>
      <c r="O27" s="75"/>
      <c r="P27" s="75"/>
      <c r="Q27" s="75"/>
      <c r="R27" s="75"/>
      <c r="S27" s="75"/>
    </row>
    <row r="28" spans="1:19" ht="72.5">
      <c r="A28" s="47" t="s">
        <v>649</v>
      </c>
      <c r="B28" s="47" t="s">
        <v>645</v>
      </c>
      <c r="C28" s="39">
        <v>1</v>
      </c>
      <c r="D28" s="1" t="s">
        <v>68</v>
      </c>
      <c r="E28" s="1" t="s">
        <v>69</v>
      </c>
      <c r="F28" s="1" t="str">
        <f>UnitControlCenter!$B$3</f>
        <v>million metric tons / year</v>
      </c>
      <c r="G28" s="1" t="s">
        <v>1260</v>
      </c>
      <c r="H28" s="1" t="s">
        <v>1261</v>
      </c>
      <c r="I28" s="1" t="s">
        <v>1262</v>
      </c>
    </row>
    <row r="29" spans="1:19" ht="87">
      <c r="A29" s="47" t="s">
        <v>649</v>
      </c>
      <c r="B29" s="47" t="s">
        <v>836</v>
      </c>
      <c r="C29" s="39">
        <v>1</v>
      </c>
      <c r="D29" s="1" t="s">
        <v>68</v>
      </c>
      <c r="E29" s="1" t="s">
        <v>69</v>
      </c>
      <c r="F29" s="1" t="str">
        <f>UnitControlCenter!$B$3</f>
        <v>million metric tons / year</v>
      </c>
      <c r="G29" s="1" t="s">
        <v>1263</v>
      </c>
      <c r="H29" s="1" t="s">
        <v>1264</v>
      </c>
      <c r="I29" s="1" t="s">
        <v>1265</v>
      </c>
    </row>
    <row r="30" spans="1:19" ht="58">
      <c r="A30" s="47" t="s">
        <v>649</v>
      </c>
      <c r="B30" s="47" t="s">
        <v>650</v>
      </c>
      <c r="C30" s="39">
        <v>1</v>
      </c>
      <c r="D30" s="1" t="s">
        <v>68</v>
      </c>
      <c r="E30" s="1" t="s">
        <v>69</v>
      </c>
      <c r="F30" s="1" t="str">
        <f>UnitControlCenter!$B$3</f>
        <v>million metric tons / year</v>
      </c>
      <c r="G30" s="1" t="s">
        <v>1266</v>
      </c>
      <c r="H30" s="1" t="s">
        <v>1267</v>
      </c>
      <c r="I30" s="1" t="s">
        <v>1268</v>
      </c>
    </row>
    <row r="31" spans="1:19" ht="15" thickBot="1">
      <c r="A31" s="74" t="s">
        <v>649</v>
      </c>
      <c r="B31" s="74" t="s">
        <v>1245</v>
      </c>
      <c r="C31" s="81">
        <v>1</v>
      </c>
      <c r="D31" s="75" t="s">
        <v>66</v>
      </c>
      <c r="E31" s="75" t="s">
        <v>67</v>
      </c>
      <c r="F31" s="75" t="str">
        <f>UnitControlCenter!$B$6</f>
        <v>g CO2 / 2018 INR</v>
      </c>
      <c r="G31" s="75" t="s">
        <v>1191</v>
      </c>
      <c r="H31" s="75"/>
      <c r="I31" s="75"/>
      <c r="J31" s="75"/>
      <c r="K31" s="75"/>
      <c r="L31" s="75"/>
      <c r="M31" s="75"/>
      <c r="N31" s="75"/>
      <c r="O31" s="75"/>
      <c r="P31" s="75"/>
      <c r="Q31" s="75"/>
      <c r="R31" s="75"/>
      <c r="S31" s="75"/>
    </row>
    <row r="32" spans="1:19">
      <c r="A32" s="47" t="s">
        <v>1087</v>
      </c>
      <c r="B32" s="47" t="s">
        <v>918</v>
      </c>
      <c r="C32" s="39">
        <v>1</v>
      </c>
      <c r="D32" s="1" t="s">
        <v>66</v>
      </c>
      <c r="E32" s="1" t="s">
        <v>1384</v>
      </c>
      <c r="F32" s="1" t="str">
        <f>UnitControlCenter!$B$3</f>
        <v>million metric tons / year</v>
      </c>
      <c r="G32" s="1" t="s">
        <v>187</v>
      </c>
    </row>
    <row r="33" spans="1:19">
      <c r="A33" s="47" t="s">
        <v>1087</v>
      </c>
      <c r="B33" s="47" t="s">
        <v>147</v>
      </c>
      <c r="C33" s="39">
        <v>1</v>
      </c>
      <c r="D33" s="1" t="s">
        <v>66</v>
      </c>
      <c r="E33" s="1" t="s">
        <v>1384</v>
      </c>
      <c r="F33" s="1" t="str">
        <f>UnitControlCenter!$B$3</f>
        <v>million metric tons / year</v>
      </c>
      <c r="G33" s="1" t="s">
        <v>756</v>
      </c>
    </row>
    <row r="34" spans="1:19">
      <c r="A34" s="47" t="s">
        <v>1087</v>
      </c>
      <c r="B34" s="47" t="s">
        <v>754</v>
      </c>
      <c r="C34" s="39">
        <v>1</v>
      </c>
      <c r="D34" s="1" t="s">
        <v>66</v>
      </c>
      <c r="E34" s="1" t="s">
        <v>1384</v>
      </c>
      <c r="F34" s="1" t="str">
        <f>UnitControlCenter!$B$3</f>
        <v>million metric tons / year</v>
      </c>
      <c r="G34" s="1" t="s">
        <v>757</v>
      </c>
    </row>
    <row r="35" spans="1:19">
      <c r="A35" s="47" t="s">
        <v>1087</v>
      </c>
      <c r="B35" s="47" t="s">
        <v>823</v>
      </c>
      <c r="C35" s="39">
        <v>1</v>
      </c>
      <c r="D35" s="1" t="s">
        <v>66</v>
      </c>
      <c r="E35" s="1" t="s">
        <v>1384</v>
      </c>
      <c r="F35" s="1" t="str">
        <f>UnitControlCenter!$B$3</f>
        <v>million metric tons / year</v>
      </c>
      <c r="G35" s="1" t="s">
        <v>835</v>
      </c>
    </row>
    <row r="36" spans="1:19">
      <c r="A36" s="47" t="s">
        <v>1087</v>
      </c>
      <c r="B36" s="47" t="s">
        <v>99</v>
      </c>
      <c r="C36" s="39">
        <v>1</v>
      </c>
      <c r="D36" s="1" t="s">
        <v>66</v>
      </c>
      <c r="E36" s="1" t="s">
        <v>1384</v>
      </c>
      <c r="F36" s="1" t="str">
        <f>UnitControlCenter!$B$3</f>
        <v>million metric tons / year</v>
      </c>
      <c r="G36" s="1" t="s">
        <v>758</v>
      </c>
    </row>
    <row r="37" spans="1:19">
      <c r="A37" s="47" t="s">
        <v>1087</v>
      </c>
      <c r="B37" s="47" t="s">
        <v>9</v>
      </c>
      <c r="C37" s="39">
        <v>1</v>
      </c>
      <c r="D37" s="1" t="s">
        <v>66</v>
      </c>
      <c r="E37" s="1" t="s">
        <v>1384</v>
      </c>
      <c r="F37" s="1" t="str">
        <f>UnitControlCenter!$B$3</f>
        <v>million metric tons / year</v>
      </c>
      <c r="G37" s="1" t="s">
        <v>782</v>
      </c>
    </row>
    <row r="38" spans="1:19" ht="15" thickBot="1">
      <c r="A38" s="74" t="s">
        <v>1087</v>
      </c>
      <c r="B38" s="74" t="s">
        <v>4</v>
      </c>
      <c r="C38" s="81">
        <v>1</v>
      </c>
      <c r="D38" s="75" t="s">
        <v>66</v>
      </c>
      <c r="E38" s="75" t="s">
        <v>1384</v>
      </c>
      <c r="F38" s="75" t="str">
        <f>UnitControlCenter!$B$3</f>
        <v>million metric tons / year</v>
      </c>
      <c r="G38" s="75" t="s">
        <v>760</v>
      </c>
      <c r="H38" s="75"/>
      <c r="I38" s="75"/>
      <c r="J38" s="75"/>
      <c r="K38" s="75"/>
      <c r="L38" s="75"/>
      <c r="M38" s="75"/>
      <c r="N38" s="75"/>
      <c r="O38" s="75"/>
      <c r="P38" s="75"/>
      <c r="Q38" s="75"/>
      <c r="R38" s="75"/>
      <c r="S38" s="75"/>
    </row>
    <row r="39" spans="1:19" ht="43.5">
      <c r="A39" s="47" t="s">
        <v>379</v>
      </c>
      <c r="B39" s="47" t="s">
        <v>1340</v>
      </c>
      <c r="C39" s="39">
        <v>1</v>
      </c>
      <c r="D39" s="1" t="s">
        <v>68</v>
      </c>
      <c r="E39" s="1" t="s">
        <v>462</v>
      </c>
      <c r="F39" s="1" t="str">
        <f>UnitControlCenter!$B$7</f>
        <v>2018 INR / metric ton CO2e abated, Annual average abatement potential (MtCO2e)</v>
      </c>
      <c r="G39" s="1" t="s">
        <v>736</v>
      </c>
    </row>
    <row r="40" spans="1:19" ht="44" thickBot="1">
      <c r="A40" s="74" t="s">
        <v>379</v>
      </c>
      <c r="B40" s="74" t="s">
        <v>1341</v>
      </c>
      <c r="C40" s="81">
        <v>1</v>
      </c>
      <c r="D40" s="75" t="s">
        <v>68</v>
      </c>
      <c r="E40" s="75" t="s">
        <v>462</v>
      </c>
      <c r="F40" s="75" t="str">
        <f>UnitControlCenter!$B$7</f>
        <v>2018 INR / metric ton CO2e abated, Annual average abatement potential (MtCO2e)</v>
      </c>
      <c r="G40" s="75" t="s">
        <v>736</v>
      </c>
      <c r="H40" s="75"/>
      <c r="I40" s="75"/>
      <c r="J40" s="75"/>
      <c r="K40" s="75"/>
      <c r="L40" s="75"/>
      <c r="M40" s="75"/>
      <c r="N40" s="75"/>
      <c r="O40" s="75"/>
      <c r="P40" s="75"/>
      <c r="Q40" s="75"/>
      <c r="R40" s="75"/>
      <c r="S40" s="75"/>
    </row>
    <row r="41" spans="1:19" ht="43.5">
      <c r="A41" s="47" t="s">
        <v>651</v>
      </c>
      <c r="B41" s="47" t="s">
        <v>1343</v>
      </c>
      <c r="C41" s="39">
        <v>1</v>
      </c>
      <c r="D41" s="1" t="s">
        <v>68</v>
      </c>
      <c r="E41" s="1" t="s">
        <v>67</v>
      </c>
      <c r="F41" s="1" t="str">
        <f>UnitControlCenter!$B$8</f>
        <v>2018 lakh crores / year</v>
      </c>
      <c r="G41" s="1" t="s">
        <v>1342</v>
      </c>
      <c r="H41" s="1" t="s">
        <v>738</v>
      </c>
      <c r="I41" s="1" t="s">
        <v>715</v>
      </c>
    </row>
    <row r="42" spans="1:19">
      <c r="A42" s="47" t="s">
        <v>651</v>
      </c>
      <c r="B42" s="73" t="s">
        <v>1111</v>
      </c>
      <c r="C42" s="39">
        <v>1</v>
      </c>
      <c r="D42" s="1" t="s">
        <v>66</v>
      </c>
      <c r="E42" s="1" t="s">
        <v>67</v>
      </c>
      <c r="F42" s="1" t="str">
        <f>UnitControlCenter!$B$8</f>
        <v>2018 lakh crores / year</v>
      </c>
      <c r="G42" s="1" t="s">
        <v>1103</v>
      </c>
    </row>
    <row r="43" spans="1:19" ht="58">
      <c r="A43" s="47" t="s">
        <v>651</v>
      </c>
      <c r="B43" s="47" t="s">
        <v>1329</v>
      </c>
      <c r="C43" s="39">
        <v>1</v>
      </c>
      <c r="D43" s="1" t="s">
        <v>68</v>
      </c>
      <c r="E43" s="1" t="s">
        <v>69</v>
      </c>
      <c r="F43" s="1" t="str">
        <f>UnitControlCenter!$B$8</f>
        <v>2018 lakh crores / year</v>
      </c>
      <c r="G43" s="1" t="s">
        <v>1330</v>
      </c>
      <c r="H43" s="1" t="s">
        <v>1331</v>
      </c>
      <c r="I43" s="1" t="s">
        <v>1332</v>
      </c>
    </row>
    <row r="44" spans="1:19" ht="29">
      <c r="A44" s="47" t="s">
        <v>651</v>
      </c>
      <c r="B44" s="73" t="s">
        <v>1334</v>
      </c>
      <c r="C44" s="39">
        <v>1</v>
      </c>
      <c r="D44" s="1" t="s">
        <v>66</v>
      </c>
      <c r="E44" s="1" t="s">
        <v>67</v>
      </c>
      <c r="F44" s="1" t="str">
        <f>UnitControlCenter!$B$9</f>
        <v>2018 lakh crores</v>
      </c>
      <c r="G44" s="1" t="s">
        <v>1336</v>
      </c>
    </row>
    <row r="45" spans="1:19" ht="29.5" thickBot="1">
      <c r="A45" s="47" t="s">
        <v>651</v>
      </c>
      <c r="B45" s="73" t="s">
        <v>1337</v>
      </c>
      <c r="C45" s="39">
        <v>1</v>
      </c>
      <c r="D45" s="1" t="s">
        <v>66</v>
      </c>
      <c r="E45" s="1" t="s">
        <v>67</v>
      </c>
      <c r="F45" s="1" t="str">
        <f>UnitControlCenter!$B$8</f>
        <v>2018 lakh crores / year</v>
      </c>
      <c r="G45" s="1" t="s">
        <v>1338</v>
      </c>
      <c r="P45" s="75"/>
      <c r="Q45" s="75"/>
      <c r="R45" s="75"/>
      <c r="S45" s="75"/>
    </row>
    <row r="46" spans="1:19" ht="116.5" thickBot="1">
      <c r="A46" s="74" t="s">
        <v>651</v>
      </c>
      <c r="B46" s="76" t="s">
        <v>1702</v>
      </c>
      <c r="C46" s="81">
        <v>1</v>
      </c>
      <c r="D46" s="75" t="s">
        <v>68</v>
      </c>
      <c r="E46" s="75" t="s">
        <v>67</v>
      </c>
      <c r="F46" s="75" t="str">
        <f>UnitControlCenter!$B$8</f>
        <v>2018 lakh crores / year</v>
      </c>
      <c r="G46" s="75" t="s">
        <v>1703</v>
      </c>
      <c r="H46" s="75" t="s">
        <v>1704</v>
      </c>
      <c r="I46" s="75" t="s">
        <v>1705</v>
      </c>
      <c r="J46" s="75"/>
      <c r="K46" s="75"/>
      <c r="L46" s="75"/>
      <c r="M46" s="75"/>
      <c r="N46" s="75"/>
      <c r="O46" s="75"/>
      <c r="P46" s="75"/>
      <c r="Q46" s="75"/>
      <c r="R46" s="75"/>
      <c r="S46" s="75"/>
    </row>
    <row r="47" spans="1:19" ht="29">
      <c r="A47" s="47" t="s">
        <v>1232</v>
      </c>
      <c r="B47" s="73" t="s">
        <v>1249</v>
      </c>
      <c r="C47" s="39">
        <v>1</v>
      </c>
      <c r="D47" s="1" t="s">
        <v>68</v>
      </c>
      <c r="E47" s="1" t="s">
        <v>67</v>
      </c>
      <c r="F47" s="1" t="str">
        <f>UnitControlCenter!$B$10</f>
        <v>jobs</v>
      </c>
      <c r="G47" s="1" t="s">
        <v>1240</v>
      </c>
      <c r="H47" s="1" t="s">
        <v>1239</v>
      </c>
      <c r="I47" s="1" t="s">
        <v>716</v>
      </c>
    </row>
    <row r="48" spans="1:19" ht="29">
      <c r="A48" s="47" t="s">
        <v>1232</v>
      </c>
      <c r="B48" s="73" t="s">
        <v>1250</v>
      </c>
      <c r="C48" s="39">
        <v>1</v>
      </c>
      <c r="D48" s="1" t="s">
        <v>68</v>
      </c>
      <c r="E48" s="1" t="s">
        <v>67</v>
      </c>
      <c r="F48" s="1" t="str">
        <f>UnitControlCenter!$B$10</f>
        <v>jobs</v>
      </c>
      <c r="G48" s="1" t="s">
        <v>1253</v>
      </c>
      <c r="H48" s="1" t="s">
        <v>1254</v>
      </c>
      <c r="I48" s="1" t="s">
        <v>1255</v>
      </c>
    </row>
    <row r="49" spans="1:19" ht="29">
      <c r="A49" s="47" t="s">
        <v>1232</v>
      </c>
      <c r="B49" s="73" t="s">
        <v>1313</v>
      </c>
      <c r="C49" s="39">
        <v>1</v>
      </c>
      <c r="D49" s="1" t="s">
        <v>68</v>
      </c>
      <c r="E49" s="1" t="s">
        <v>67</v>
      </c>
      <c r="F49" s="1" t="str">
        <f>UnitControlCenter!$B$10</f>
        <v>jobs</v>
      </c>
      <c r="G49" s="1" t="s">
        <v>1317</v>
      </c>
      <c r="H49" s="1" t="s">
        <v>1316</v>
      </c>
      <c r="I49" s="1" t="s">
        <v>1328</v>
      </c>
    </row>
    <row r="50" spans="1:19" ht="43.5">
      <c r="A50" s="47" t="s">
        <v>1232</v>
      </c>
      <c r="B50" s="73" t="s">
        <v>1381</v>
      </c>
      <c r="C50" s="39">
        <v>1</v>
      </c>
      <c r="D50" s="1" t="s">
        <v>68</v>
      </c>
      <c r="E50" s="1" t="s">
        <v>67</v>
      </c>
      <c r="F50" s="1" t="str">
        <f>UnitControlCenter!$B$10</f>
        <v>jobs</v>
      </c>
      <c r="G50" s="1" t="s">
        <v>1380</v>
      </c>
      <c r="H50" s="1" t="s">
        <v>1239</v>
      </c>
      <c r="I50" s="1" t="s">
        <v>716</v>
      </c>
    </row>
    <row r="51" spans="1:19" ht="43.5">
      <c r="A51" s="47" t="s">
        <v>1232</v>
      </c>
      <c r="B51" s="73" t="s">
        <v>1234</v>
      </c>
      <c r="C51" s="39">
        <v>1</v>
      </c>
      <c r="D51" s="1" t="s">
        <v>68</v>
      </c>
      <c r="E51" s="1" t="s">
        <v>67</v>
      </c>
      <c r="F51" s="1" t="str">
        <f>UnitControlCenter!$B$8</f>
        <v>2018 lakh crores / year</v>
      </c>
      <c r="G51" s="1" t="s">
        <v>1241</v>
      </c>
      <c r="H51" s="1" t="s">
        <v>1243</v>
      </c>
      <c r="I51" s="1" t="s">
        <v>716</v>
      </c>
    </row>
    <row r="52" spans="1:19" ht="43.5">
      <c r="A52" s="47" t="s">
        <v>1232</v>
      </c>
      <c r="B52" s="73" t="s">
        <v>1256</v>
      </c>
      <c r="C52" s="39">
        <v>1</v>
      </c>
      <c r="D52" s="1" t="s">
        <v>68</v>
      </c>
      <c r="E52" s="1" t="s">
        <v>67</v>
      </c>
      <c r="F52" s="1" t="str">
        <f>UnitControlCenter!$B$12</f>
        <v>% change</v>
      </c>
      <c r="G52" s="1" t="s">
        <v>1258</v>
      </c>
      <c r="H52" s="1" t="s">
        <v>1243</v>
      </c>
      <c r="I52" s="1" t="s">
        <v>716</v>
      </c>
    </row>
    <row r="53" spans="1:19" ht="29">
      <c r="A53" s="47" t="s">
        <v>1232</v>
      </c>
      <c r="B53" s="73" t="s">
        <v>1314</v>
      </c>
      <c r="C53" s="39">
        <v>1</v>
      </c>
      <c r="D53" s="1" t="s">
        <v>68</v>
      </c>
      <c r="E53" s="1" t="s">
        <v>67</v>
      </c>
      <c r="F53" s="1" t="str">
        <f>UnitControlCenter!$B$8</f>
        <v>2018 lakh crores / year</v>
      </c>
      <c r="G53" s="1" t="s">
        <v>1318</v>
      </c>
      <c r="H53" s="1" t="s">
        <v>1316</v>
      </c>
      <c r="I53" s="1" t="s">
        <v>1328</v>
      </c>
    </row>
    <row r="54" spans="1:19" ht="43.5">
      <c r="A54" s="47" t="s">
        <v>1232</v>
      </c>
      <c r="B54" s="73" t="s">
        <v>1248</v>
      </c>
      <c r="C54" s="39">
        <v>1</v>
      </c>
      <c r="D54" s="1" t="s">
        <v>68</v>
      </c>
      <c r="E54" s="1" t="s">
        <v>67</v>
      </c>
      <c r="F54" s="1" t="str">
        <f>UnitControlCenter!$B$8</f>
        <v>2018 lakh crores / year</v>
      </c>
      <c r="G54" s="1" t="s">
        <v>1244</v>
      </c>
      <c r="H54" s="1" t="s">
        <v>1242</v>
      </c>
      <c r="I54" s="1" t="s">
        <v>716</v>
      </c>
    </row>
    <row r="55" spans="1:19" ht="29">
      <c r="A55" s="47" t="s">
        <v>1232</v>
      </c>
      <c r="B55" s="73" t="s">
        <v>1246</v>
      </c>
      <c r="C55" s="39">
        <v>1</v>
      </c>
      <c r="D55" s="1" t="s">
        <v>66</v>
      </c>
      <c r="E55" s="1" t="s">
        <v>67</v>
      </c>
      <c r="F55" s="1" t="str">
        <f>UnitControlCenter!$B$13</f>
        <v>2018 INR / employee-year</v>
      </c>
      <c r="G55" s="1" t="s">
        <v>1247</v>
      </c>
    </row>
    <row r="56" spans="1:19" ht="29.5" thickBot="1">
      <c r="A56" s="74" t="s">
        <v>1232</v>
      </c>
      <c r="B56" s="76" t="s">
        <v>1315</v>
      </c>
      <c r="C56" s="81">
        <v>1</v>
      </c>
      <c r="D56" s="75" t="s">
        <v>68</v>
      </c>
      <c r="E56" s="75" t="s">
        <v>67</v>
      </c>
      <c r="F56" s="75" t="str">
        <f>UnitControlCenter!$B$8</f>
        <v>2018 lakh crores / year</v>
      </c>
      <c r="G56" s="75" t="s">
        <v>1319</v>
      </c>
      <c r="H56" s="75" t="s">
        <v>1316</v>
      </c>
      <c r="I56" s="75" t="s">
        <v>1328</v>
      </c>
      <c r="J56" s="75"/>
      <c r="K56" s="75"/>
      <c r="L56" s="75"/>
      <c r="M56" s="75"/>
      <c r="N56" s="75"/>
      <c r="O56" s="75"/>
      <c r="P56" s="75"/>
      <c r="Q56" s="75"/>
      <c r="R56" s="75"/>
      <c r="S56" s="75"/>
    </row>
    <row r="57" spans="1:19" ht="87">
      <c r="A57" s="47" t="s">
        <v>1233</v>
      </c>
      <c r="B57" s="47" t="s">
        <v>1017</v>
      </c>
      <c r="C57" s="39">
        <v>1</v>
      </c>
      <c r="D57" s="1" t="s">
        <v>68</v>
      </c>
      <c r="E57" s="1" t="s">
        <v>67</v>
      </c>
      <c r="F57" s="1" t="str">
        <f>UnitControlCenter!$B$8</f>
        <v>2018 lakh crores / year</v>
      </c>
      <c r="G57" s="1" t="s">
        <v>1018</v>
      </c>
      <c r="H57" s="1" t="s">
        <v>1019</v>
      </c>
      <c r="I57" s="1" t="s">
        <v>993</v>
      </c>
    </row>
    <row r="58" spans="1:19" ht="43.5">
      <c r="A58" s="47" t="s">
        <v>1233</v>
      </c>
      <c r="B58" s="47" t="s">
        <v>1021</v>
      </c>
      <c r="C58" s="39">
        <v>1</v>
      </c>
      <c r="D58" s="1" t="s">
        <v>68</v>
      </c>
      <c r="E58" s="1" t="s">
        <v>67</v>
      </c>
      <c r="F58" s="1" t="str">
        <f>UnitControlCenter!$B$8</f>
        <v>2018 lakh crores / year</v>
      </c>
      <c r="G58" s="1" t="s">
        <v>1031</v>
      </c>
      <c r="H58" s="1" t="s">
        <v>1032</v>
      </c>
      <c r="I58" s="1" t="s">
        <v>1033</v>
      </c>
    </row>
    <row r="59" spans="1:19" ht="58">
      <c r="A59" s="47" t="s">
        <v>1233</v>
      </c>
      <c r="B59" s="47" t="s">
        <v>1022</v>
      </c>
      <c r="C59" s="39">
        <v>1</v>
      </c>
      <c r="D59" s="1" t="s">
        <v>68</v>
      </c>
      <c r="E59" s="1" t="s">
        <v>67</v>
      </c>
      <c r="F59" s="1" t="str">
        <f>UnitControlCenter!$B$8</f>
        <v>2018 lakh crores / year</v>
      </c>
      <c r="G59" s="1" t="s">
        <v>1042</v>
      </c>
      <c r="H59" s="1" t="s">
        <v>1040</v>
      </c>
      <c r="I59" s="1" t="s">
        <v>1041</v>
      </c>
    </row>
    <row r="60" spans="1:19" ht="43.5">
      <c r="A60" s="47" t="s">
        <v>1233</v>
      </c>
      <c r="B60" s="47" t="s">
        <v>1023</v>
      </c>
      <c r="C60" s="39">
        <v>1</v>
      </c>
      <c r="D60" s="1" t="s">
        <v>68</v>
      </c>
      <c r="E60" s="1" t="s">
        <v>67</v>
      </c>
      <c r="F60" s="1" t="str">
        <f>UnitControlCenter!$B$8</f>
        <v>2018 lakh crores / year</v>
      </c>
      <c r="G60" s="1" t="s">
        <v>1036</v>
      </c>
      <c r="H60" s="1" t="s">
        <v>1032</v>
      </c>
      <c r="I60" s="1" t="s">
        <v>1034</v>
      </c>
    </row>
    <row r="61" spans="1:19" ht="43.5">
      <c r="A61" s="47" t="s">
        <v>1233</v>
      </c>
      <c r="B61" s="47" t="s">
        <v>1024</v>
      </c>
      <c r="C61" s="39">
        <v>1</v>
      </c>
      <c r="D61" s="1" t="s">
        <v>68</v>
      </c>
      <c r="E61" s="1" t="s">
        <v>67</v>
      </c>
      <c r="F61" s="1" t="str">
        <f>UnitControlCenter!$B$8</f>
        <v>2018 lakh crores / year</v>
      </c>
      <c r="G61" s="1" t="s">
        <v>1037</v>
      </c>
      <c r="H61" s="1" t="s">
        <v>1032</v>
      </c>
      <c r="I61" s="1" t="s">
        <v>1035</v>
      </c>
    </row>
    <row r="62" spans="1:19" ht="58">
      <c r="A62" s="47" t="s">
        <v>1233</v>
      </c>
      <c r="B62" s="47" t="s">
        <v>1025</v>
      </c>
      <c r="C62" s="39">
        <v>1</v>
      </c>
      <c r="D62" s="1" t="s">
        <v>68</v>
      </c>
      <c r="E62" s="1" t="s">
        <v>67</v>
      </c>
      <c r="F62" s="1" t="str">
        <f>UnitControlCenter!$B$8</f>
        <v>2018 lakh crores / year</v>
      </c>
      <c r="G62" s="1" t="s">
        <v>1043</v>
      </c>
      <c r="H62" s="1" t="s">
        <v>1040</v>
      </c>
      <c r="I62" s="1" t="s">
        <v>1041</v>
      </c>
    </row>
    <row r="63" spans="1:19" ht="58">
      <c r="A63" s="47" t="s">
        <v>1233</v>
      </c>
      <c r="B63" s="47" t="s">
        <v>1026</v>
      </c>
      <c r="C63" s="39">
        <v>1</v>
      </c>
      <c r="D63" s="1" t="s">
        <v>68</v>
      </c>
      <c r="E63" s="1" t="s">
        <v>67</v>
      </c>
      <c r="F63" s="1" t="str">
        <f>UnitControlCenter!$B$8</f>
        <v>2018 lakh crores / year</v>
      </c>
      <c r="G63" s="1" t="s">
        <v>1044</v>
      </c>
      <c r="H63" s="1" t="s">
        <v>1040</v>
      </c>
      <c r="I63" s="1" t="s">
        <v>1041</v>
      </c>
    </row>
    <row r="64" spans="1:19" ht="72.5">
      <c r="A64" s="47" t="s">
        <v>1233</v>
      </c>
      <c r="B64" s="47" t="s">
        <v>1027</v>
      </c>
      <c r="C64" s="39">
        <v>1</v>
      </c>
      <c r="D64" s="1" t="s">
        <v>68</v>
      </c>
      <c r="E64" s="1" t="s">
        <v>67</v>
      </c>
      <c r="F64" s="1" t="str">
        <f>UnitControlCenter!$B$8</f>
        <v>2018 lakh crores / year</v>
      </c>
      <c r="G64" s="1" t="s">
        <v>1045</v>
      </c>
      <c r="H64" s="1" t="s">
        <v>1040</v>
      </c>
      <c r="I64" s="1" t="s">
        <v>1041</v>
      </c>
    </row>
    <row r="65" spans="1:19" ht="58">
      <c r="A65" s="47" t="s">
        <v>1233</v>
      </c>
      <c r="B65" s="47" t="s">
        <v>1051</v>
      </c>
      <c r="C65" s="39">
        <v>1</v>
      </c>
      <c r="D65" s="1" t="s">
        <v>68</v>
      </c>
      <c r="E65" s="1" t="s">
        <v>67</v>
      </c>
      <c r="F65" s="1" t="str">
        <f>UnitControlCenter!$B$8</f>
        <v>2018 lakh crores / year</v>
      </c>
      <c r="G65" s="1" t="s">
        <v>1049</v>
      </c>
      <c r="H65" s="1" t="s">
        <v>1040</v>
      </c>
      <c r="I65" s="1" t="s">
        <v>1047</v>
      </c>
    </row>
    <row r="66" spans="1:19" ht="58.5" thickBot="1">
      <c r="A66" s="74" t="s">
        <v>1233</v>
      </c>
      <c r="B66" s="74" t="s">
        <v>1052</v>
      </c>
      <c r="C66" s="81">
        <v>1</v>
      </c>
      <c r="D66" s="75" t="s">
        <v>68</v>
      </c>
      <c r="E66" s="75" t="s">
        <v>67</v>
      </c>
      <c r="F66" s="75" t="str">
        <f>UnitControlCenter!$B$8</f>
        <v>2018 lakh crores / year</v>
      </c>
      <c r="G66" s="75" t="s">
        <v>1050</v>
      </c>
      <c r="H66" s="75" t="s">
        <v>1040</v>
      </c>
      <c r="I66" s="75" t="s">
        <v>1048</v>
      </c>
      <c r="J66" s="75"/>
      <c r="K66" s="75"/>
      <c r="L66" s="75"/>
      <c r="M66" s="75"/>
      <c r="N66" s="75"/>
      <c r="O66" s="75"/>
      <c r="P66" s="75"/>
      <c r="Q66" s="75"/>
      <c r="R66" s="75"/>
      <c r="S66" s="75"/>
    </row>
    <row r="67" spans="1:19" ht="29">
      <c r="A67" s="47" t="s">
        <v>652</v>
      </c>
      <c r="B67" s="47" t="s">
        <v>1382</v>
      </c>
      <c r="C67" s="39">
        <v>1</v>
      </c>
      <c r="D67" s="1" t="s">
        <v>66</v>
      </c>
      <c r="E67" s="1" t="s">
        <v>1385</v>
      </c>
      <c r="F67" s="1" t="str">
        <f>UnitControlCenter!$B$11</f>
        <v>incidents / year</v>
      </c>
      <c r="G67" s="1" t="s">
        <v>1283</v>
      </c>
    </row>
    <row r="68" spans="1:19">
      <c r="A68" s="47" t="s">
        <v>652</v>
      </c>
      <c r="B68" s="47" t="s">
        <v>1275</v>
      </c>
      <c r="C68" s="39">
        <v>1</v>
      </c>
      <c r="D68" s="1" t="s">
        <v>66</v>
      </c>
      <c r="E68" s="1" t="s">
        <v>67</v>
      </c>
      <c r="F68" s="1" t="str">
        <f>UnitControlCenter!$B$11</f>
        <v>incidents / year</v>
      </c>
      <c r="G68" s="1" t="s">
        <v>1283</v>
      </c>
    </row>
    <row r="69" spans="1:19" ht="29">
      <c r="A69" s="47" t="s">
        <v>652</v>
      </c>
      <c r="B69" s="47" t="s">
        <v>653</v>
      </c>
      <c r="C69" s="39">
        <v>1</v>
      </c>
      <c r="D69" s="1" t="s">
        <v>66</v>
      </c>
      <c r="E69" s="1" t="s">
        <v>67</v>
      </c>
      <c r="F69" s="1" t="str">
        <f>UnitControlCenter!$B$8</f>
        <v>2018 lakh crores / year</v>
      </c>
      <c r="G69" s="1" t="s">
        <v>70</v>
      </c>
    </row>
    <row r="70" spans="1:19">
      <c r="A70" s="47" t="s">
        <v>652</v>
      </c>
      <c r="B70" s="47" t="s">
        <v>1276</v>
      </c>
      <c r="C70" s="39">
        <v>1</v>
      </c>
      <c r="D70" s="1" t="s">
        <v>66</v>
      </c>
      <c r="E70" s="1" t="s">
        <v>67</v>
      </c>
      <c r="F70" s="1" t="str">
        <f>UnitControlCenter!$B$11</f>
        <v>incidents / year</v>
      </c>
      <c r="G70" s="1" t="s">
        <v>1284</v>
      </c>
    </row>
    <row r="71" spans="1:19" ht="29">
      <c r="A71" s="47" t="s">
        <v>652</v>
      </c>
      <c r="B71" s="47" t="s">
        <v>1277</v>
      </c>
      <c r="C71" s="39">
        <v>1</v>
      </c>
      <c r="D71" s="1" t="s">
        <v>66</v>
      </c>
      <c r="E71" s="1" t="s">
        <v>67</v>
      </c>
      <c r="F71" s="1" t="str">
        <f>UnitControlCenter!$B$11</f>
        <v>incidents / year</v>
      </c>
      <c r="G71" s="1" t="s">
        <v>1285</v>
      </c>
    </row>
    <row r="72" spans="1:19">
      <c r="A72" s="47" t="s">
        <v>652</v>
      </c>
      <c r="B72" s="47" t="s">
        <v>1290</v>
      </c>
      <c r="C72" s="39">
        <v>1</v>
      </c>
      <c r="D72" s="1" t="s">
        <v>66</v>
      </c>
      <c r="E72" s="1" t="s">
        <v>67</v>
      </c>
      <c r="F72" s="1" t="str">
        <f>UnitControlCenter!$B$11</f>
        <v>incidents / year</v>
      </c>
      <c r="G72" s="1" t="s">
        <v>1291</v>
      </c>
    </row>
    <row r="73" spans="1:19">
      <c r="A73" s="47" t="s">
        <v>652</v>
      </c>
      <c r="B73" s="47" t="s">
        <v>1278</v>
      </c>
      <c r="C73" s="39">
        <v>1</v>
      </c>
      <c r="D73" s="1" t="s">
        <v>66</v>
      </c>
      <c r="E73" s="1" t="s">
        <v>67</v>
      </c>
      <c r="F73" s="1" t="str">
        <f>UnitControlCenter!$B$11</f>
        <v>incidents / year</v>
      </c>
      <c r="G73" s="1" t="s">
        <v>1286</v>
      </c>
    </row>
    <row r="74" spans="1:19">
      <c r="A74" s="47" t="s">
        <v>652</v>
      </c>
      <c r="B74" s="47" t="s">
        <v>1279</v>
      </c>
      <c r="C74" s="39">
        <v>1</v>
      </c>
      <c r="D74" s="1" t="s">
        <v>66</v>
      </c>
      <c r="E74" s="1" t="s">
        <v>67</v>
      </c>
      <c r="F74" s="1" t="str">
        <f>UnitControlCenter!$B$11</f>
        <v>incidents / year</v>
      </c>
      <c r="G74" s="1" t="s">
        <v>1287</v>
      </c>
    </row>
    <row r="75" spans="1:19">
      <c r="A75" s="47" t="s">
        <v>652</v>
      </c>
      <c r="B75" s="47" t="s">
        <v>1280</v>
      </c>
      <c r="C75" s="39">
        <v>1</v>
      </c>
      <c r="D75" s="1" t="s">
        <v>66</v>
      </c>
      <c r="E75" s="1" t="s">
        <v>67</v>
      </c>
      <c r="F75" s="1" t="str">
        <f>UnitControlCenter!$B$11</f>
        <v>incidents / year</v>
      </c>
      <c r="G75" s="1" t="s">
        <v>1288</v>
      </c>
    </row>
    <row r="76" spans="1:19" ht="29.5" thickBot="1">
      <c r="A76" s="74" t="s">
        <v>652</v>
      </c>
      <c r="B76" s="74" t="s">
        <v>1281</v>
      </c>
      <c r="C76" s="81">
        <v>1</v>
      </c>
      <c r="D76" s="75" t="s">
        <v>66</v>
      </c>
      <c r="E76" s="75" t="s">
        <v>67</v>
      </c>
      <c r="F76" s="75" t="str">
        <f>UnitControlCenter!$B$11</f>
        <v>incidents / year</v>
      </c>
      <c r="G76" s="75" t="s">
        <v>1289</v>
      </c>
      <c r="H76" s="75"/>
      <c r="I76" s="75"/>
      <c r="J76" s="75"/>
      <c r="K76" s="75"/>
      <c r="L76" s="75"/>
      <c r="M76" s="75"/>
      <c r="N76" s="75"/>
      <c r="O76" s="75"/>
      <c r="P76" s="75"/>
      <c r="Q76" s="75"/>
      <c r="R76" s="75"/>
      <c r="S76" s="75"/>
    </row>
    <row r="77" spans="1:19" ht="130.5">
      <c r="A77" s="47" t="s">
        <v>799</v>
      </c>
      <c r="B77" s="47" t="s">
        <v>654</v>
      </c>
      <c r="C77" s="39">
        <v>1</v>
      </c>
      <c r="D77" s="1" t="s">
        <v>68</v>
      </c>
      <c r="E77" s="1" t="s">
        <v>69</v>
      </c>
      <c r="F77" s="1" t="str">
        <f>UnitControlCenter!$B$15</f>
        <v>terawatt-hours (TWh) / year</v>
      </c>
      <c r="G77" s="1" t="s">
        <v>837</v>
      </c>
      <c r="H77" s="135" t="s">
        <v>1689</v>
      </c>
      <c r="I77" s="1" t="s">
        <v>841</v>
      </c>
    </row>
    <row r="78" spans="1:19" ht="145">
      <c r="A78" s="47" t="s">
        <v>799</v>
      </c>
      <c r="B78" s="47" t="s">
        <v>655</v>
      </c>
      <c r="C78" s="39">
        <v>1</v>
      </c>
      <c r="D78" s="1" t="s">
        <v>68</v>
      </c>
      <c r="E78" s="1" t="s">
        <v>67</v>
      </c>
      <c r="F78" s="1" t="str">
        <f>UnitControlCenter!$B$15</f>
        <v>terawatt-hours (TWh) / year</v>
      </c>
      <c r="G78" s="1" t="s">
        <v>838</v>
      </c>
      <c r="H78" s="135" t="s">
        <v>1690</v>
      </c>
      <c r="I78" s="1" t="s">
        <v>842</v>
      </c>
    </row>
    <row r="79" spans="1:19" ht="130.5">
      <c r="A79" s="47" t="s">
        <v>799</v>
      </c>
      <c r="B79" s="47" t="s">
        <v>656</v>
      </c>
      <c r="C79" s="39">
        <v>1</v>
      </c>
      <c r="D79" s="1" t="s">
        <v>68</v>
      </c>
      <c r="E79" s="1" t="s">
        <v>69</v>
      </c>
      <c r="F79" s="1" t="str">
        <f>UnitControlCenter!$B$16</f>
        <v>gigawatts (GW) / year</v>
      </c>
      <c r="G79" s="1" t="s">
        <v>839</v>
      </c>
      <c r="H79" s="135" t="s">
        <v>1691</v>
      </c>
      <c r="I79" s="1" t="s">
        <v>843</v>
      </c>
    </row>
    <row r="80" spans="1:19" ht="145">
      <c r="A80" s="47" t="s">
        <v>799</v>
      </c>
      <c r="B80" s="47" t="s">
        <v>657</v>
      </c>
      <c r="C80" s="39">
        <v>1</v>
      </c>
      <c r="D80" s="1" t="s">
        <v>68</v>
      </c>
      <c r="E80" s="1" t="s">
        <v>67</v>
      </c>
      <c r="F80" s="1" t="str">
        <f>UnitControlCenter!$B$16</f>
        <v>gigawatts (GW) / year</v>
      </c>
      <c r="G80" s="1" t="s">
        <v>840</v>
      </c>
      <c r="H80" s="135" t="s">
        <v>1692</v>
      </c>
      <c r="I80" s="1" t="s">
        <v>844</v>
      </c>
    </row>
    <row r="81" spans="1:19" ht="44" thickBot="1">
      <c r="A81" s="74" t="s">
        <v>799</v>
      </c>
      <c r="B81" s="74" t="s">
        <v>800</v>
      </c>
      <c r="C81" s="81">
        <v>1</v>
      </c>
      <c r="D81" s="75" t="s">
        <v>68</v>
      </c>
      <c r="E81" s="75" t="s">
        <v>69</v>
      </c>
      <c r="F81" s="75" t="str">
        <f>UnitControlCenter!$B$15</f>
        <v>terawatt-hours (TWh) / year</v>
      </c>
      <c r="G81" s="75" t="s">
        <v>1199</v>
      </c>
      <c r="H81" s="75" t="s">
        <v>1200</v>
      </c>
      <c r="I81" s="75" t="s">
        <v>845</v>
      </c>
      <c r="J81" s="75"/>
      <c r="K81" s="75"/>
      <c r="L81" s="75"/>
      <c r="M81" s="75"/>
      <c r="N81" s="75"/>
      <c r="O81" s="75"/>
      <c r="P81" s="75"/>
      <c r="Q81" s="75"/>
      <c r="R81" s="75"/>
      <c r="S81" s="75"/>
    </row>
    <row r="82" spans="1:19" ht="116">
      <c r="A82" s="47" t="s">
        <v>792</v>
      </c>
      <c r="B82" s="47" t="s">
        <v>658</v>
      </c>
      <c r="C82" s="39">
        <v>1</v>
      </c>
      <c r="D82" s="1" t="s">
        <v>68</v>
      </c>
      <c r="E82" s="1" t="s">
        <v>676</v>
      </c>
      <c r="F82" s="1" t="str">
        <f>UnitControlCenter!$B$17</f>
        <v>2018 INR / megawatt-hour (MWh)</v>
      </c>
      <c r="G82" s="1" t="s">
        <v>846</v>
      </c>
      <c r="H82" s="135" t="s">
        <v>1693</v>
      </c>
      <c r="I82" s="1" t="s">
        <v>847</v>
      </c>
    </row>
    <row r="83" spans="1:19" ht="29">
      <c r="A83" s="47" t="s">
        <v>792</v>
      </c>
      <c r="B83" s="47" t="s">
        <v>659</v>
      </c>
      <c r="C83" s="39">
        <v>1</v>
      </c>
      <c r="D83" s="1" t="s">
        <v>68</v>
      </c>
      <c r="E83" s="1" t="s">
        <v>69</v>
      </c>
      <c r="F83" s="1" t="str">
        <f>UnitControlCenter!$B$15</f>
        <v>terawatt-hours (TWh) / year</v>
      </c>
      <c r="G83" s="1" t="s">
        <v>1136</v>
      </c>
      <c r="H83" s="1" t="s">
        <v>1137</v>
      </c>
      <c r="I83" s="1" t="s">
        <v>1138</v>
      </c>
    </row>
    <row r="84" spans="1:19" ht="101.5">
      <c r="A84" s="47" t="s">
        <v>792</v>
      </c>
      <c r="B84" s="47" t="s">
        <v>793</v>
      </c>
      <c r="C84" s="39">
        <v>1</v>
      </c>
      <c r="D84" s="1" t="s">
        <v>68</v>
      </c>
      <c r="E84" s="1" t="s">
        <v>69</v>
      </c>
      <c r="F84" s="1" t="str">
        <f>UnitControlCenter!$B$18</f>
        <v>cubic km / yr</v>
      </c>
      <c r="G84" s="1" t="s">
        <v>848</v>
      </c>
      <c r="H84" s="135" t="s">
        <v>1694</v>
      </c>
      <c r="I84" s="1" t="s">
        <v>849</v>
      </c>
    </row>
    <row r="85" spans="1:19" ht="102" thickBot="1">
      <c r="A85" s="74" t="s">
        <v>792</v>
      </c>
      <c r="B85" s="74" t="s">
        <v>794</v>
      </c>
      <c r="C85" s="81">
        <v>1</v>
      </c>
      <c r="D85" s="75" t="s">
        <v>68</v>
      </c>
      <c r="E85" s="75" t="s">
        <v>69</v>
      </c>
      <c r="F85" s="75" t="str">
        <f>UnitControlCenter!$B$18</f>
        <v>cubic km / yr</v>
      </c>
      <c r="G85" s="75" t="s">
        <v>850</v>
      </c>
      <c r="H85" s="134" t="s">
        <v>1695</v>
      </c>
      <c r="I85" s="75" t="s">
        <v>851</v>
      </c>
    </row>
    <row r="86" spans="1:19" ht="72.5">
      <c r="A86" s="47" t="s">
        <v>1104</v>
      </c>
      <c r="B86" s="47" t="s">
        <v>1105</v>
      </c>
      <c r="C86" s="39">
        <v>1</v>
      </c>
      <c r="D86" s="1" t="s">
        <v>68</v>
      </c>
      <c r="E86" s="1" t="s">
        <v>69</v>
      </c>
      <c r="F86" s="1" t="str">
        <f>UnitControlCenter!$B$21</f>
        <v>million vehicles / year</v>
      </c>
      <c r="G86" s="1" t="s">
        <v>960</v>
      </c>
      <c r="H86" s="1" t="s">
        <v>961</v>
      </c>
      <c r="I86" s="1" t="s">
        <v>962</v>
      </c>
    </row>
    <row r="87" spans="1:19" ht="58">
      <c r="A87" s="47" t="s">
        <v>1104</v>
      </c>
      <c r="B87" s="47" t="s">
        <v>1106</v>
      </c>
      <c r="C87" s="39">
        <v>1</v>
      </c>
      <c r="D87" s="1" t="s">
        <v>68</v>
      </c>
      <c r="E87" s="1" t="s">
        <v>69</v>
      </c>
      <c r="F87" s="1" t="str">
        <f>UnitControlCenter!$B$22</f>
        <v>thousand vehicles / year</v>
      </c>
      <c r="G87" s="135" t="s">
        <v>1668</v>
      </c>
      <c r="H87" s="135" t="s">
        <v>1671</v>
      </c>
      <c r="I87" s="135" t="s">
        <v>1672</v>
      </c>
    </row>
    <row r="88" spans="1:19" ht="43.5">
      <c r="A88" s="47" t="s">
        <v>1104</v>
      </c>
      <c r="B88" s="47" t="s">
        <v>1107</v>
      </c>
      <c r="C88" s="39">
        <v>1</v>
      </c>
      <c r="D88" s="1" t="s">
        <v>68</v>
      </c>
      <c r="E88" s="1" t="s">
        <v>69</v>
      </c>
      <c r="F88" s="1" t="str">
        <f>UnitControlCenter!$B$22</f>
        <v>thousand vehicles / year</v>
      </c>
      <c r="G88" s="135" t="s">
        <v>1669</v>
      </c>
      <c r="H88" s="135" t="s">
        <v>1673</v>
      </c>
      <c r="I88" s="135" t="s">
        <v>1674</v>
      </c>
    </row>
    <row r="89" spans="1:19" ht="43.5">
      <c r="A89" s="47" t="s">
        <v>1104</v>
      </c>
      <c r="B89" s="47" t="s">
        <v>2014</v>
      </c>
      <c r="C89" s="39">
        <v>1</v>
      </c>
      <c r="D89" s="1" t="s">
        <v>68</v>
      </c>
      <c r="E89" s="1" t="s">
        <v>69</v>
      </c>
      <c r="F89" s="1" t="str">
        <f>UnitControlCenter!$B$22</f>
        <v>thousand vehicles / year</v>
      </c>
      <c r="G89" s="135" t="s">
        <v>1670</v>
      </c>
      <c r="H89" s="135" t="s">
        <v>1673</v>
      </c>
      <c r="I89" s="135" t="s">
        <v>1674</v>
      </c>
    </row>
    <row r="90" spans="1:19" ht="29">
      <c r="A90" s="47" t="s">
        <v>1104</v>
      </c>
      <c r="B90" s="136" t="s">
        <v>1675</v>
      </c>
      <c r="C90" s="39">
        <v>1</v>
      </c>
      <c r="D90" s="1" t="s">
        <v>68</v>
      </c>
      <c r="E90" s="1" t="s">
        <v>69</v>
      </c>
      <c r="F90" s="1" t="str">
        <f>UnitControlCenter!$B$22</f>
        <v>thousand vehicles / year</v>
      </c>
      <c r="G90" s="1" t="s">
        <v>1741</v>
      </c>
      <c r="H90" s="1" t="s">
        <v>1742</v>
      </c>
      <c r="I90" s="1" t="s">
        <v>1743</v>
      </c>
    </row>
    <row r="91" spans="1:19" ht="72.5">
      <c r="A91" s="136" t="s">
        <v>1104</v>
      </c>
      <c r="B91" s="136" t="s">
        <v>1676</v>
      </c>
      <c r="C91" s="137">
        <v>1</v>
      </c>
      <c r="D91" s="135" t="s">
        <v>68</v>
      </c>
      <c r="E91" s="135" t="s">
        <v>69</v>
      </c>
      <c r="F91" s="135" t="str">
        <f>UnitControlCenter!B22</f>
        <v>thousand vehicles / year</v>
      </c>
      <c r="G91" s="135" t="s">
        <v>1677</v>
      </c>
      <c r="H91" s="135" t="s">
        <v>1678</v>
      </c>
      <c r="I91" s="135" t="s">
        <v>1679</v>
      </c>
    </row>
    <row r="92" spans="1:19" ht="72.5">
      <c r="A92" s="47" t="s">
        <v>1104</v>
      </c>
      <c r="B92" s="47" t="s">
        <v>1108</v>
      </c>
      <c r="C92" s="39">
        <v>1</v>
      </c>
      <c r="D92" s="1" t="s">
        <v>68</v>
      </c>
      <c r="E92" s="1" t="s">
        <v>69</v>
      </c>
      <c r="F92" s="1" t="str">
        <f>UnitControlCenter!$B$23</f>
        <v>million vehicles</v>
      </c>
      <c r="G92" s="1" t="s">
        <v>963</v>
      </c>
      <c r="H92" s="1" t="s">
        <v>961</v>
      </c>
      <c r="I92" s="1" t="s">
        <v>962</v>
      </c>
    </row>
    <row r="93" spans="1:19" ht="58">
      <c r="A93" s="47" t="s">
        <v>1104</v>
      </c>
      <c r="B93" s="47" t="s">
        <v>1109</v>
      </c>
      <c r="C93" s="39">
        <v>1</v>
      </c>
      <c r="D93" s="1" t="s">
        <v>68</v>
      </c>
      <c r="E93" s="1" t="s">
        <v>69</v>
      </c>
      <c r="F93" s="135" t="str">
        <f>UnitControlCenter!B23</f>
        <v>million vehicles</v>
      </c>
      <c r="G93" s="135" t="s">
        <v>1680</v>
      </c>
      <c r="H93" s="135" t="s">
        <v>1671</v>
      </c>
      <c r="I93" s="135" t="s">
        <v>1672</v>
      </c>
    </row>
    <row r="94" spans="1:19" ht="43.5">
      <c r="A94" s="47" t="s">
        <v>1104</v>
      </c>
      <c r="B94" s="47" t="s">
        <v>1110</v>
      </c>
      <c r="C94" s="39">
        <v>1</v>
      </c>
      <c r="D94" s="1" t="s">
        <v>68</v>
      </c>
      <c r="E94" s="1" t="s">
        <v>69</v>
      </c>
      <c r="F94" s="1" t="str">
        <f>UnitControlCenter!$B$23</f>
        <v>million vehicles</v>
      </c>
      <c r="G94" s="135" t="s">
        <v>1681</v>
      </c>
      <c r="H94" s="135" t="s">
        <v>1673</v>
      </c>
      <c r="I94" s="135" t="s">
        <v>1674</v>
      </c>
    </row>
    <row r="95" spans="1:19" ht="43.5">
      <c r="A95" s="47" t="s">
        <v>1104</v>
      </c>
      <c r="B95" s="47" t="s">
        <v>2015</v>
      </c>
      <c r="C95" s="39">
        <v>1</v>
      </c>
      <c r="D95" s="1" t="s">
        <v>68</v>
      </c>
      <c r="E95" s="1" t="s">
        <v>69</v>
      </c>
      <c r="F95" s="1" t="str">
        <f>UnitControlCenter!$B$23</f>
        <v>million vehicles</v>
      </c>
      <c r="G95" s="135" t="s">
        <v>1682</v>
      </c>
      <c r="H95" s="135" t="s">
        <v>1673</v>
      </c>
      <c r="I95" s="135" t="s">
        <v>1674</v>
      </c>
    </row>
    <row r="96" spans="1:19" ht="29.5" thickBot="1">
      <c r="A96" s="74" t="s">
        <v>1104</v>
      </c>
      <c r="B96" s="138" t="s">
        <v>1683</v>
      </c>
      <c r="C96" s="81">
        <v>1</v>
      </c>
      <c r="D96" s="75" t="s">
        <v>68</v>
      </c>
      <c r="E96" s="75" t="s">
        <v>69</v>
      </c>
      <c r="F96" s="75" t="str">
        <f>UnitControlCenter!$B$23</f>
        <v>million vehicles</v>
      </c>
      <c r="G96" s="75" t="s">
        <v>1744</v>
      </c>
      <c r="H96" s="1" t="s">
        <v>1742</v>
      </c>
      <c r="I96" s="1" t="s">
        <v>1743</v>
      </c>
      <c r="J96" s="75"/>
      <c r="K96" s="75"/>
      <c r="L96" s="75"/>
      <c r="M96" s="75"/>
      <c r="N96" s="75"/>
      <c r="O96" s="75"/>
      <c r="P96" s="75"/>
      <c r="Q96" s="75"/>
      <c r="R96" s="75"/>
      <c r="S96" s="75"/>
    </row>
    <row r="97" spans="1:19" ht="73" thickBot="1">
      <c r="A97" s="138" t="s">
        <v>1104</v>
      </c>
      <c r="B97" s="138" t="s">
        <v>1684</v>
      </c>
      <c r="C97" s="139">
        <v>1</v>
      </c>
      <c r="D97" s="134" t="s">
        <v>68</v>
      </c>
      <c r="E97" s="134" t="s">
        <v>69</v>
      </c>
      <c r="F97" s="134" t="str">
        <f>UnitControlCenter!B24</f>
        <v>thousand vehicles</v>
      </c>
      <c r="G97" s="135" t="s">
        <v>1685</v>
      </c>
      <c r="H97" s="135" t="s">
        <v>1678</v>
      </c>
      <c r="I97" s="135" t="s">
        <v>1679</v>
      </c>
    </row>
    <row r="98" spans="1:19" ht="130.5">
      <c r="A98" s="47" t="s">
        <v>1229</v>
      </c>
      <c r="B98" s="47" t="s">
        <v>662</v>
      </c>
      <c r="C98" s="39">
        <v>1</v>
      </c>
      <c r="D98" s="1" t="s">
        <v>68</v>
      </c>
      <c r="E98" s="1" t="s">
        <v>69</v>
      </c>
      <c r="F98" s="1" t="str">
        <f>UnitControlCenter!$B$3</f>
        <v>million metric tons / year</v>
      </c>
      <c r="G98" s="135" t="s">
        <v>2007</v>
      </c>
      <c r="H98" s="135" t="s">
        <v>2016</v>
      </c>
      <c r="I98" s="135" t="s">
        <v>1686</v>
      </c>
    </row>
    <row r="99" spans="1:19" ht="87">
      <c r="A99" s="47" t="s">
        <v>1229</v>
      </c>
      <c r="B99" s="47" t="s">
        <v>663</v>
      </c>
      <c r="C99" s="39">
        <v>1</v>
      </c>
      <c r="D99" s="1" t="s">
        <v>68</v>
      </c>
      <c r="E99" s="1" t="s">
        <v>69</v>
      </c>
      <c r="F99" s="1" t="str">
        <f>UnitControlCenter!$B$25</f>
        <v>petajoules / year</v>
      </c>
      <c r="G99" s="1" t="s">
        <v>1135</v>
      </c>
      <c r="H99" s="1" t="s">
        <v>964</v>
      </c>
      <c r="I99" s="1" t="s">
        <v>965</v>
      </c>
    </row>
    <row r="100" spans="1:19" ht="130.5">
      <c r="A100" s="47" t="s">
        <v>1229</v>
      </c>
      <c r="B100" s="47" t="s">
        <v>714</v>
      </c>
      <c r="C100" s="39">
        <v>1</v>
      </c>
      <c r="D100" s="1" t="s">
        <v>68</v>
      </c>
      <c r="E100" s="1" t="s">
        <v>69</v>
      </c>
      <c r="F100" s="1" t="str">
        <f>UnitControlCenter!$B$25</f>
        <v>petajoules / year</v>
      </c>
      <c r="G100" s="135" t="s">
        <v>2008</v>
      </c>
      <c r="H100" s="135" t="s">
        <v>2016</v>
      </c>
      <c r="I100" s="135" t="s">
        <v>1686</v>
      </c>
    </row>
    <row r="101" spans="1:19" ht="58">
      <c r="A101" s="47" t="s">
        <v>1229</v>
      </c>
      <c r="B101" s="47" t="s">
        <v>1230</v>
      </c>
      <c r="C101" s="39">
        <v>1</v>
      </c>
      <c r="D101" s="1" t="s">
        <v>68</v>
      </c>
      <c r="E101" s="1" t="s">
        <v>69</v>
      </c>
      <c r="F101" s="1" t="str">
        <f>UnitControlCenter!$B$19</f>
        <v>billion passenger-km / year</v>
      </c>
      <c r="G101" s="135" t="s">
        <v>2010</v>
      </c>
      <c r="H101" s="135" t="s">
        <v>2009</v>
      </c>
      <c r="I101" s="135" t="s">
        <v>2011</v>
      </c>
    </row>
    <row r="102" spans="1:19" ht="44" thickBot="1">
      <c r="A102" s="74" t="s">
        <v>1229</v>
      </c>
      <c r="B102" s="74" t="s">
        <v>1231</v>
      </c>
      <c r="C102" s="81">
        <v>1</v>
      </c>
      <c r="D102" s="75" t="s">
        <v>68</v>
      </c>
      <c r="E102" s="75" t="s">
        <v>69</v>
      </c>
      <c r="F102" s="75" t="str">
        <f>UnitControlCenter!$B$20</f>
        <v>billion freight ton-km / year</v>
      </c>
      <c r="G102" s="134" t="s">
        <v>2013</v>
      </c>
      <c r="H102" s="134" t="s">
        <v>2017</v>
      </c>
      <c r="I102" s="134" t="s">
        <v>2012</v>
      </c>
      <c r="J102" s="75"/>
      <c r="K102" s="75"/>
      <c r="L102" s="75"/>
      <c r="M102" s="75"/>
      <c r="N102" s="75"/>
      <c r="O102" s="75"/>
      <c r="P102" s="75"/>
      <c r="Q102" s="75"/>
      <c r="R102" s="75"/>
      <c r="S102" s="75"/>
    </row>
    <row r="103" spans="1:19" ht="58">
      <c r="A103" s="47" t="s">
        <v>664</v>
      </c>
      <c r="B103" s="47" t="s">
        <v>1091</v>
      </c>
      <c r="C103" s="39">
        <v>1</v>
      </c>
      <c r="D103" s="1" t="s">
        <v>68</v>
      </c>
      <c r="E103" s="1" t="s">
        <v>69</v>
      </c>
      <c r="F103" s="1" t="str">
        <f>UnitControlCenter!$B$25</f>
        <v>petajoules / year</v>
      </c>
      <c r="G103" s="1" t="s">
        <v>953</v>
      </c>
      <c r="H103" s="1" t="s">
        <v>950</v>
      </c>
      <c r="I103" s="1" t="s">
        <v>951</v>
      </c>
    </row>
    <row r="104" spans="1:19" ht="72.5">
      <c r="A104" s="47" t="s">
        <v>664</v>
      </c>
      <c r="B104" s="47" t="s">
        <v>1092</v>
      </c>
      <c r="C104" s="39">
        <v>1</v>
      </c>
      <c r="D104" s="1" t="s">
        <v>68</v>
      </c>
      <c r="E104" s="1" t="s">
        <v>69</v>
      </c>
      <c r="F104" s="1" t="str">
        <f>UnitControlCenter!$B$25</f>
        <v>petajoules / year</v>
      </c>
      <c r="G104" s="1" t="s">
        <v>1088</v>
      </c>
      <c r="H104" s="1" t="s">
        <v>1089</v>
      </c>
      <c r="I104" s="1" t="s">
        <v>1090</v>
      </c>
    </row>
    <row r="105" spans="1:19" ht="72.5">
      <c r="A105" s="47" t="s">
        <v>664</v>
      </c>
      <c r="B105" s="47" t="s">
        <v>1093</v>
      </c>
      <c r="C105" s="39">
        <v>1</v>
      </c>
      <c r="D105" s="1" t="s">
        <v>68</v>
      </c>
      <c r="E105" s="1" t="s">
        <v>69</v>
      </c>
      <c r="F105" s="1" t="str">
        <f>UnitControlCenter!$B$25</f>
        <v>petajoules / year</v>
      </c>
      <c r="G105" s="1" t="s">
        <v>1095</v>
      </c>
      <c r="H105" s="1" t="s">
        <v>950</v>
      </c>
      <c r="I105" s="1" t="s">
        <v>951</v>
      </c>
    </row>
    <row r="106" spans="1:19" ht="102" thickBot="1">
      <c r="A106" s="74" t="s">
        <v>664</v>
      </c>
      <c r="B106" s="74" t="s">
        <v>1094</v>
      </c>
      <c r="C106" s="81">
        <v>1</v>
      </c>
      <c r="D106" s="75" t="s">
        <v>68</v>
      </c>
      <c r="E106" s="75" t="s">
        <v>69</v>
      </c>
      <c r="F106" s="75" t="str">
        <f>UnitControlCenter!$B$25</f>
        <v>petajoules / year</v>
      </c>
      <c r="G106" s="75" t="s">
        <v>1096</v>
      </c>
      <c r="H106" s="75" t="s">
        <v>1089</v>
      </c>
      <c r="I106" s="75" t="s">
        <v>1090</v>
      </c>
      <c r="J106" s="75"/>
      <c r="K106" s="75"/>
      <c r="L106" s="75"/>
      <c r="M106" s="75"/>
      <c r="N106" s="75"/>
      <c r="O106" s="75"/>
      <c r="P106" s="75"/>
      <c r="Q106" s="75"/>
      <c r="R106" s="75"/>
      <c r="S106" s="75"/>
    </row>
    <row r="107" spans="1:19" ht="72.5">
      <c r="A107" s="47" t="s">
        <v>1181</v>
      </c>
      <c r="B107" s="47" t="s">
        <v>710</v>
      </c>
      <c r="C107" s="39">
        <v>1</v>
      </c>
      <c r="D107" s="1" t="s">
        <v>68</v>
      </c>
      <c r="E107" s="1" t="s">
        <v>69</v>
      </c>
      <c r="F107" s="1" t="str">
        <f>UnitControlCenter!$B$3</f>
        <v>million metric tons / year</v>
      </c>
      <c r="G107" s="1" t="s">
        <v>949</v>
      </c>
      <c r="H107" s="1" t="s">
        <v>950</v>
      </c>
      <c r="I107" s="1" t="s">
        <v>951</v>
      </c>
    </row>
    <row r="108" spans="1:19" ht="43.5">
      <c r="A108" s="47" t="s">
        <v>1181</v>
      </c>
      <c r="B108" s="47" t="s">
        <v>711</v>
      </c>
      <c r="C108" s="39">
        <v>1</v>
      </c>
      <c r="D108" s="1" t="s">
        <v>68</v>
      </c>
      <c r="E108" s="1" t="s">
        <v>69</v>
      </c>
      <c r="F108" s="1" t="str">
        <f>UnitControlCenter!$B$3</f>
        <v>million metric tons / year</v>
      </c>
      <c r="G108" s="1" t="s">
        <v>958</v>
      </c>
      <c r="H108" s="1" t="s">
        <v>956</v>
      </c>
      <c r="I108" s="1" t="s">
        <v>957</v>
      </c>
    </row>
    <row r="109" spans="1:19" ht="58">
      <c r="A109" s="47" t="s">
        <v>1181</v>
      </c>
      <c r="B109" s="47" t="s">
        <v>712</v>
      </c>
      <c r="C109" s="39">
        <v>1</v>
      </c>
      <c r="D109" s="1" t="s">
        <v>68</v>
      </c>
      <c r="E109" s="1" t="s">
        <v>69</v>
      </c>
      <c r="F109" s="1" t="str">
        <f>UnitControlCenter!$B$3</f>
        <v>million metric tons / year</v>
      </c>
      <c r="G109" s="1" t="s">
        <v>952</v>
      </c>
      <c r="H109" s="1" t="s">
        <v>950</v>
      </c>
      <c r="I109" s="1" t="s">
        <v>951</v>
      </c>
    </row>
    <row r="110" spans="1:19" ht="29">
      <c r="A110" s="47" t="s">
        <v>1181</v>
      </c>
      <c r="B110" s="47" t="s">
        <v>713</v>
      </c>
      <c r="C110" s="39">
        <v>1</v>
      </c>
      <c r="D110" s="1" t="s">
        <v>68</v>
      </c>
      <c r="E110" s="1" t="s">
        <v>69</v>
      </c>
      <c r="F110" s="1" t="str">
        <f>UnitControlCenter!$B$3</f>
        <v>million metric tons / year</v>
      </c>
      <c r="G110" s="1" t="s">
        <v>959</v>
      </c>
      <c r="H110" s="1" t="s">
        <v>956</v>
      </c>
      <c r="I110" s="1" t="s">
        <v>957</v>
      </c>
    </row>
    <row r="111" spans="1:19" ht="72.5">
      <c r="A111" s="47" t="s">
        <v>1181</v>
      </c>
      <c r="B111" s="47" t="s">
        <v>1179</v>
      </c>
      <c r="C111" s="39">
        <v>1</v>
      </c>
      <c r="D111" s="1" t="s">
        <v>68</v>
      </c>
      <c r="E111" s="1" t="s">
        <v>69</v>
      </c>
      <c r="F111" s="1" t="str">
        <f>UnitControlCenter!$B$3</f>
        <v>million metric tons / year</v>
      </c>
      <c r="G111" s="1" t="s">
        <v>1184</v>
      </c>
      <c r="H111" s="1" t="s">
        <v>950</v>
      </c>
      <c r="I111" s="1" t="s">
        <v>951</v>
      </c>
    </row>
    <row r="112" spans="1:19" ht="44" thickBot="1">
      <c r="A112" s="74" t="s">
        <v>1181</v>
      </c>
      <c r="B112" s="74" t="s">
        <v>1180</v>
      </c>
      <c r="C112" s="81">
        <v>1</v>
      </c>
      <c r="D112" s="75" t="s">
        <v>68</v>
      </c>
      <c r="E112" s="75" t="s">
        <v>69</v>
      </c>
      <c r="F112" s="75" t="str">
        <f>UnitControlCenter!$B$3</f>
        <v>million metric tons / year</v>
      </c>
      <c r="G112" s="75" t="s">
        <v>1226</v>
      </c>
      <c r="H112" s="75" t="s">
        <v>1182</v>
      </c>
      <c r="I112" s="75" t="s">
        <v>1183</v>
      </c>
      <c r="J112" s="75"/>
      <c r="K112" s="75"/>
      <c r="L112" s="75"/>
      <c r="M112" s="75"/>
      <c r="N112" s="75"/>
      <c r="O112" s="75"/>
      <c r="P112" s="75"/>
      <c r="Q112" s="75"/>
      <c r="R112" s="75"/>
      <c r="S112" s="75"/>
    </row>
    <row r="113" spans="1:19" ht="43.5">
      <c r="A113" s="47" t="s">
        <v>665</v>
      </c>
      <c r="B113" s="47" t="s">
        <v>666</v>
      </c>
      <c r="C113" s="39">
        <v>1</v>
      </c>
      <c r="D113" s="1" t="s">
        <v>68</v>
      </c>
      <c r="E113" s="1" t="s">
        <v>69</v>
      </c>
      <c r="F113" s="1" t="str">
        <f>UnitControlCenter!$B$25</f>
        <v>petajoules / year</v>
      </c>
      <c r="G113" s="1" t="s">
        <v>679</v>
      </c>
      <c r="H113" s="1" t="s">
        <v>680</v>
      </c>
      <c r="I113" s="1" t="s">
        <v>942</v>
      </c>
    </row>
    <row r="114" spans="1:19" ht="29">
      <c r="A114" s="47" t="s">
        <v>665</v>
      </c>
      <c r="B114" s="47" t="s">
        <v>667</v>
      </c>
      <c r="C114" s="39">
        <v>1</v>
      </c>
      <c r="D114" s="1" t="s">
        <v>68</v>
      </c>
      <c r="E114" s="1" t="s">
        <v>69</v>
      </c>
      <c r="F114" s="1" t="str">
        <f>UnitControlCenter!$B$25</f>
        <v>petajoules / year</v>
      </c>
      <c r="G114" s="1" t="s">
        <v>697</v>
      </c>
      <c r="H114" s="1" t="s">
        <v>681</v>
      </c>
      <c r="I114" s="1" t="s">
        <v>682</v>
      </c>
    </row>
    <row r="115" spans="1:19" ht="73" thickBot="1">
      <c r="A115" s="74" t="s">
        <v>665</v>
      </c>
      <c r="B115" s="74" t="s">
        <v>668</v>
      </c>
      <c r="C115" s="81">
        <v>1</v>
      </c>
      <c r="D115" s="75" t="s">
        <v>68</v>
      </c>
      <c r="E115" s="75" t="s">
        <v>69</v>
      </c>
      <c r="F115" s="75" t="str">
        <f>UnitControlCenter!$B$25</f>
        <v>petajoules / year</v>
      </c>
      <c r="G115" s="75" t="s">
        <v>974</v>
      </c>
      <c r="H115" s="75" t="s">
        <v>976</v>
      </c>
      <c r="I115" s="75" t="s">
        <v>975</v>
      </c>
      <c r="J115" s="75"/>
      <c r="K115" s="75"/>
      <c r="L115" s="75"/>
      <c r="M115" s="75"/>
      <c r="N115" s="75"/>
      <c r="O115" s="75"/>
      <c r="P115" s="75"/>
      <c r="Q115" s="75"/>
      <c r="R115" s="75"/>
      <c r="S115" s="75"/>
    </row>
    <row r="116" spans="1:19" ht="101.5">
      <c r="A116" s="47" t="s">
        <v>739</v>
      </c>
      <c r="B116" s="47" t="s">
        <v>740</v>
      </c>
      <c r="C116" s="39">
        <v>1</v>
      </c>
      <c r="D116" s="1" t="s">
        <v>68</v>
      </c>
      <c r="E116" s="1" t="s">
        <v>69</v>
      </c>
      <c r="F116" s="1" t="str">
        <f>UnitControlCenter!$B$25</f>
        <v>petajoules / year</v>
      </c>
      <c r="G116" s="1" t="s">
        <v>994</v>
      </c>
      <c r="H116" s="135" t="s">
        <v>1696</v>
      </c>
      <c r="I116" s="1" t="s">
        <v>995</v>
      </c>
    </row>
    <row r="117" spans="1:19" ht="58">
      <c r="A117" s="47" t="s">
        <v>739</v>
      </c>
      <c r="B117" s="47" t="s">
        <v>741</v>
      </c>
      <c r="C117" s="39">
        <v>1</v>
      </c>
      <c r="D117" s="1" t="s">
        <v>68</v>
      </c>
      <c r="E117" s="1" t="s">
        <v>69</v>
      </c>
      <c r="F117" s="1" t="str">
        <f>UnitControlCenter!$B$25</f>
        <v>petajoules / year</v>
      </c>
      <c r="G117" s="1" t="s">
        <v>1130</v>
      </c>
      <c r="H117" s="1" t="s">
        <v>1131</v>
      </c>
      <c r="I117" s="1" t="s">
        <v>1132</v>
      </c>
    </row>
    <row r="118" spans="1:19">
      <c r="A118" s="47" t="s">
        <v>739</v>
      </c>
      <c r="B118" s="47" t="s">
        <v>1245</v>
      </c>
      <c r="C118" s="39">
        <v>1</v>
      </c>
      <c r="D118" s="1" t="s">
        <v>66</v>
      </c>
      <c r="E118" s="1" t="s">
        <v>67</v>
      </c>
      <c r="F118" s="1" t="str">
        <f>UnitControlCenter!$B$26</f>
        <v>thousand BTU / 2018 INR</v>
      </c>
      <c r="G118" s="1" t="s">
        <v>1193</v>
      </c>
    </row>
    <row r="119" spans="1:19">
      <c r="A119" s="47" t="s">
        <v>739</v>
      </c>
      <c r="B119" s="47" t="s">
        <v>742</v>
      </c>
      <c r="C119" s="39">
        <v>1</v>
      </c>
      <c r="D119" s="1" t="s">
        <v>66</v>
      </c>
      <c r="E119" s="1" t="s">
        <v>67</v>
      </c>
      <c r="F119" s="1" t="str">
        <f>UnitControlCenter!$B$15</f>
        <v>terawatt-hours (TWh) / year</v>
      </c>
      <c r="G119" s="1" t="s">
        <v>621</v>
      </c>
    </row>
    <row r="120" spans="1:19">
      <c r="A120" s="47" t="s">
        <v>739</v>
      </c>
      <c r="B120" s="47" t="s">
        <v>743</v>
      </c>
      <c r="C120" s="39">
        <v>1</v>
      </c>
      <c r="D120" s="1" t="s">
        <v>66</v>
      </c>
      <c r="E120" s="1" t="s">
        <v>67</v>
      </c>
      <c r="F120" s="1" t="str">
        <f>UnitControlCenter!$B$27</f>
        <v>millions of metric tons / year</v>
      </c>
      <c r="G120" s="1" t="s">
        <v>620</v>
      </c>
    </row>
    <row r="121" spans="1:19">
      <c r="A121" s="47" t="s">
        <v>739</v>
      </c>
      <c r="B121" s="47" t="s">
        <v>744</v>
      </c>
      <c r="C121" s="39">
        <v>1</v>
      </c>
      <c r="D121" s="1" t="s">
        <v>66</v>
      </c>
      <c r="E121" s="1" t="s">
        <v>67</v>
      </c>
      <c r="F121" s="1" t="str">
        <f>UnitControlCenter!$B$27</f>
        <v>millions of metric tons / year</v>
      </c>
      <c r="G121" s="1" t="s">
        <v>619</v>
      </c>
    </row>
    <row r="122" spans="1:19">
      <c r="A122" s="47" t="s">
        <v>739</v>
      </c>
      <c r="B122" s="47" t="s">
        <v>745</v>
      </c>
      <c r="C122" s="39">
        <v>1</v>
      </c>
      <c r="D122" s="1" t="s">
        <v>66</v>
      </c>
      <c r="E122" s="1" t="s">
        <v>67</v>
      </c>
      <c r="F122" s="1" t="str">
        <f>UnitControlCenter!$B$28</f>
        <v>billion cubic meters / year</v>
      </c>
      <c r="G122" s="1" t="s">
        <v>618</v>
      </c>
    </row>
    <row r="123" spans="1:19">
      <c r="A123" s="47" t="s">
        <v>739</v>
      </c>
      <c r="B123" s="47" t="s">
        <v>746</v>
      </c>
      <c r="C123" s="39">
        <v>1</v>
      </c>
      <c r="D123" s="1" t="s">
        <v>66</v>
      </c>
      <c r="E123" s="1" t="s">
        <v>67</v>
      </c>
      <c r="F123" s="1" t="str">
        <f>UnitControlCenter!$B$29</f>
        <v>millions of metric tons / year</v>
      </c>
      <c r="G123" s="1" t="s">
        <v>617</v>
      </c>
    </row>
    <row r="124" spans="1:19">
      <c r="A124" s="47" t="s">
        <v>739</v>
      </c>
      <c r="B124" s="47" t="s">
        <v>747</v>
      </c>
      <c r="C124" s="39">
        <v>1</v>
      </c>
      <c r="D124" s="1" t="s">
        <v>66</v>
      </c>
      <c r="E124" s="1" t="s">
        <v>67</v>
      </c>
      <c r="F124" s="1" t="str">
        <f>UnitControlCenter!$B$29</f>
        <v>millions of metric tons / year</v>
      </c>
      <c r="G124" s="1" t="s">
        <v>685</v>
      </c>
    </row>
    <row r="125" spans="1:19">
      <c r="A125" s="47" t="s">
        <v>739</v>
      </c>
      <c r="B125" s="47" t="s">
        <v>748</v>
      </c>
      <c r="C125" s="39">
        <v>1</v>
      </c>
      <c r="D125" s="1" t="s">
        <v>66</v>
      </c>
      <c r="E125" s="1" t="s">
        <v>67</v>
      </c>
      <c r="F125" s="1" t="str">
        <f>UnitControlCenter!$B$27</f>
        <v>millions of metric tons / year</v>
      </c>
      <c r="G125" s="1" t="s">
        <v>686</v>
      </c>
    </row>
    <row r="126" spans="1:19" ht="29">
      <c r="A126" s="47" t="s">
        <v>739</v>
      </c>
      <c r="B126" s="47" t="s">
        <v>977</v>
      </c>
      <c r="C126" s="39">
        <v>1</v>
      </c>
      <c r="D126" s="1" t="s">
        <v>66</v>
      </c>
      <c r="E126" s="1" t="s">
        <v>67</v>
      </c>
      <c r="F126" s="1" t="str">
        <f>UnitControlCenter!$B$30</f>
        <v>millions of metric tons / year</v>
      </c>
      <c r="G126" s="1" t="s">
        <v>981</v>
      </c>
    </row>
    <row r="127" spans="1:19" ht="29">
      <c r="A127" s="47" t="s">
        <v>739</v>
      </c>
      <c r="B127" s="47" t="s">
        <v>978</v>
      </c>
      <c r="C127" s="39">
        <v>1</v>
      </c>
      <c r="D127" s="1" t="s">
        <v>66</v>
      </c>
      <c r="E127" s="1" t="s">
        <v>67</v>
      </c>
      <c r="F127" s="1" t="str">
        <f>UnitControlCenter!$B$27</f>
        <v>millions of metric tons / year</v>
      </c>
      <c r="G127" s="1" t="s">
        <v>982</v>
      </c>
    </row>
    <row r="128" spans="1:19" ht="15" thickBot="1">
      <c r="A128" s="74" t="s">
        <v>739</v>
      </c>
      <c r="B128" s="74" t="s">
        <v>979</v>
      </c>
      <c r="C128" s="81">
        <v>1</v>
      </c>
      <c r="D128" s="75" t="s">
        <v>66</v>
      </c>
      <c r="E128" s="75" t="s">
        <v>67</v>
      </c>
      <c r="F128" s="75" t="str">
        <f>UnitControlCenter!$B$5</f>
        <v>thousand metric tons / year</v>
      </c>
      <c r="G128" s="75" t="s">
        <v>983</v>
      </c>
      <c r="H128" s="75"/>
      <c r="I128" s="75"/>
      <c r="J128" s="75"/>
      <c r="K128" s="75"/>
      <c r="L128" s="75"/>
      <c r="M128" s="75"/>
      <c r="N128" s="75"/>
      <c r="O128" s="75"/>
      <c r="P128" s="75"/>
      <c r="Q128" s="75"/>
      <c r="R128" s="75"/>
      <c r="S128" s="75"/>
    </row>
    <row r="129" spans="1:19" ht="58">
      <c r="A129" s="47" t="s">
        <v>1116</v>
      </c>
      <c r="B129" s="47" t="s">
        <v>989</v>
      </c>
      <c r="C129" s="39">
        <v>1</v>
      </c>
      <c r="D129" s="1" t="s">
        <v>68</v>
      </c>
      <c r="E129" s="1" t="s">
        <v>69</v>
      </c>
      <c r="F129" s="1" t="str">
        <f>UnitControlCenter!$B$31</f>
        <v>petajoules / year</v>
      </c>
      <c r="G129" s="1" t="s">
        <v>996</v>
      </c>
      <c r="H129" s="1" t="s">
        <v>997</v>
      </c>
      <c r="I129" s="1" t="s">
        <v>998</v>
      </c>
    </row>
    <row r="130" spans="1:19" ht="58">
      <c r="A130" s="47" t="s">
        <v>1116</v>
      </c>
      <c r="B130" s="47" t="s">
        <v>749</v>
      </c>
      <c r="C130" s="39">
        <v>1</v>
      </c>
      <c r="D130" s="1" t="s">
        <v>68</v>
      </c>
      <c r="E130" s="1" t="s">
        <v>67</v>
      </c>
      <c r="F130" s="1" t="str">
        <f>UnitControlCenter!$B$31</f>
        <v>petajoules / year</v>
      </c>
      <c r="G130" s="1" t="s">
        <v>999</v>
      </c>
      <c r="H130" s="1" t="s">
        <v>997</v>
      </c>
      <c r="I130" s="1" t="s">
        <v>998</v>
      </c>
    </row>
    <row r="131" spans="1:19" ht="58">
      <c r="A131" s="47" t="s">
        <v>1116</v>
      </c>
      <c r="B131" s="47" t="s">
        <v>990</v>
      </c>
      <c r="C131" s="39">
        <v>1</v>
      </c>
      <c r="D131" s="1" t="s">
        <v>68</v>
      </c>
      <c r="E131" s="1" t="s">
        <v>69</v>
      </c>
      <c r="F131" s="1" t="str">
        <f>UnitControlCenter!$B$8</f>
        <v>2018 lakh crores / year</v>
      </c>
      <c r="G131" s="1" t="s">
        <v>1000</v>
      </c>
      <c r="H131" s="1" t="s">
        <v>997</v>
      </c>
      <c r="I131" s="1" t="s">
        <v>998</v>
      </c>
    </row>
    <row r="132" spans="1:19" ht="72.5">
      <c r="A132" s="47" t="s">
        <v>1116</v>
      </c>
      <c r="B132" s="47" t="s">
        <v>987</v>
      </c>
      <c r="C132" s="39">
        <v>1</v>
      </c>
      <c r="D132" s="1" t="s">
        <v>68</v>
      </c>
      <c r="E132" s="1" t="s">
        <v>67</v>
      </c>
      <c r="F132" s="1" t="str">
        <f>UnitControlCenter!$B$8</f>
        <v>2018 lakh crores / year</v>
      </c>
      <c r="G132" s="1" t="s">
        <v>1001</v>
      </c>
      <c r="H132" s="1" t="s">
        <v>997</v>
      </c>
      <c r="I132" s="1" t="s">
        <v>998</v>
      </c>
    </row>
    <row r="133" spans="1:19" ht="43.5">
      <c r="A133" s="47" t="s">
        <v>1116</v>
      </c>
      <c r="B133" s="47" t="s">
        <v>1269</v>
      </c>
      <c r="C133" s="39">
        <v>1</v>
      </c>
      <c r="D133" s="1" t="s">
        <v>68</v>
      </c>
      <c r="E133" s="1" t="s">
        <v>69</v>
      </c>
      <c r="F133" s="1" t="str">
        <f>UnitControlCenter!B3</f>
        <v>million metric tons / year</v>
      </c>
      <c r="G133" s="1" t="s">
        <v>1273</v>
      </c>
      <c r="H133" s="1" t="s">
        <v>1271</v>
      </c>
      <c r="I133" s="1" t="s">
        <v>1272</v>
      </c>
    </row>
    <row r="134" spans="1:19" ht="58">
      <c r="A134" s="47" t="s">
        <v>1116</v>
      </c>
      <c r="B134" s="47" t="s">
        <v>1270</v>
      </c>
      <c r="C134" s="39">
        <v>1</v>
      </c>
      <c r="D134" s="1" t="s">
        <v>68</v>
      </c>
      <c r="E134" s="1" t="s">
        <v>67</v>
      </c>
      <c r="F134" s="1" t="str">
        <f>UnitControlCenter!B3</f>
        <v>million metric tons / year</v>
      </c>
      <c r="G134" s="1" t="s">
        <v>1274</v>
      </c>
      <c r="H134" s="1" t="s">
        <v>1271</v>
      </c>
      <c r="I134" s="1" t="s">
        <v>1272</v>
      </c>
    </row>
    <row r="135" spans="1:19" ht="58">
      <c r="A135" s="47" t="s">
        <v>1116</v>
      </c>
      <c r="B135" s="47" t="s">
        <v>991</v>
      </c>
      <c r="C135" s="39">
        <v>1</v>
      </c>
      <c r="D135" s="1" t="s">
        <v>68</v>
      </c>
      <c r="E135" s="1" t="s">
        <v>69</v>
      </c>
      <c r="F135" s="1" t="str">
        <f>UnitControlCenter!$B$31</f>
        <v>petajoules / year</v>
      </c>
      <c r="G135" s="1" t="s">
        <v>1083</v>
      </c>
      <c r="H135" s="1" t="s">
        <v>1078</v>
      </c>
      <c r="I135" s="1" t="s">
        <v>1079</v>
      </c>
    </row>
    <row r="136" spans="1:19" ht="72.5">
      <c r="A136" s="47" t="s">
        <v>1116</v>
      </c>
      <c r="B136" s="47" t="s">
        <v>750</v>
      </c>
      <c r="C136" s="39">
        <v>1</v>
      </c>
      <c r="D136" s="1" t="s">
        <v>68</v>
      </c>
      <c r="E136" s="1" t="s">
        <v>67</v>
      </c>
      <c r="F136" s="1" t="str">
        <f>UnitControlCenter!$B$31</f>
        <v>petajoules / year</v>
      </c>
      <c r="G136" s="1" t="s">
        <v>1084</v>
      </c>
      <c r="H136" s="1" t="s">
        <v>1078</v>
      </c>
      <c r="I136" s="1" t="s">
        <v>1080</v>
      </c>
    </row>
    <row r="137" spans="1:19" ht="72.5">
      <c r="A137" s="47" t="s">
        <v>1116</v>
      </c>
      <c r="B137" s="47" t="s">
        <v>992</v>
      </c>
      <c r="C137" s="39">
        <v>1</v>
      </c>
      <c r="D137" s="1" t="s">
        <v>68</v>
      </c>
      <c r="E137" s="1" t="s">
        <v>69</v>
      </c>
      <c r="F137" s="1" t="str">
        <f>UnitControlCenter!$B$8</f>
        <v>2018 lakh crores / year</v>
      </c>
      <c r="G137" s="1" t="s">
        <v>1085</v>
      </c>
      <c r="H137" s="1" t="s">
        <v>1078</v>
      </c>
      <c r="I137" s="1" t="s">
        <v>1081</v>
      </c>
    </row>
    <row r="138" spans="1:19" ht="87">
      <c r="A138" s="47" t="s">
        <v>1116</v>
      </c>
      <c r="B138" s="47" t="s">
        <v>988</v>
      </c>
      <c r="C138" s="39">
        <v>1</v>
      </c>
      <c r="D138" s="1" t="s">
        <v>68</v>
      </c>
      <c r="E138" s="1" t="s">
        <v>67</v>
      </c>
      <c r="F138" s="1" t="str">
        <f>UnitControlCenter!$B$8</f>
        <v>2018 lakh crores / year</v>
      </c>
      <c r="G138" s="1" t="s">
        <v>1086</v>
      </c>
      <c r="H138" s="1" t="s">
        <v>1078</v>
      </c>
      <c r="I138" s="1" t="s">
        <v>1082</v>
      </c>
    </row>
    <row r="139" spans="1:19" ht="101.5">
      <c r="A139" s="47" t="s">
        <v>1116</v>
      </c>
      <c r="B139" s="47" t="s">
        <v>1117</v>
      </c>
      <c r="C139" s="39">
        <v>1</v>
      </c>
      <c r="D139" s="1" t="s">
        <v>68</v>
      </c>
      <c r="E139" s="1" t="s">
        <v>69</v>
      </c>
      <c r="F139" s="1" t="str">
        <f>UnitControlCenter!$B$25</f>
        <v>petajoules / year</v>
      </c>
      <c r="G139" s="1" t="s">
        <v>1119</v>
      </c>
      <c r="H139" s="1" t="s">
        <v>1121</v>
      </c>
      <c r="I139" s="1" t="s">
        <v>1122</v>
      </c>
    </row>
    <row r="140" spans="1:19" ht="116.5" thickBot="1">
      <c r="A140" s="74" t="s">
        <v>1116</v>
      </c>
      <c r="B140" s="74" t="s">
        <v>1118</v>
      </c>
      <c r="C140" s="81">
        <v>1</v>
      </c>
      <c r="D140" s="75" t="s">
        <v>68</v>
      </c>
      <c r="E140" s="75" t="s">
        <v>67</v>
      </c>
      <c r="F140" s="75" t="str">
        <f>UnitControlCenter!$B$25</f>
        <v>petajoules / year</v>
      </c>
      <c r="G140" s="75" t="s">
        <v>1120</v>
      </c>
      <c r="H140" s="75" t="s">
        <v>1121</v>
      </c>
      <c r="I140" s="75" t="s">
        <v>1122</v>
      </c>
      <c r="J140" s="75"/>
      <c r="K140" s="75"/>
      <c r="L140" s="75"/>
      <c r="M140" s="75"/>
      <c r="N140" s="75"/>
      <c r="O140" s="75"/>
      <c r="P140" s="75"/>
      <c r="Q140" s="75"/>
      <c r="R140" s="75"/>
      <c r="S140" s="75"/>
    </row>
    <row r="141" spans="1:19" ht="58">
      <c r="A141" s="47" t="s">
        <v>669</v>
      </c>
      <c r="B141" s="47" t="s">
        <v>99</v>
      </c>
      <c r="C141" s="39">
        <v>1</v>
      </c>
      <c r="D141" s="1" t="s">
        <v>68</v>
      </c>
      <c r="E141" s="1" t="s">
        <v>676</v>
      </c>
      <c r="F141" s="1" t="str">
        <f>UnitControlCenter!$B$17</f>
        <v>2018 INR / megawatt-hour (MWh)</v>
      </c>
      <c r="G141" s="1" t="s">
        <v>1002</v>
      </c>
      <c r="H141" s="1" t="s">
        <v>1201</v>
      </c>
      <c r="I141" s="1" t="s">
        <v>1003</v>
      </c>
    </row>
    <row r="142" spans="1:19" ht="43.5">
      <c r="A142" s="47" t="s">
        <v>669</v>
      </c>
      <c r="B142" s="47" t="s">
        <v>470</v>
      </c>
      <c r="C142" s="39">
        <v>1</v>
      </c>
      <c r="D142" s="1" t="s">
        <v>68</v>
      </c>
      <c r="E142" s="1" t="s">
        <v>676</v>
      </c>
      <c r="F142" s="1" t="str">
        <f>UnitControlCenter!$B$32</f>
        <v>2018 INR / metric ton</v>
      </c>
      <c r="G142" s="1" t="s">
        <v>1012</v>
      </c>
      <c r="H142" s="1" t="s">
        <v>1013</v>
      </c>
      <c r="I142" s="1" t="s">
        <v>1014</v>
      </c>
    </row>
    <row r="143" spans="1:19">
      <c r="A143" s="47" t="s">
        <v>669</v>
      </c>
      <c r="B143" s="47" t="s">
        <v>467</v>
      </c>
      <c r="C143" s="39">
        <v>1</v>
      </c>
      <c r="D143" s="1" t="s">
        <v>68</v>
      </c>
      <c r="E143" s="1" t="s">
        <v>676</v>
      </c>
      <c r="F143" s="1" t="str">
        <f>UnitControlCenter!$B$32</f>
        <v>2018 INR / metric ton</v>
      </c>
      <c r="G143" s="1" t="s">
        <v>688</v>
      </c>
      <c r="H143" s="1" t="s">
        <v>364</v>
      </c>
      <c r="I143" s="1" t="s">
        <v>895</v>
      </c>
    </row>
    <row r="144" spans="1:19" ht="72.5">
      <c r="A144" s="47" t="s">
        <v>669</v>
      </c>
      <c r="B144" s="47" t="s">
        <v>93</v>
      </c>
      <c r="C144" s="39">
        <v>1</v>
      </c>
      <c r="D144" s="1" t="s">
        <v>68</v>
      </c>
      <c r="E144" s="1" t="s">
        <v>676</v>
      </c>
      <c r="F144" s="1" t="str">
        <f>UnitControlCenter!$B$33</f>
        <v>2018 INR / cubic meter</v>
      </c>
      <c r="G144" s="1" t="s">
        <v>1004</v>
      </c>
      <c r="H144" s="1" t="s">
        <v>1005</v>
      </c>
      <c r="I144" s="1" t="s">
        <v>1006</v>
      </c>
    </row>
    <row r="145" spans="1:19">
      <c r="A145" s="47" t="s">
        <v>669</v>
      </c>
      <c r="B145" s="47" t="s">
        <v>101</v>
      </c>
      <c r="C145" s="39">
        <v>1</v>
      </c>
      <c r="D145" s="1" t="s">
        <v>68</v>
      </c>
      <c r="E145" s="1" t="s">
        <v>676</v>
      </c>
      <c r="F145" s="1" t="str">
        <f>UnitControlCenter!$B$34</f>
        <v>2018 INR / liter</v>
      </c>
      <c r="G145" s="1" t="s">
        <v>690</v>
      </c>
      <c r="H145" s="1" t="s">
        <v>359</v>
      </c>
      <c r="I145" s="39">
        <v>969696</v>
      </c>
    </row>
    <row r="146" spans="1:19" ht="72.5">
      <c r="A146" s="47" t="s">
        <v>669</v>
      </c>
      <c r="B146" s="47" t="s">
        <v>102</v>
      </c>
      <c r="C146" s="39">
        <v>1</v>
      </c>
      <c r="D146" s="1" t="s">
        <v>68</v>
      </c>
      <c r="E146" s="1" t="s">
        <v>676</v>
      </c>
      <c r="F146" s="1" t="str">
        <f>UnitControlCenter!$B$34</f>
        <v>2018 INR / liter</v>
      </c>
      <c r="G146" s="1" t="s">
        <v>1007</v>
      </c>
      <c r="H146" s="1" t="s">
        <v>1005</v>
      </c>
      <c r="I146" s="1" t="s">
        <v>1006</v>
      </c>
    </row>
    <row r="147" spans="1:19" ht="58">
      <c r="A147" s="47" t="s">
        <v>669</v>
      </c>
      <c r="B147" s="47" t="s">
        <v>98</v>
      </c>
      <c r="C147" s="39">
        <v>1</v>
      </c>
      <c r="D147" s="1" t="s">
        <v>68</v>
      </c>
      <c r="E147" s="1" t="s">
        <v>676</v>
      </c>
      <c r="F147" s="1" t="str">
        <f>UnitControlCenter!$B$32</f>
        <v>2018 INR / metric ton</v>
      </c>
      <c r="G147" s="1" t="s">
        <v>1008</v>
      </c>
      <c r="H147" s="1" t="s">
        <v>1009</v>
      </c>
      <c r="I147" s="1" t="s">
        <v>1010</v>
      </c>
    </row>
    <row r="148" spans="1:19" ht="58">
      <c r="A148" s="47" t="s">
        <v>669</v>
      </c>
      <c r="B148" s="47" t="s">
        <v>945</v>
      </c>
      <c r="C148" s="39">
        <v>1</v>
      </c>
      <c r="D148" s="1" t="s">
        <v>68</v>
      </c>
      <c r="E148" s="1" t="s">
        <v>676</v>
      </c>
      <c r="F148" s="1" t="str">
        <f>UnitControlCenter!$B$35</f>
        <v>2018 INR / metric ton</v>
      </c>
      <c r="G148" s="1" t="s">
        <v>1075</v>
      </c>
      <c r="H148" s="1" t="s">
        <v>1076</v>
      </c>
      <c r="I148" s="1" t="s">
        <v>1077</v>
      </c>
    </row>
    <row r="149" spans="1:19" ht="58">
      <c r="A149" s="47" t="s">
        <v>669</v>
      </c>
      <c r="B149" s="47" t="s">
        <v>1011</v>
      </c>
      <c r="C149" s="39">
        <v>1</v>
      </c>
      <c r="D149" s="1" t="s">
        <v>68</v>
      </c>
      <c r="E149" s="1" t="s">
        <v>676</v>
      </c>
      <c r="F149" s="1" t="str">
        <f>UnitControlCenter!$B$34</f>
        <v>2018 INR / liter</v>
      </c>
      <c r="G149" s="1" t="s">
        <v>1015</v>
      </c>
      <c r="H149" s="1" t="s">
        <v>687</v>
      </c>
      <c r="I149" s="1" t="s">
        <v>941</v>
      </c>
    </row>
    <row r="150" spans="1:19" ht="29.5" thickBot="1">
      <c r="A150" s="74" t="s">
        <v>669</v>
      </c>
      <c r="B150" s="74" t="s">
        <v>808</v>
      </c>
      <c r="C150" s="81">
        <v>1</v>
      </c>
      <c r="D150" s="75" t="s">
        <v>68</v>
      </c>
      <c r="E150" s="75" t="s">
        <v>676</v>
      </c>
      <c r="F150" s="75" t="str">
        <f>UnitControlCenter!$B$36</f>
        <v>2018 INR / kg</v>
      </c>
      <c r="G150" s="75" t="s">
        <v>1127</v>
      </c>
      <c r="H150" s="75" t="s">
        <v>1128</v>
      </c>
      <c r="I150" s="75" t="s">
        <v>1129</v>
      </c>
      <c r="J150" s="75"/>
      <c r="K150" s="75"/>
      <c r="L150" s="75"/>
      <c r="M150" s="75"/>
      <c r="N150" s="75"/>
      <c r="O150" s="75"/>
      <c r="P150" s="75"/>
      <c r="Q150" s="75"/>
      <c r="R150" s="75"/>
      <c r="S150" s="75"/>
    </row>
    <row r="151" spans="1:19">
      <c r="A151" s="47" t="s">
        <v>670</v>
      </c>
      <c r="B151" s="47" t="s">
        <v>671</v>
      </c>
      <c r="C151" s="39">
        <v>1</v>
      </c>
      <c r="D151" s="1" t="s">
        <v>66</v>
      </c>
      <c r="E151" s="1" t="s">
        <v>67</v>
      </c>
      <c r="F151" s="1" t="str">
        <f>UnitControlCenter!$B$37</f>
        <v>2018 INR / kilowatt-hour (kWh)</v>
      </c>
      <c r="G151" s="1" t="s">
        <v>691</v>
      </c>
    </row>
    <row r="152" spans="1:19" ht="29">
      <c r="A152" s="47" t="s">
        <v>670</v>
      </c>
      <c r="B152" s="47" t="s">
        <v>672</v>
      </c>
      <c r="C152" s="39">
        <v>1</v>
      </c>
      <c r="D152" s="1" t="s">
        <v>68</v>
      </c>
      <c r="E152" s="1" t="s">
        <v>67</v>
      </c>
      <c r="F152" s="1" t="str">
        <f>UnitControlCenter!$B$38</f>
        <v>cost of eqpt. To capture 1 metric ton CO2e/yr (2018 INR)</v>
      </c>
      <c r="G152" s="1" t="s">
        <v>695</v>
      </c>
      <c r="H152" s="1" t="s">
        <v>696</v>
      </c>
      <c r="I152" s="1" t="s">
        <v>902</v>
      </c>
    </row>
    <row r="153" spans="1:19">
      <c r="A153" s="47" t="s">
        <v>670</v>
      </c>
      <c r="B153" s="47" t="s">
        <v>673</v>
      </c>
      <c r="C153" s="39">
        <v>1</v>
      </c>
      <c r="D153" s="1" t="s">
        <v>66</v>
      </c>
      <c r="E153" s="1" t="s">
        <v>67</v>
      </c>
      <c r="F153" s="1" t="str">
        <f>UnitControlCenter!$B$39</f>
        <v>lakhs / megawatt (MW)</v>
      </c>
      <c r="G153" s="1" t="s">
        <v>692</v>
      </c>
    </row>
    <row r="154" spans="1:19">
      <c r="A154" s="47" t="s">
        <v>670</v>
      </c>
      <c r="B154" s="47" t="s">
        <v>674</v>
      </c>
      <c r="C154" s="39">
        <v>1</v>
      </c>
      <c r="D154" s="1" t="s">
        <v>66</v>
      </c>
      <c r="E154" s="1" t="s">
        <v>67</v>
      </c>
      <c r="F154" s="1" t="str">
        <f>UnitControlCenter!$B$39</f>
        <v>lakhs / megawatt (MW)</v>
      </c>
      <c r="G154" s="1" t="s">
        <v>693</v>
      </c>
    </row>
    <row r="155" spans="1:19">
      <c r="A155" s="47" t="s">
        <v>670</v>
      </c>
      <c r="B155" s="47" t="s">
        <v>675</v>
      </c>
      <c r="C155" s="39">
        <v>1</v>
      </c>
      <c r="D155" s="1" t="s">
        <v>66</v>
      </c>
      <c r="E155" s="1" t="s">
        <v>67</v>
      </c>
      <c r="F155" s="1" t="str">
        <f>UnitControlCenter!$B$39</f>
        <v>lakhs / megawatt (MW)</v>
      </c>
      <c r="G155" s="1" t="s">
        <v>694</v>
      </c>
    </row>
    <row r="156" spans="1:19" ht="29.5" thickBot="1">
      <c r="A156" s="74" t="s">
        <v>670</v>
      </c>
      <c r="B156" s="74" t="s">
        <v>824</v>
      </c>
      <c r="C156" s="81">
        <v>1</v>
      </c>
      <c r="D156" s="75" t="s">
        <v>66</v>
      </c>
      <c r="E156" s="75" t="s">
        <v>67</v>
      </c>
      <c r="F156" s="75" t="str">
        <f>UnitControlCenter!$B$40</f>
        <v>cost of eqpt. To produce 1 kg H2/yr (2018 INR)</v>
      </c>
      <c r="G156" s="75" t="s">
        <v>825</v>
      </c>
      <c r="H156" s="75"/>
      <c r="I156" s="75"/>
      <c r="J156" s="75"/>
      <c r="K156" s="75"/>
      <c r="L156" s="75"/>
      <c r="M156" s="75"/>
      <c r="N156" s="75"/>
      <c r="O156" s="75"/>
      <c r="P156" s="75"/>
      <c r="Q156" s="75"/>
      <c r="R156" s="75"/>
      <c r="S156" s="75"/>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topLeftCell="A73" workbookViewId="0">
      <selection activeCell="F83" sqref="E83:F83"/>
    </sheetView>
  </sheetViews>
  <sheetFormatPr defaultColWidth="8.81640625" defaultRowHeight="14.5"/>
  <cols>
    <col min="1" max="1" width="13.26953125" customWidth="1"/>
    <col min="2" max="2" width="9.1796875" style="16"/>
    <col min="4" max="4" width="46" customWidth="1"/>
    <col min="5" max="5" width="9.1796875" customWidth="1"/>
  </cols>
  <sheetData>
    <row r="1" spans="1:4">
      <c r="A1" s="38" t="s">
        <v>889</v>
      </c>
      <c r="B1" s="51"/>
      <c r="C1" s="40"/>
      <c r="D1" s="40"/>
    </row>
    <row r="2" spans="1:4">
      <c r="A2" s="5" t="s">
        <v>853</v>
      </c>
      <c r="B2" s="52" t="s">
        <v>854</v>
      </c>
      <c r="C2" s="5" t="s">
        <v>855</v>
      </c>
      <c r="D2" s="5" t="s">
        <v>856</v>
      </c>
    </row>
    <row r="3" spans="1:4">
      <c r="A3" t="s">
        <v>863</v>
      </c>
      <c r="B3" s="16" t="s">
        <v>874</v>
      </c>
      <c r="C3" s="58"/>
      <c r="D3" t="s">
        <v>460</v>
      </c>
    </row>
    <row r="4" spans="1:4">
      <c r="A4" t="s">
        <v>871</v>
      </c>
      <c r="B4" s="53" t="s">
        <v>872</v>
      </c>
      <c r="C4" s="57"/>
      <c r="D4" t="s">
        <v>98</v>
      </c>
    </row>
    <row r="5" spans="1:4">
      <c r="A5" t="s">
        <v>900</v>
      </c>
      <c r="B5" s="16" t="s">
        <v>894</v>
      </c>
      <c r="C5" s="67"/>
      <c r="D5" t="s">
        <v>97</v>
      </c>
    </row>
    <row r="6" spans="1:4">
      <c r="A6" t="s">
        <v>878</v>
      </c>
      <c r="B6" s="16" t="s">
        <v>895</v>
      </c>
      <c r="C6" s="62"/>
      <c r="D6" t="s">
        <v>890</v>
      </c>
    </row>
    <row r="7" spans="1:4">
      <c r="A7" t="s">
        <v>901</v>
      </c>
      <c r="B7" s="16" t="s">
        <v>689</v>
      </c>
      <c r="C7" s="66"/>
      <c r="D7" t="s">
        <v>891</v>
      </c>
    </row>
    <row r="8" spans="1:4">
      <c r="A8" t="s">
        <v>899</v>
      </c>
      <c r="B8" s="16" t="s">
        <v>896</v>
      </c>
      <c r="C8" s="69"/>
      <c r="D8" t="s">
        <v>475</v>
      </c>
    </row>
    <row r="9" spans="1:4">
      <c r="A9" t="s">
        <v>879</v>
      </c>
      <c r="B9" s="16" t="s">
        <v>875</v>
      </c>
      <c r="C9" s="61"/>
      <c r="D9" t="s">
        <v>478</v>
      </c>
    </row>
    <row r="10" spans="1:4">
      <c r="A10" t="s">
        <v>852</v>
      </c>
      <c r="B10" s="54" t="s">
        <v>859</v>
      </c>
      <c r="C10" s="50"/>
      <c r="D10" t="s">
        <v>95</v>
      </c>
    </row>
    <row r="11" spans="1:4">
      <c r="A11" t="s">
        <v>880</v>
      </c>
      <c r="B11" s="16" t="s">
        <v>876</v>
      </c>
      <c r="C11" s="63"/>
      <c r="D11" t="s">
        <v>94</v>
      </c>
    </row>
    <row r="12" spans="1:4">
      <c r="A12" t="s">
        <v>862</v>
      </c>
      <c r="B12" s="53" t="s">
        <v>867</v>
      </c>
      <c r="C12" s="59"/>
      <c r="D12" t="s">
        <v>892</v>
      </c>
    </row>
    <row r="13" spans="1:4">
      <c r="A13" t="s">
        <v>903</v>
      </c>
      <c r="B13" s="16" t="s">
        <v>897</v>
      </c>
      <c r="C13" s="68"/>
      <c r="D13" t="s">
        <v>807</v>
      </c>
    </row>
    <row r="14" spans="1:4">
      <c r="A14" t="s">
        <v>865</v>
      </c>
      <c r="B14" s="53" t="s">
        <v>866</v>
      </c>
      <c r="C14" s="49"/>
      <c r="D14" t="s">
        <v>326</v>
      </c>
    </row>
    <row r="15" spans="1:4">
      <c r="A15" t="s">
        <v>946</v>
      </c>
      <c r="B15" s="53" t="s">
        <v>948</v>
      </c>
      <c r="C15" s="71"/>
      <c r="D15" t="s">
        <v>945</v>
      </c>
    </row>
    <row r="16" spans="1:4">
      <c r="A16" t="s">
        <v>947</v>
      </c>
      <c r="B16" s="53">
        <v>740000</v>
      </c>
      <c r="C16" s="72"/>
      <c r="D16" t="s">
        <v>805</v>
      </c>
    </row>
    <row r="17" spans="1:4">
      <c r="A17" t="s">
        <v>881</v>
      </c>
      <c r="B17" s="16" t="s">
        <v>877</v>
      </c>
      <c r="C17" s="64"/>
      <c r="D17" t="s">
        <v>327</v>
      </c>
    </row>
    <row r="18" spans="1:4">
      <c r="A18" t="s">
        <v>864</v>
      </c>
      <c r="B18" s="53" t="s">
        <v>869</v>
      </c>
      <c r="C18" s="56"/>
      <c r="D18" t="s">
        <v>323</v>
      </c>
    </row>
    <row r="19" spans="1:4">
      <c r="A19" t="s">
        <v>888</v>
      </c>
      <c r="B19" s="16" t="s">
        <v>887</v>
      </c>
      <c r="C19" s="65"/>
      <c r="D19" t="s">
        <v>467</v>
      </c>
    </row>
    <row r="20" spans="1:4">
      <c r="A20" t="s">
        <v>858</v>
      </c>
      <c r="B20" s="53" t="s">
        <v>868</v>
      </c>
      <c r="C20" s="55"/>
      <c r="D20" t="s">
        <v>470</v>
      </c>
    </row>
    <row r="21" spans="1:4">
      <c r="A21" t="s">
        <v>904</v>
      </c>
      <c r="B21" s="16" t="s">
        <v>898</v>
      </c>
      <c r="C21" s="70"/>
      <c r="D21" t="s">
        <v>893</v>
      </c>
    </row>
    <row r="23" spans="1:4">
      <c r="A23" s="38" t="s">
        <v>873</v>
      </c>
      <c r="B23" s="51"/>
      <c r="C23" s="40"/>
      <c r="D23" s="40"/>
    </row>
    <row r="24" spans="1:4" s="5" customFormat="1">
      <c r="A24" s="5" t="s">
        <v>853</v>
      </c>
      <c r="B24" s="52" t="s">
        <v>854</v>
      </c>
      <c r="C24" s="5" t="s">
        <v>855</v>
      </c>
      <c r="D24" s="5" t="s">
        <v>938</v>
      </c>
    </row>
    <row r="25" spans="1:4">
      <c r="A25" t="s">
        <v>879</v>
      </c>
      <c r="B25" s="16" t="s">
        <v>875</v>
      </c>
      <c r="C25" s="61"/>
      <c r="D25" t="s">
        <v>940</v>
      </c>
    </row>
    <row r="26" spans="1:4">
      <c r="A26" t="s">
        <v>852</v>
      </c>
      <c r="B26" s="54" t="s">
        <v>859</v>
      </c>
      <c r="C26" s="50"/>
      <c r="D26" t="s">
        <v>939</v>
      </c>
    </row>
    <row r="27" spans="1:4">
      <c r="A27" t="s">
        <v>864</v>
      </c>
      <c r="B27" s="16" t="s">
        <v>869</v>
      </c>
      <c r="C27" s="56"/>
      <c r="D27" t="s">
        <v>4</v>
      </c>
    </row>
    <row r="28" spans="1:4">
      <c r="A28" t="s">
        <v>878</v>
      </c>
      <c r="B28" s="16" t="s">
        <v>895</v>
      </c>
      <c r="C28" s="62"/>
      <c r="D28" t="s">
        <v>99</v>
      </c>
    </row>
    <row r="29" spans="1:4">
      <c r="A29" t="s">
        <v>858</v>
      </c>
      <c r="B29" s="16">
        <v>969696</v>
      </c>
      <c r="C29" s="55"/>
      <c r="D29" t="s">
        <v>9</v>
      </c>
    </row>
    <row r="30" spans="1:4">
      <c r="A30" t="s">
        <v>871</v>
      </c>
      <c r="B30" s="16" t="s">
        <v>872</v>
      </c>
      <c r="C30" s="57"/>
      <c r="D30" t="s">
        <v>755</v>
      </c>
    </row>
    <row r="31" spans="1:4">
      <c r="A31" t="s">
        <v>880</v>
      </c>
      <c r="B31" s="16" t="s">
        <v>876</v>
      </c>
      <c r="C31" s="63"/>
      <c r="D31" t="s">
        <v>147</v>
      </c>
    </row>
    <row r="32" spans="1:4">
      <c r="A32" t="s">
        <v>881</v>
      </c>
      <c r="B32" s="16" t="s">
        <v>877</v>
      </c>
      <c r="C32" s="64"/>
      <c r="D32" t="s">
        <v>764</v>
      </c>
    </row>
    <row r="33" spans="1:4">
      <c r="A33" t="s">
        <v>863</v>
      </c>
      <c r="B33" s="16" t="s">
        <v>874</v>
      </c>
      <c r="C33" s="60"/>
      <c r="D33" t="s">
        <v>823</v>
      </c>
    </row>
    <row r="34" spans="1:4">
      <c r="A34" t="s">
        <v>946</v>
      </c>
      <c r="B34" s="53" t="s">
        <v>948</v>
      </c>
      <c r="C34" s="71"/>
      <c r="D34" t="s">
        <v>1164</v>
      </c>
    </row>
    <row r="36" spans="1:4">
      <c r="A36" s="38" t="s">
        <v>882</v>
      </c>
      <c r="B36" s="51"/>
      <c r="C36" s="40"/>
      <c r="D36" s="40"/>
    </row>
    <row r="37" spans="1:4">
      <c r="A37" s="5" t="s">
        <v>853</v>
      </c>
      <c r="B37" s="52" t="s">
        <v>854</v>
      </c>
      <c r="C37" s="5" t="s">
        <v>855</v>
      </c>
      <c r="D37" s="5" t="s">
        <v>856</v>
      </c>
    </row>
    <row r="38" spans="1:4">
      <c r="A38" t="s">
        <v>864</v>
      </c>
      <c r="B38" s="53" t="s">
        <v>869</v>
      </c>
      <c r="C38" s="56"/>
      <c r="D38" t="s">
        <v>883</v>
      </c>
    </row>
    <row r="39" spans="1:4">
      <c r="A39" t="s">
        <v>858</v>
      </c>
      <c r="B39" s="16">
        <v>969696</v>
      </c>
      <c r="C39" s="55"/>
      <c r="D39" t="s">
        <v>884</v>
      </c>
    </row>
    <row r="40" spans="1:4">
      <c r="A40" t="s">
        <v>871</v>
      </c>
      <c r="B40" s="16" t="s">
        <v>872</v>
      </c>
      <c r="C40" s="57"/>
      <c r="D40" t="s">
        <v>885</v>
      </c>
    </row>
    <row r="41" spans="1:4">
      <c r="A41" t="s">
        <v>946</v>
      </c>
      <c r="B41" s="53" t="s">
        <v>948</v>
      </c>
      <c r="C41" s="71"/>
      <c r="D41" t="s">
        <v>1165</v>
      </c>
    </row>
    <row r="43" spans="1:4">
      <c r="A43" s="38" t="s">
        <v>886</v>
      </c>
      <c r="B43" s="51"/>
      <c r="C43" s="40"/>
      <c r="D43" s="40"/>
    </row>
    <row r="44" spans="1:4">
      <c r="A44" s="5" t="s">
        <v>853</v>
      </c>
      <c r="B44" s="52" t="s">
        <v>854</v>
      </c>
      <c r="C44" s="5" t="s">
        <v>855</v>
      </c>
      <c r="D44" s="5" t="s">
        <v>856</v>
      </c>
    </row>
    <row r="45" spans="1:4">
      <c r="A45" t="s">
        <v>871</v>
      </c>
      <c r="B45" s="16" t="s">
        <v>872</v>
      </c>
      <c r="C45" s="57"/>
      <c r="D45" t="s">
        <v>538</v>
      </c>
    </row>
    <row r="46" spans="1:4">
      <c r="A46" t="s">
        <v>865</v>
      </c>
      <c r="B46" s="53" t="s">
        <v>866</v>
      </c>
      <c r="C46" s="49"/>
      <c r="D46" t="s">
        <v>528</v>
      </c>
    </row>
    <row r="47" spans="1:4">
      <c r="A47" t="s">
        <v>864</v>
      </c>
      <c r="B47" s="53" t="s">
        <v>869</v>
      </c>
      <c r="C47" s="56"/>
      <c r="D47" t="s">
        <v>537</v>
      </c>
    </row>
    <row r="48" spans="1:4">
      <c r="A48" t="s">
        <v>858</v>
      </c>
      <c r="B48" s="53" t="s">
        <v>868</v>
      </c>
      <c r="C48" s="55"/>
      <c r="D48" t="s">
        <v>529</v>
      </c>
    </row>
    <row r="49" spans="1:4">
      <c r="B49" s="53"/>
    </row>
    <row r="50" spans="1:4">
      <c r="A50" s="38" t="s">
        <v>1028</v>
      </c>
      <c r="B50" s="51"/>
      <c r="C50" s="40"/>
      <c r="D50" s="40"/>
    </row>
    <row r="51" spans="1:4">
      <c r="A51" s="5" t="s">
        <v>853</v>
      </c>
      <c r="B51" s="52" t="s">
        <v>854</v>
      </c>
      <c r="C51" s="5" t="s">
        <v>855</v>
      </c>
      <c r="D51" s="5" t="s">
        <v>856</v>
      </c>
    </row>
    <row r="52" spans="1:4">
      <c r="A52" t="s">
        <v>864</v>
      </c>
      <c r="B52" s="53" t="s">
        <v>869</v>
      </c>
      <c r="C52" s="56"/>
      <c r="D52" t="s">
        <v>914</v>
      </c>
    </row>
    <row r="53" spans="1:4">
      <c r="A53" t="s">
        <v>879</v>
      </c>
      <c r="B53" s="16" t="s">
        <v>875</v>
      </c>
      <c r="C53" s="61"/>
      <c r="D53" t="s">
        <v>915</v>
      </c>
    </row>
    <row r="54" spans="1:4">
      <c r="A54" t="s">
        <v>878</v>
      </c>
      <c r="B54" s="16" t="s">
        <v>895</v>
      </c>
      <c r="C54" s="62"/>
      <c r="D54" t="s">
        <v>916</v>
      </c>
    </row>
    <row r="55" spans="1:4">
      <c r="A55" t="s">
        <v>871</v>
      </c>
      <c r="B55" s="53" t="s">
        <v>872</v>
      </c>
      <c r="C55" s="57"/>
      <c r="D55" t="s">
        <v>917</v>
      </c>
    </row>
    <row r="56" spans="1:4">
      <c r="A56" t="s">
        <v>865</v>
      </c>
      <c r="B56" s="53" t="s">
        <v>866</v>
      </c>
      <c r="C56" s="49"/>
      <c r="D56" t="s">
        <v>918</v>
      </c>
    </row>
    <row r="58" spans="1:4">
      <c r="A58" s="38" t="s">
        <v>1339</v>
      </c>
      <c r="B58" s="51"/>
      <c r="C58" s="40"/>
      <c r="D58" s="40"/>
    </row>
    <row r="59" spans="1:4">
      <c r="A59" s="5" t="s">
        <v>853</v>
      </c>
      <c r="B59" s="52" t="s">
        <v>854</v>
      </c>
      <c r="C59" s="5" t="s">
        <v>855</v>
      </c>
      <c r="D59" s="5" t="s">
        <v>856</v>
      </c>
    </row>
    <row r="60" spans="1:4">
      <c r="A60" t="s">
        <v>879</v>
      </c>
      <c r="B60" s="16" t="s">
        <v>875</v>
      </c>
      <c r="C60" s="61"/>
      <c r="D60" t="s">
        <v>1327</v>
      </c>
    </row>
    <row r="61" spans="1:4">
      <c r="A61" t="s">
        <v>864</v>
      </c>
      <c r="B61" s="53" t="s">
        <v>869</v>
      </c>
      <c r="C61" s="56"/>
      <c r="D61" t="s">
        <v>1326</v>
      </c>
    </row>
    <row r="62" spans="1:4">
      <c r="A62" t="s">
        <v>863</v>
      </c>
      <c r="B62" s="16" t="s">
        <v>874</v>
      </c>
      <c r="C62" s="60"/>
      <c r="D62" t="s">
        <v>1323</v>
      </c>
    </row>
    <row r="63" spans="1:4">
      <c r="A63" t="s">
        <v>904</v>
      </c>
      <c r="B63" s="16" t="s">
        <v>898</v>
      </c>
      <c r="C63" s="70"/>
      <c r="D63" t="s">
        <v>1324</v>
      </c>
    </row>
    <row r="64" spans="1:4">
      <c r="A64" t="s">
        <v>881</v>
      </c>
      <c r="B64" s="16" t="s">
        <v>877</v>
      </c>
      <c r="C64" s="64"/>
      <c r="D64" t="s">
        <v>1325</v>
      </c>
    </row>
    <row r="65" spans="1:4">
      <c r="B65" s="53"/>
    </row>
    <row r="66" spans="1:4">
      <c r="A66" s="38" t="s">
        <v>1706</v>
      </c>
      <c r="B66" s="51"/>
      <c r="C66" s="40"/>
      <c r="D66" s="40"/>
    </row>
    <row r="67" spans="1:4">
      <c r="A67" s="5" t="s">
        <v>853</v>
      </c>
      <c r="B67" s="52" t="s">
        <v>854</v>
      </c>
      <c r="C67" s="5" t="s">
        <v>855</v>
      </c>
      <c r="D67" s="5" t="s">
        <v>856</v>
      </c>
    </row>
    <row r="68" spans="1:4">
      <c r="A68" t="s">
        <v>946</v>
      </c>
      <c r="B68" s="53" t="s">
        <v>948</v>
      </c>
      <c r="C68" s="71"/>
      <c r="D68" t="s">
        <v>1345</v>
      </c>
    </row>
    <row r="69" spans="1:4">
      <c r="A69" t="s">
        <v>879</v>
      </c>
      <c r="B69" s="16" t="s">
        <v>875</v>
      </c>
      <c r="C69" s="61"/>
      <c r="D69" t="s">
        <v>1346</v>
      </c>
    </row>
    <row r="70" spans="1:4">
      <c r="A70" t="s">
        <v>881</v>
      </c>
      <c r="B70" s="16" t="s">
        <v>877</v>
      </c>
      <c r="C70" s="64"/>
      <c r="D70" t="s">
        <v>482</v>
      </c>
    </row>
    <row r="71" spans="1:4">
      <c r="A71" t="s">
        <v>880</v>
      </c>
      <c r="B71" s="16" t="s">
        <v>876</v>
      </c>
      <c r="C71" s="63"/>
      <c r="D71" t="s">
        <v>1347</v>
      </c>
    </row>
    <row r="72" spans="1:4">
      <c r="A72" t="s">
        <v>878</v>
      </c>
      <c r="B72" s="16" t="s">
        <v>895</v>
      </c>
      <c r="C72" s="62"/>
      <c r="D72" t="s">
        <v>1348</v>
      </c>
    </row>
    <row r="73" spans="1:4">
      <c r="A73" t="s">
        <v>858</v>
      </c>
      <c r="B73" s="53" t="s">
        <v>868</v>
      </c>
      <c r="C73" s="55"/>
      <c r="D73" t="s">
        <v>277</v>
      </c>
    </row>
    <row r="74" spans="1:4">
      <c r="A74" t="s">
        <v>864</v>
      </c>
      <c r="B74" s="53" t="s">
        <v>869</v>
      </c>
      <c r="C74" s="56"/>
      <c r="D74" t="s">
        <v>1349</v>
      </c>
    </row>
    <row r="75" spans="1:4">
      <c r="A75" t="s">
        <v>871</v>
      </c>
      <c r="B75" s="53" t="s">
        <v>872</v>
      </c>
      <c r="C75" s="57"/>
      <c r="D75" t="s">
        <v>1350</v>
      </c>
    </row>
    <row r="76" spans="1:4">
      <c r="A76" t="s">
        <v>863</v>
      </c>
      <c r="B76" s="16" t="s">
        <v>874</v>
      </c>
      <c r="C76" s="60"/>
      <c r="D76" t="s">
        <v>1351</v>
      </c>
    </row>
    <row r="77" spans="1:4">
      <c r="A77" t="s">
        <v>865</v>
      </c>
      <c r="B77" s="53" t="s">
        <v>866</v>
      </c>
      <c r="C77" s="49"/>
      <c r="D77" t="s">
        <v>918</v>
      </c>
    </row>
    <row r="78" spans="1:4">
      <c r="B78" s="53"/>
    </row>
    <row r="79" spans="1:4">
      <c r="A79" s="38" t="s">
        <v>1308</v>
      </c>
      <c r="B79" s="51"/>
      <c r="C79" s="40"/>
      <c r="D79" s="40"/>
    </row>
    <row r="80" spans="1:4">
      <c r="A80" s="5" t="s">
        <v>853</v>
      </c>
      <c r="B80" s="52" t="s">
        <v>854</v>
      </c>
      <c r="C80" s="5" t="s">
        <v>855</v>
      </c>
      <c r="D80" s="5" t="s">
        <v>856</v>
      </c>
    </row>
    <row r="81" spans="1:4">
      <c r="A81" t="s">
        <v>864</v>
      </c>
      <c r="B81" s="53" t="s">
        <v>869</v>
      </c>
      <c r="C81" s="56"/>
      <c r="D81" t="s">
        <v>1236</v>
      </c>
    </row>
    <row r="82" spans="1:4">
      <c r="A82" t="s">
        <v>879</v>
      </c>
      <c r="B82" s="16" t="s">
        <v>875</v>
      </c>
      <c r="C82" s="61"/>
      <c r="D82" t="s">
        <v>1237</v>
      </c>
    </row>
    <row r="83" spans="1:4">
      <c r="A83" t="s">
        <v>878</v>
      </c>
      <c r="B83" s="16" t="s">
        <v>895</v>
      </c>
      <c r="C83" s="62"/>
      <c r="D83" t="s">
        <v>1238</v>
      </c>
    </row>
    <row r="84" spans="1:4">
      <c r="A84" t="s">
        <v>865</v>
      </c>
      <c r="B84" s="53" t="s">
        <v>866</v>
      </c>
      <c r="C84" s="49"/>
      <c r="D84" t="s">
        <v>918</v>
      </c>
    </row>
    <row r="86" spans="1:4">
      <c r="A86" s="38" t="s">
        <v>1250</v>
      </c>
      <c r="B86" s="51"/>
      <c r="C86" s="40"/>
      <c r="D86" s="40"/>
    </row>
    <row r="87" spans="1:4">
      <c r="A87" s="5" t="s">
        <v>853</v>
      </c>
      <c r="B87" s="52" t="s">
        <v>854</v>
      </c>
      <c r="C87" s="5" t="s">
        <v>855</v>
      </c>
      <c r="D87" s="5" t="s">
        <v>856</v>
      </c>
    </row>
    <row r="88" spans="1:4">
      <c r="A88" t="s">
        <v>879</v>
      </c>
      <c r="B88" s="16" t="s">
        <v>875</v>
      </c>
      <c r="C88" s="61"/>
      <c r="D88" t="s">
        <v>1251</v>
      </c>
    </row>
    <row r="89" spans="1:4">
      <c r="A89" t="s">
        <v>871</v>
      </c>
      <c r="B89" s="53" t="s">
        <v>872</v>
      </c>
      <c r="C89" s="57"/>
      <c r="D89" t="s">
        <v>1252</v>
      </c>
    </row>
    <row r="90" spans="1:4">
      <c r="A90" t="s">
        <v>865</v>
      </c>
      <c r="B90" s="53" t="s">
        <v>866</v>
      </c>
      <c r="C90" s="49"/>
      <c r="D90" t="s">
        <v>918</v>
      </c>
    </row>
    <row r="91" spans="1:4">
      <c r="B91" s="53"/>
    </row>
    <row r="92" spans="1:4">
      <c r="A92" s="38" t="s">
        <v>1309</v>
      </c>
      <c r="B92" s="51"/>
      <c r="C92" s="40"/>
      <c r="D92" s="40"/>
    </row>
    <row r="93" spans="1:4">
      <c r="A93" s="5" t="s">
        <v>853</v>
      </c>
      <c r="B93" s="52" t="s">
        <v>854</v>
      </c>
      <c r="C93" s="5" t="s">
        <v>855</v>
      </c>
      <c r="D93" s="5" t="s">
        <v>856</v>
      </c>
    </row>
    <row r="94" spans="1:4">
      <c r="A94" t="s">
        <v>864</v>
      </c>
      <c r="B94" s="53" t="s">
        <v>869</v>
      </c>
      <c r="C94" s="56"/>
      <c r="D94" t="s">
        <v>1310</v>
      </c>
    </row>
    <row r="95" spans="1:4">
      <c r="A95" t="s">
        <v>904</v>
      </c>
      <c r="B95" s="16" t="s">
        <v>898</v>
      </c>
      <c r="C95" s="70"/>
      <c r="D95" t="s">
        <v>1311</v>
      </c>
    </row>
    <row r="96" spans="1:4">
      <c r="A96" t="s">
        <v>881</v>
      </c>
      <c r="B96" s="16" t="s">
        <v>877</v>
      </c>
      <c r="C96" s="64"/>
      <c r="D96" t="s">
        <v>1312</v>
      </c>
    </row>
    <row r="97" spans="1:4">
      <c r="A97" t="s">
        <v>865</v>
      </c>
      <c r="B97" s="53" t="s">
        <v>866</v>
      </c>
      <c r="C97" s="49"/>
      <c r="D97" t="s">
        <v>918</v>
      </c>
    </row>
    <row r="99" spans="1:4">
      <c r="A99" s="38" t="s">
        <v>920</v>
      </c>
      <c r="B99" s="51"/>
      <c r="C99" s="40"/>
      <c r="D99" s="40"/>
    </row>
    <row r="100" spans="1:4">
      <c r="A100" s="5" t="s">
        <v>853</v>
      </c>
      <c r="B100" s="52" t="s">
        <v>854</v>
      </c>
      <c r="C100" s="5" t="s">
        <v>855</v>
      </c>
      <c r="D100" s="5" t="s">
        <v>856</v>
      </c>
    </row>
    <row r="101" spans="1:4">
      <c r="A101" t="s">
        <v>865</v>
      </c>
      <c r="B101" s="53" t="s">
        <v>866</v>
      </c>
      <c r="C101" s="49"/>
      <c r="D101" t="s">
        <v>921</v>
      </c>
    </row>
    <row r="102" spans="1:4">
      <c r="A102" t="s">
        <v>879</v>
      </c>
      <c r="B102" s="16" t="s">
        <v>875</v>
      </c>
      <c r="C102" s="61"/>
      <c r="D102" t="s">
        <v>922</v>
      </c>
    </row>
    <row r="103" spans="1:4">
      <c r="A103" t="s">
        <v>881</v>
      </c>
      <c r="B103" s="16" t="s">
        <v>877</v>
      </c>
      <c r="C103" s="64"/>
      <c r="D103" t="s">
        <v>1020</v>
      </c>
    </row>
    <row r="104" spans="1:4">
      <c r="A104" t="s">
        <v>880</v>
      </c>
      <c r="B104" s="16" t="s">
        <v>876</v>
      </c>
      <c r="C104" s="63"/>
      <c r="D104" t="s">
        <v>923</v>
      </c>
    </row>
    <row r="105" spans="1:4">
      <c r="A105" t="s">
        <v>878</v>
      </c>
      <c r="B105" s="16" t="s">
        <v>895</v>
      </c>
      <c r="C105" s="62"/>
      <c r="D105" t="s">
        <v>924</v>
      </c>
    </row>
    <row r="106" spans="1:4">
      <c r="A106" t="s">
        <v>858</v>
      </c>
      <c r="B106" s="53" t="s">
        <v>868</v>
      </c>
      <c r="C106" s="55"/>
      <c r="D106" t="s">
        <v>925</v>
      </c>
    </row>
    <row r="107" spans="1:4">
      <c r="A107" t="s">
        <v>864</v>
      </c>
      <c r="B107" s="53" t="s">
        <v>869</v>
      </c>
      <c r="C107" s="56"/>
      <c r="D107" t="s">
        <v>926</v>
      </c>
    </row>
    <row r="108" spans="1:4">
      <c r="A108" t="s">
        <v>871</v>
      </c>
      <c r="B108" s="53" t="s">
        <v>872</v>
      </c>
      <c r="C108" s="57"/>
      <c r="D108" t="s">
        <v>927</v>
      </c>
    </row>
    <row r="109" spans="1:4">
      <c r="A109" t="s">
        <v>863</v>
      </c>
      <c r="B109" s="16" t="s">
        <v>874</v>
      </c>
      <c r="C109" s="60"/>
      <c r="D109" t="s">
        <v>928</v>
      </c>
    </row>
    <row r="111" spans="1:4">
      <c r="A111" s="38" t="s">
        <v>919</v>
      </c>
      <c r="B111" s="51"/>
      <c r="C111" s="40"/>
      <c r="D111" s="40"/>
    </row>
    <row r="112" spans="1:4">
      <c r="A112" s="5" t="s">
        <v>853</v>
      </c>
      <c r="B112" s="52" t="s">
        <v>854</v>
      </c>
      <c r="C112" s="5" t="s">
        <v>855</v>
      </c>
      <c r="D112" s="5" t="s">
        <v>856</v>
      </c>
    </row>
    <row r="113" spans="1:5">
      <c r="A113" t="s">
        <v>871</v>
      </c>
      <c r="B113" s="53" t="s">
        <v>872</v>
      </c>
      <c r="C113" s="57"/>
      <c r="D113" t="s">
        <v>1038</v>
      </c>
    </row>
    <row r="114" spans="1:5">
      <c r="A114" t="s">
        <v>878</v>
      </c>
      <c r="B114" s="16" t="s">
        <v>895</v>
      </c>
      <c r="C114" s="62"/>
      <c r="D114" t="s">
        <v>1039</v>
      </c>
    </row>
    <row r="115" spans="1:5">
      <c r="A115" t="s">
        <v>864</v>
      </c>
      <c r="B115" s="53" t="s">
        <v>869</v>
      </c>
      <c r="C115" s="56"/>
      <c r="D115" t="s">
        <v>1029</v>
      </c>
    </row>
    <row r="116" spans="1:5">
      <c r="A116" t="s">
        <v>879</v>
      </c>
      <c r="B116" s="16" t="s">
        <v>875</v>
      </c>
      <c r="C116" s="61"/>
      <c r="D116" t="s">
        <v>1030</v>
      </c>
    </row>
    <row r="117" spans="1:5">
      <c r="A117" t="s">
        <v>865</v>
      </c>
      <c r="B117" s="53" t="s">
        <v>866</v>
      </c>
      <c r="C117" s="49"/>
      <c r="D117" t="s">
        <v>918</v>
      </c>
    </row>
    <row r="119" spans="1:5">
      <c r="A119" s="38" t="s">
        <v>857</v>
      </c>
      <c r="B119" s="51"/>
      <c r="C119" s="40"/>
      <c r="D119" s="40"/>
    </row>
    <row r="120" spans="1:5">
      <c r="A120" s="5" t="s">
        <v>853</v>
      </c>
      <c r="B120" s="52" t="s">
        <v>854</v>
      </c>
      <c r="C120" s="5" t="s">
        <v>855</v>
      </c>
      <c r="D120" s="5" t="s">
        <v>856</v>
      </c>
    </row>
    <row r="121" spans="1:5">
      <c r="A121" t="s">
        <v>878</v>
      </c>
      <c r="B121" s="16" t="s">
        <v>895</v>
      </c>
      <c r="C121" s="62"/>
      <c r="D121" t="s">
        <v>541</v>
      </c>
    </row>
    <row r="122" spans="1:5">
      <c r="A122" t="s">
        <v>858</v>
      </c>
      <c r="B122" s="53" t="s">
        <v>868</v>
      </c>
      <c r="C122" s="55"/>
      <c r="D122" t="s">
        <v>543</v>
      </c>
    </row>
    <row r="123" spans="1:5">
      <c r="A123" t="s">
        <v>864</v>
      </c>
      <c r="B123" s="53" t="s">
        <v>869</v>
      </c>
      <c r="C123" s="56"/>
      <c r="D123" t="s">
        <v>542</v>
      </c>
    </row>
    <row r="124" spans="1:5">
      <c r="A124" t="s">
        <v>863</v>
      </c>
      <c r="B124" s="16" t="s">
        <v>874</v>
      </c>
      <c r="C124" s="58"/>
      <c r="D124" t="s">
        <v>860</v>
      </c>
      <c r="E124" s="53"/>
    </row>
    <row r="125" spans="1:5">
      <c r="A125" t="s">
        <v>879</v>
      </c>
      <c r="B125" s="16" t="s">
        <v>875</v>
      </c>
      <c r="C125" s="61"/>
      <c r="D125" t="s">
        <v>861</v>
      </c>
    </row>
    <row r="126" spans="1:5">
      <c r="A126" t="s">
        <v>865</v>
      </c>
      <c r="B126" s="53" t="s">
        <v>866</v>
      </c>
      <c r="C126" s="49"/>
      <c r="D126" t="s">
        <v>544</v>
      </c>
    </row>
    <row r="127" spans="1:5">
      <c r="A127" t="s">
        <v>871</v>
      </c>
      <c r="B127" s="53" t="s">
        <v>872</v>
      </c>
      <c r="C127" s="57"/>
      <c r="D127" t="s">
        <v>870</v>
      </c>
    </row>
    <row r="129" spans="1:4">
      <c r="A129" s="38" t="s">
        <v>905</v>
      </c>
      <c r="B129" s="51"/>
      <c r="C129" s="40"/>
      <c r="D129" s="40"/>
    </row>
    <row r="130" spans="1:4">
      <c r="A130" s="5" t="s">
        <v>853</v>
      </c>
      <c r="B130" s="52" t="s">
        <v>854</v>
      </c>
      <c r="C130" s="5" t="s">
        <v>855</v>
      </c>
      <c r="D130" s="5" t="s">
        <v>856</v>
      </c>
    </row>
    <row r="131" spans="1:4">
      <c r="A131" t="s">
        <v>864</v>
      </c>
      <c r="B131" s="53" t="s">
        <v>869</v>
      </c>
      <c r="C131" s="56"/>
      <c r="D131" t="s">
        <v>159</v>
      </c>
    </row>
    <row r="132" spans="1:4">
      <c r="A132" t="s">
        <v>852</v>
      </c>
      <c r="B132" s="54" t="s">
        <v>859</v>
      </c>
      <c r="C132" s="50"/>
      <c r="D132" t="s">
        <v>907</v>
      </c>
    </row>
    <row r="133" spans="1:4">
      <c r="A133" t="s">
        <v>904</v>
      </c>
      <c r="B133" s="16" t="s">
        <v>898</v>
      </c>
      <c r="C133" s="70"/>
      <c r="D133" t="s">
        <v>912</v>
      </c>
    </row>
    <row r="134" spans="1:4">
      <c r="A134" t="s">
        <v>871</v>
      </c>
      <c r="B134" s="53" t="s">
        <v>872</v>
      </c>
      <c r="C134" s="57"/>
      <c r="D134" t="s">
        <v>908</v>
      </c>
    </row>
    <row r="135" spans="1:4">
      <c r="A135" t="s">
        <v>880</v>
      </c>
      <c r="B135" s="16" t="s">
        <v>876</v>
      </c>
      <c r="C135" s="63"/>
      <c r="D135" t="s">
        <v>909</v>
      </c>
    </row>
    <row r="136" spans="1:4">
      <c r="A136" t="s">
        <v>879</v>
      </c>
      <c r="B136" s="16" t="s">
        <v>875</v>
      </c>
      <c r="C136" s="61"/>
      <c r="D136" t="s">
        <v>910</v>
      </c>
    </row>
    <row r="137" spans="1:4">
      <c r="A137" t="s">
        <v>899</v>
      </c>
      <c r="B137" s="16" t="s">
        <v>896</v>
      </c>
      <c r="C137" s="69"/>
      <c r="D137" t="s">
        <v>911</v>
      </c>
    </row>
    <row r="138" spans="1:4">
      <c r="A138" t="s">
        <v>865</v>
      </c>
      <c r="B138" s="53" t="s">
        <v>866</v>
      </c>
      <c r="C138" s="49"/>
      <c r="D138" t="s">
        <v>913</v>
      </c>
    </row>
    <row r="139" spans="1:4">
      <c r="A139" t="s">
        <v>878</v>
      </c>
      <c r="B139" s="16" t="s">
        <v>895</v>
      </c>
      <c r="C139" s="62"/>
      <c r="D139" t="s">
        <v>660</v>
      </c>
    </row>
    <row r="140" spans="1:4">
      <c r="A140" t="s">
        <v>881</v>
      </c>
      <c r="B140" s="16" t="s">
        <v>877</v>
      </c>
      <c r="C140" s="64"/>
      <c r="D140" t="s">
        <v>661</v>
      </c>
    </row>
    <row r="141" spans="1:4">
      <c r="A141" t="s">
        <v>858</v>
      </c>
      <c r="B141" s="53" t="s">
        <v>868</v>
      </c>
      <c r="C141" s="55"/>
      <c r="D141" t="s">
        <v>906</v>
      </c>
    </row>
    <row r="143" spans="1:4">
      <c r="A143" s="38" t="s">
        <v>929</v>
      </c>
      <c r="B143" s="51"/>
      <c r="C143" s="40"/>
      <c r="D143" s="40"/>
    </row>
    <row r="144" spans="1:4">
      <c r="A144" s="5" t="s">
        <v>853</v>
      </c>
      <c r="B144" s="52" t="s">
        <v>854</v>
      </c>
      <c r="C144" s="5" t="s">
        <v>855</v>
      </c>
      <c r="D144" s="5" t="s">
        <v>856</v>
      </c>
    </row>
    <row r="145" spans="1:7">
      <c r="A145" t="s">
        <v>871</v>
      </c>
      <c r="B145" s="53" t="s">
        <v>872</v>
      </c>
      <c r="C145" s="57"/>
      <c r="D145" t="s">
        <v>930</v>
      </c>
      <c r="G145" s="53"/>
    </row>
    <row r="146" spans="1:7">
      <c r="A146" t="s">
        <v>858</v>
      </c>
      <c r="B146" s="53" t="s">
        <v>868</v>
      </c>
      <c r="C146" s="55"/>
      <c r="D146" t="s">
        <v>1126</v>
      </c>
      <c r="G146" s="53"/>
    </row>
    <row r="147" spans="1:7">
      <c r="A147" t="s">
        <v>878</v>
      </c>
      <c r="B147" s="16" t="s">
        <v>895</v>
      </c>
      <c r="C147" s="62"/>
      <c r="D147" t="s">
        <v>931</v>
      </c>
      <c r="G147" s="16"/>
    </row>
    <row r="148" spans="1:7">
      <c r="A148" t="s">
        <v>879</v>
      </c>
      <c r="B148" s="16" t="s">
        <v>875</v>
      </c>
      <c r="C148" s="61"/>
      <c r="D148" t="s">
        <v>932</v>
      </c>
      <c r="G148" s="16"/>
    </row>
    <row r="149" spans="1:7">
      <c r="A149" t="s">
        <v>864</v>
      </c>
      <c r="B149" s="53" t="s">
        <v>869</v>
      </c>
      <c r="C149" s="56"/>
      <c r="D149" t="s">
        <v>933</v>
      </c>
      <c r="G149" s="53"/>
    </row>
    <row r="150" spans="1:7">
      <c r="A150" t="s">
        <v>865</v>
      </c>
      <c r="B150" s="53" t="s">
        <v>866</v>
      </c>
      <c r="C150" s="49"/>
      <c r="D150" t="s">
        <v>148</v>
      </c>
      <c r="G150" s="53"/>
    </row>
    <row r="152" spans="1:7">
      <c r="A152" s="38" t="s">
        <v>934</v>
      </c>
      <c r="B152" s="51"/>
      <c r="C152" s="40"/>
      <c r="D152" s="40"/>
    </row>
    <row r="153" spans="1:7">
      <c r="A153" s="5" t="s">
        <v>853</v>
      </c>
      <c r="B153" s="52" t="s">
        <v>854</v>
      </c>
      <c r="C153" s="5" t="s">
        <v>855</v>
      </c>
      <c r="D153" s="5" t="s">
        <v>856</v>
      </c>
    </row>
    <row r="154" spans="1:7">
      <c r="A154" t="s">
        <v>865</v>
      </c>
      <c r="B154" s="53" t="s">
        <v>866</v>
      </c>
      <c r="C154" s="49"/>
      <c r="D154" t="s">
        <v>131</v>
      </c>
    </row>
    <row r="155" spans="1:7">
      <c r="A155" t="s">
        <v>871</v>
      </c>
      <c r="B155" s="53" t="s">
        <v>872</v>
      </c>
      <c r="C155" s="57"/>
      <c r="D155" t="s">
        <v>130</v>
      </c>
    </row>
    <row r="156" spans="1:7">
      <c r="A156" t="s">
        <v>878</v>
      </c>
      <c r="B156" s="16" t="s">
        <v>895</v>
      </c>
      <c r="C156" s="62"/>
      <c r="D156" t="s">
        <v>129</v>
      </c>
    </row>
    <row r="157" spans="1:7">
      <c r="A157" t="s">
        <v>879</v>
      </c>
      <c r="B157" s="16" t="s">
        <v>875</v>
      </c>
      <c r="C157" s="61"/>
      <c r="D157" t="s">
        <v>127</v>
      </c>
    </row>
    <row r="158" spans="1:7">
      <c r="A158" t="s">
        <v>864</v>
      </c>
      <c r="B158" s="53" t="s">
        <v>869</v>
      </c>
      <c r="C158" s="56"/>
      <c r="D158" t="s">
        <v>126</v>
      </c>
    </row>
    <row r="160" spans="1:7">
      <c r="A160" s="38" t="s">
        <v>935</v>
      </c>
      <c r="B160" s="51"/>
      <c r="C160" s="40"/>
      <c r="D160" s="40"/>
    </row>
    <row r="161" spans="1:4">
      <c r="A161" s="5" t="s">
        <v>853</v>
      </c>
      <c r="B161" s="52" t="s">
        <v>854</v>
      </c>
      <c r="C161" s="5" t="s">
        <v>855</v>
      </c>
      <c r="D161" s="5" t="s">
        <v>856</v>
      </c>
    </row>
    <row r="162" spans="1:4">
      <c r="A162" t="s">
        <v>852</v>
      </c>
      <c r="B162" s="54" t="s">
        <v>859</v>
      </c>
      <c r="C162" s="50"/>
      <c r="D162" t="s">
        <v>177</v>
      </c>
    </row>
    <row r="163" spans="1:4">
      <c r="A163" t="s">
        <v>871</v>
      </c>
      <c r="B163" s="53" t="s">
        <v>872</v>
      </c>
      <c r="C163" s="57"/>
      <c r="D163" t="s">
        <v>294</v>
      </c>
    </row>
    <row r="164" spans="1:4">
      <c r="A164" t="s">
        <v>858</v>
      </c>
      <c r="B164" s="53" t="s">
        <v>868</v>
      </c>
      <c r="C164" s="55"/>
      <c r="D164" t="s">
        <v>295</v>
      </c>
    </row>
    <row r="166" spans="1:4">
      <c r="A166" s="38" t="s">
        <v>967</v>
      </c>
      <c r="B166" s="51"/>
      <c r="C166" s="40"/>
      <c r="D166" s="40"/>
    </row>
    <row r="167" spans="1:4">
      <c r="A167" s="5" t="s">
        <v>853</v>
      </c>
      <c r="B167" s="52" t="s">
        <v>854</v>
      </c>
      <c r="C167" s="5" t="s">
        <v>855</v>
      </c>
      <c r="D167" s="5" t="s">
        <v>856</v>
      </c>
    </row>
    <row r="168" spans="1:4">
      <c r="A168" t="s">
        <v>863</v>
      </c>
      <c r="B168" s="16" t="s">
        <v>874</v>
      </c>
      <c r="C168" s="58"/>
      <c r="D168" t="s">
        <v>808</v>
      </c>
    </row>
    <row r="169" spans="1:4">
      <c r="A169" t="s">
        <v>878</v>
      </c>
      <c r="B169" s="16" t="s">
        <v>895</v>
      </c>
      <c r="C169" s="62"/>
      <c r="D169" t="s">
        <v>99</v>
      </c>
    </row>
    <row r="170" spans="1:4">
      <c r="A170" t="s">
        <v>864</v>
      </c>
      <c r="B170" s="53" t="s">
        <v>869</v>
      </c>
      <c r="C170" s="56"/>
      <c r="D170" t="s">
        <v>93</v>
      </c>
    </row>
    <row r="171" spans="1:4">
      <c r="A171" t="s">
        <v>899</v>
      </c>
      <c r="B171" s="16" t="s">
        <v>896</v>
      </c>
      <c r="C171" s="69"/>
      <c r="D171" t="s">
        <v>968</v>
      </c>
    </row>
    <row r="172" spans="1:4">
      <c r="A172" t="s">
        <v>879</v>
      </c>
      <c r="B172" s="16" t="s">
        <v>875</v>
      </c>
      <c r="C172" s="61"/>
      <c r="D172" t="s">
        <v>969</v>
      </c>
    </row>
    <row r="173" spans="1:4">
      <c r="A173" t="s">
        <v>871</v>
      </c>
      <c r="B173" s="53" t="s">
        <v>872</v>
      </c>
      <c r="C173" s="57"/>
      <c r="D173" t="s">
        <v>104</v>
      </c>
    </row>
    <row r="174" spans="1:4">
      <c r="A174" t="s">
        <v>880</v>
      </c>
      <c r="B174" s="16" t="s">
        <v>876</v>
      </c>
      <c r="C174" s="63"/>
      <c r="D174" t="s">
        <v>103</v>
      </c>
    </row>
    <row r="175" spans="1:4">
      <c r="A175" t="s">
        <v>865</v>
      </c>
      <c r="B175" s="53" t="s">
        <v>866</v>
      </c>
      <c r="C175" s="49"/>
      <c r="D175" t="s">
        <v>102</v>
      </c>
    </row>
    <row r="176" spans="1:4">
      <c r="A176" t="s">
        <v>858</v>
      </c>
      <c r="B176" s="53" t="s">
        <v>868</v>
      </c>
      <c r="C176" s="55"/>
      <c r="D176" t="s">
        <v>101</v>
      </c>
    </row>
    <row r="178" spans="1:4">
      <c r="A178" s="38" t="s">
        <v>972</v>
      </c>
      <c r="B178" s="51"/>
      <c r="C178" s="40"/>
      <c r="D178" s="40"/>
    </row>
    <row r="179" spans="1:4">
      <c r="A179" s="5" t="s">
        <v>853</v>
      </c>
      <c r="B179" s="52" t="s">
        <v>854</v>
      </c>
      <c r="C179" s="5" t="s">
        <v>855</v>
      </c>
      <c r="D179" s="5" t="s">
        <v>856</v>
      </c>
    </row>
    <row r="180" spans="1:4">
      <c r="A180" t="s">
        <v>863</v>
      </c>
      <c r="B180" s="16" t="s">
        <v>874</v>
      </c>
      <c r="C180" s="58"/>
      <c r="D180" t="s">
        <v>808</v>
      </c>
    </row>
    <row r="181" spans="1:4">
      <c r="A181" t="s">
        <v>881</v>
      </c>
      <c r="B181" s="16" t="s">
        <v>877</v>
      </c>
      <c r="C181" s="64"/>
      <c r="D181" t="s">
        <v>937</v>
      </c>
    </row>
    <row r="182" spans="1:4">
      <c r="A182" t="s">
        <v>871</v>
      </c>
      <c r="B182" s="53" t="s">
        <v>872</v>
      </c>
      <c r="C182" s="57"/>
      <c r="D182" t="s">
        <v>98</v>
      </c>
    </row>
    <row r="183" spans="1:4">
      <c r="A183" t="s">
        <v>878</v>
      </c>
      <c r="B183" s="16" t="s">
        <v>895</v>
      </c>
      <c r="C183" s="62"/>
      <c r="D183" t="s">
        <v>99</v>
      </c>
    </row>
    <row r="184" spans="1:4">
      <c r="A184" t="s">
        <v>864</v>
      </c>
      <c r="B184" s="53" t="s">
        <v>869</v>
      </c>
      <c r="C184" s="56"/>
      <c r="D184" t="s">
        <v>93</v>
      </c>
    </row>
    <row r="185" spans="1:4">
      <c r="A185" t="s">
        <v>879</v>
      </c>
      <c r="B185" s="16" t="s">
        <v>875</v>
      </c>
      <c r="C185" s="61"/>
      <c r="D185" t="s">
        <v>970</v>
      </c>
    </row>
    <row r="186" spans="1:4">
      <c r="A186" t="s">
        <v>858</v>
      </c>
      <c r="B186" s="53" t="s">
        <v>868</v>
      </c>
      <c r="C186" s="55"/>
      <c r="D186" t="s">
        <v>470</v>
      </c>
    </row>
    <row r="187" spans="1:4">
      <c r="A187" t="s">
        <v>946</v>
      </c>
      <c r="B187" s="53" t="s">
        <v>948</v>
      </c>
      <c r="C187" s="71"/>
      <c r="D187" t="s">
        <v>945</v>
      </c>
    </row>
    <row r="188" spans="1:4">
      <c r="A188" t="s">
        <v>947</v>
      </c>
      <c r="B188" s="53">
        <v>740000</v>
      </c>
      <c r="C188" s="72"/>
      <c r="D188" t="s">
        <v>805</v>
      </c>
    </row>
    <row r="189" spans="1:4">
      <c r="A189" t="s">
        <v>865</v>
      </c>
      <c r="B189" s="53" t="s">
        <v>866</v>
      </c>
      <c r="C189" s="49"/>
      <c r="D189" t="s">
        <v>971</v>
      </c>
    </row>
    <row r="191" spans="1:4">
      <c r="A191" s="38" t="s">
        <v>973</v>
      </c>
      <c r="B191" s="51"/>
      <c r="C191" s="40"/>
      <c r="D191" s="40"/>
    </row>
    <row r="192" spans="1:4">
      <c r="A192" s="5" t="s">
        <v>853</v>
      </c>
      <c r="B192" s="52" t="s">
        <v>854</v>
      </c>
      <c r="C192" s="5" t="s">
        <v>855</v>
      </c>
      <c r="D192" s="5" t="s">
        <v>856</v>
      </c>
    </row>
    <row r="193" spans="1:4">
      <c r="A193" t="s">
        <v>863</v>
      </c>
      <c r="B193" s="16" t="s">
        <v>874</v>
      </c>
      <c r="C193" s="58"/>
      <c r="D193" t="s">
        <v>808</v>
      </c>
    </row>
    <row r="194" spans="1:4">
      <c r="A194" t="s">
        <v>858</v>
      </c>
      <c r="B194" s="53" t="s">
        <v>868</v>
      </c>
      <c r="C194" s="55"/>
      <c r="D194" t="s">
        <v>470</v>
      </c>
    </row>
    <row r="195" spans="1:4">
      <c r="A195" t="s">
        <v>881</v>
      </c>
      <c r="B195" s="16" t="s">
        <v>877</v>
      </c>
      <c r="C195" s="64"/>
      <c r="D195" t="s">
        <v>937</v>
      </c>
    </row>
    <row r="196" spans="1:4">
      <c r="A196" t="s">
        <v>871</v>
      </c>
      <c r="B196" s="53" t="s">
        <v>872</v>
      </c>
      <c r="C196" s="57"/>
      <c r="D196" t="s">
        <v>98</v>
      </c>
    </row>
    <row r="197" spans="1:4">
      <c r="A197" t="s">
        <v>899</v>
      </c>
      <c r="B197" s="16" t="s">
        <v>896</v>
      </c>
      <c r="C197" s="69"/>
      <c r="D197" t="s">
        <v>966</v>
      </c>
    </row>
    <row r="198" spans="1:4">
      <c r="A198" t="s">
        <v>946</v>
      </c>
      <c r="B198" s="53" t="s">
        <v>948</v>
      </c>
      <c r="C198" s="71"/>
      <c r="D198" t="s">
        <v>945</v>
      </c>
    </row>
    <row r="199" spans="1:4">
      <c r="A199" t="s">
        <v>865</v>
      </c>
      <c r="B199" s="53" t="s">
        <v>866</v>
      </c>
      <c r="C199" s="49"/>
      <c r="D199" t="s">
        <v>971</v>
      </c>
    </row>
    <row r="200" spans="1:4">
      <c r="A200" t="s">
        <v>879</v>
      </c>
      <c r="B200" s="16" t="s">
        <v>875</v>
      </c>
      <c r="C200" s="61"/>
      <c r="D200" t="s">
        <v>970</v>
      </c>
    </row>
    <row r="201" spans="1:4">
      <c r="A201" t="s">
        <v>864</v>
      </c>
      <c r="B201" s="53" t="s">
        <v>869</v>
      </c>
      <c r="C201" s="56"/>
      <c r="D201" t="s">
        <v>93</v>
      </c>
    </row>
    <row r="202" spans="1:4">
      <c r="A202" t="s">
        <v>878</v>
      </c>
      <c r="B202" s="16" t="s">
        <v>895</v>
      </c>
      <c r="C202" s="62"/>
      <c r="D202" t="s">
        <v>99</v>
      </c>
    </row>
    <row r="204" spans="1:4">
      <c r="A204" s="38" t="s">
        <v>954</v>
      </c>
      <c r="B204" s="51"/>
      <c r="C204" s="40"/>
      <c r="D204" s="40"/>
    </row>
    <row r="205" spans="1:4">
      <c r="A205" s="5" t="s">
        <v>853</v>
      </c>
      <c r="B205" s="52" t="s">
        <v>854</v>
      </c>
      <c r="C205" s="5" t="s">
        <v>855</v>
      </c>
      <c r="D205" s="5" t="s">
        <v>856</v>
      </c>
    </row>
    <row r="206" spans="1:4">
      <c r="A206" t="s">
        <v>863</v>
      </c>
      <c r="B206" s="16" t="s">
        <v>874</v>
      </c>
      <c r="C206" s="58"/>
      <c r="D206" t="s">
        <v>460</v>
      </c>
    </row>
    <row r="207" spans="1:4">
      <c r="A207" t="s">
        <v>904</v>
      </c>
      <c r="B207" s="16" t="s">
        <v>898</v>
      </c>
      <c r="C207" s="70"/>
      <c r="D207" t="s">
        <v>936</v>
      </c>
    </row>
    <row r="208" spans="1:4">
      <c r="A208" t="s">
        <v>903</v>
      </c>
      <c r="B208" s="16" t="s">
        <v>897</v>
      </c>
      <c r="C208" s="68"/>
      <c r="D208" t="s">
        <v>807</v>
      </c>
    </row>
    <row r="209" spans="1:4">
      <c r="A209" t="s">
        <v>871</v>
      </c>
      <c r="B209" s="53" t="s">
        <v>872</v>
      </c>
      <c r="C209" s="57"/>
      <c r="D209" t="s">
        <v>98</v>
      </c>
    </row>
    <row r="210" spans="1:4">
      <c r="A210" t="s">
        <v>878</v>
      </c>
      <c r="B210" s="16" t="s">
        <v>895</v>
      </c>
      <c r="C210" s="62"/>
      <c r="D210" t="s">
        <v>943</v>
      </c>
    </row>
    <row r="211" spans="1:4">
      <c r="A211" t="s">
        <v>899</v>
      </c>
      <c r="B211" s="16" t="s">
        <v>896</v>
      </c>
      <c r="C211" s="69"/>
      <c r="D211" t="s">
        <v>944</v>
      </c>
    </row>
    <row r="212" spans="1:4">
      <c r="A212" t="s">
        <v>852</v>
      </c>
      <c r="B212" s="54" t="s">
        <v>859</v>
      </c>
      <c r="C212" s="50"/>
      <c r="D212" t="s">
        <v>95</v>
      </c>
    </row>
    <row r="213" spans="1:4">
      <c r="A213" t="s">
        <v>880</v>
      </c>
      <c r="B213" s="16" t="s">
        <v>876</v>
      </c>
      <c r="C213" s="63"/>
      <c r="D213" t="s">
        <v>94</v>
      </c>
    </row>
    <row r="214" spans="1:4">
      <c r="A214" t="s">
        <v>865</v>
      </c>
      <c r="B214" s="53" t="s">
        <v>866</v>
      </c>
      <c r="C214" s="49"/>
      <c r="D214" t="s">
        <v>984</v>
      </c>
    </row>
    <row r="215" spans="1:4">
      <c r="A215" t="s">
        <v>864</v>
      </c>
      <c r="B215" s="53" t="s">
        <v>869</v>
      </c>
      <c r="C215" s="56"/>
      <c r="D215" t="s">
        <v>93</v>
      </c>
    </row>
    <row r="216" spans="1:4">
      <c r="A216" t="s">
        <v>888</v>
      </c>
      <c r="B216" s="16" t="s">
        <v>887</v>
      </c>
      <c r="C216" s="65"/>
      <c r="D216" t="s">
        <v>467</v>
      </c>
    </row>
    <row r="217" spans="1:4">
      <c r="A217" t="s">
        <v>858</v>
      </c>
      <c r="B217" s="53" t="s">
        <v>868</v>
      </c>
      <c r="C217" s="55"/>
      <c r="D217" t="s">
        <v>470</v>
      </c>
    </row>
    <row r="218" spans="1:4">
      <c r="A218" t="s">
        <v>947</v>
      </c>
      <c r="B218" s="53">
        <v>740000</v>
      </c>
      <c r="C218" s="72"/>
      <c r="D218" t="s">
        <v>805</v>
      </c>
    </row>
    <row r="219" spans="1:4">
      <c r="B219"/>
    </row>
    <row r="220" spans="1:4">
      <c r="A220" s="38" t="s">
        <v>1115</v>
      </c>
      <c r="B220" s="51"/>
      <c r="C220" s="40"/>
      <c r="D220" s="40"/>
    </row>
    <row r="221" spans="1:4">
      <c r="A221" s="5" t="s">
        <v>853</v>
      </c>
      <c r="B221" s="52" t="s">
        <v>854</v>
      </c>
      <c r="C221" s="5" t="s">
        <v>855</v>
      </c>
      <c r="D221" s="5" t="s">
        <v>856</v>
      </c>
    </row>
    <row r="222" spans="1:4">
      <c r="A222" t="s">
        <v>863</v>
      </c>
      <c r="B222" s="16" t="s">
        <v>874</v>
      </c>
      <c r="C222" s="58"/>
      <c r="D222" t="s">
        <v>808</v>
      </c>
    </row>
    <row r="223" spans="1:4">
      <c r="A223" t="s">
        <v>878</v>
      </c>
      <c r="B223" s="16" t="s">
        <v>895</v>
      </c>
      <c r="C223" s="62"/>
      <c r="D223" t="s">
        <v>99</v>
      </c>
    </row>
    <row r="224" spans="1:4">
      <c r="A224" t="s">
        <v>881</v>
      </c>
      <c r="B224" s="16" t="s">
        <v>877</v>
      </c>
      <c r="C224" s="64"/>
      <c r="D224" t="s">
        <v>937</v>
      </c>
    </row>
    <row r="225" spans="1:4">
      <c r="A225" t="s">
        <v>903</v>
      </c>
      <c r="B225" s="16" t="s">
        <v>897</v>
      </c>
      <c r="C225" s="68"/>
      <c r="D225" t="s">
        <v>807</v>
      </c>
    </row>
    <row r="226" spans="1:4">
      <c r="A226" t="s">
        <v>904</v>
      </c>
      <c r="B226" s="16" t="s">
        <v>898</v>
      </c>
      <c r="C226" s="70"/>
      <c r="D226" t="s">
        <v>936</v>
      </c>
    </row>
    <row r="227" spans="1:4">
      <c r="A227" t="s">
        <v>871</v>
      </c>
      <c r="B227" s="53" t="s">
        <v>872</v>
      </c>
      <c r="C227" s="57"/>
      <c r="D227" t="s">
        <v>98</v>
      </c>
    </row>
    <row r="228" spans="1:4">
      <c r="A228" t="s">
        <v>880</v>
      </c>
      <c r="B228" s="16" t="s">
        <v>876</v>
      </c>
      <c r="C228" s="63"/>
      <c r="D228" t="s">
        <v>986</v>
      </c>
    </row>
    <row r="229" spans="1:4">
      <c r="A229" t="s">
        <v>858</v>
      </c>
      <c r="B229" s="53" t="s">
        <v>868</v>
      </c>
      <c r="C229" s="55"/>
      <c r="D229" t="s">
        <v>985</v>
      </c>
    </row>
    <row r="230" spans="1:4">
      <c r="A230" t="s">
        <v>864</v>
      </c>
      <c r="B230" s="53" t="s">
        <v>869</v>
      </c>
      <c r="C230" s="56"/>
      <c r="D230" t="s">
        <v>93</v>
      </c>
    </row>
    <row r="231" spans="1:4">
      <c r="A231" t="s">
        <v>865</v>
      </c>
      <c r="B231" s="53" t="s">
        <v>866</v>
      </c>
      <c r="C231" s="49"/>
      <c r="D231" t="s">
        <v>984</v>
      </c>
    </row>
    <row r="232" spans="1:4">
      <c r="A232" t="s">
        <v>947</v>
      </c>
      <c r="B232" s="53">
        <v>740000</v>
      </c>
      <c r="C232" s="72"/>
      <c r="D232"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customWidth="1"/>
    <col min="2" max="2" width="28.1796875" customWidth="1"/>
    <col min="3" max="3" width="68" customWidth="1"/>
  </cols>
  <sheetData>
    <row r="1" spans="1:3">
      <c r="A1" s="38" t="s">
        <v>75</v>
      </c>
      <c r="B1" s="38" t="s">
        <v>76</v>
      </c>
    </row>
    <row r="2" spans="1:3" ht="58">
      <c r="A2" t="s">
        <v>153</v>
      </c>
      <c r="B2" t="s">
        <v>1322</v>
      </c>
      <c r="C2" s="82" t="s">
        <v>1333</v>
      </c>
    </row>
    <row r="3" spans="1:3">
      <c r="A3" t="s">
        <v>1737</v>
      </c>
      <c r="B3" t="s">
        <v>1738</v>
      </c>
    </row>
    <row r="4" spans="1:3">
      <c r="A4" t="s">
        <v>1739</v>
      </c>
      <c r="B4"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748B-451A-40E9-B2D2-A8371E9F01E5}">
  <dimension ref="A1:AJ818"/>
  <sheetViews>
    <sheetView tabSelected="1" zoomScaleNormal="100" workbookViewId="0">
      <selection activeCell="B2" sqref="B2"/>
    </sheetView>
  </sheetViews>
  <sheetFormatPr defaultColWidth="8.81640625" defaultRowHeight="14.5"/>
  <cols>
    <col min="1" max="1" width="49.1796875" style="1" customWidth="1"/>
    <col min="2" max="2" width="15.81640625" style="1" customWidth="1"/>
    <col min="3" max="3" width="12.81640625" style="1" customWidth="1"/>
    <col min="4" max="4" width="13.81640625" style="1" customWidth="1"/>
    <col min="5" max="5" width="69.6328125" style="1" customWidth="1"/>
    <col min="6" max="6" width="15" customWidth="1"/>
    <col min="11" max="11" width="18.81640625" customWidth="1"/>
  </cols>
  <sheetData>
    <row r="1" spans="1:5" s="1" customFormat="1" ht="43.5">
      <c r="A1" s="83" t="s">
        <v>1439</v>
      </c>
      <c r="B1" s="88" t="s">
        <v>1440</v>
      </c>
      <c r="C1" s="88" t="s">
        <v>1441</v>
      </c>
      <c r="D1" s="88" t="s">
        <v>1442</v>
      </c>
      <c r="E1" s="83" t="s">
        <v>1443</v>
      </c>
    </row>
    <row r="2" spans="1:5" ht="312" customHeight="1">
      <c r="A2" s="1" t="s">
        <v>1748</v>
      </c>
      <c r="B2" s="1">
        <v>2030</v>
      </c>
      <c r="C2" s="2">
        <f>B278</f>
        <v>4668.0984041179745</v>
      </c>
      <c r="D2" s="2">
        <f>B277</f>
        <v>4668.0984041179745</v>
      </c>
      <c r="E2" s="1" t="s">
        <v>2054</v>
      </c>
    </row>
    <row r="3" spans="1:5">
      <c r="C3" s="2"/>
      <c r="D3" s="2"/>
    </row>
    <row r="4" spans="1:5">
      <c r="A4" s="83" t="s">
        <v>1444</v>
      </c>
      <c r="B4" s="79"/>
      <c r="C4" s="89"/>
      <c r="D4" s="2"/>
    </row>
    <row r="5" spans="1:5">
      <c r="A5" t="s">
        <v>1746</v>
      </c>
      <c r="C5" s="2"/>
      <c r="D5" s="2"/>
    </row>
    <row r="6" spans="1:5">
      <c r="A6" t="s">
        <v>1445</v>
      </c>
      <c r="C6" s="2"/>
      <c r="D6" s="2"/>
    </row>
    <row r="7" spans="1:5">
      <c r="A7" t="s">
        <v>1446</v>
      </c>
      <c r="C7" s="2"/>
      <c r="D7" s="2"/>
    </row>
    <row r="8" spans="1:5">
      <c r="A8"/>
      <c r="C8" s="2"/>
      <c r="D8" s="2"/>
    </row>
    <row r="9" spans="1:5">
      <c r="A9" t="s">
        <v>1447</v>
      </c>
      <c r="C9" s="2"/>
      <c r="D9" s="2"/>
    </row>
    <row r="10" spans="1:5">
      <c r="A10" t="s">
        <v>1448</v>
      </c>
      <c r="C10" s="2"/>
      <c r="D10" s="2"/>
    </row>
    <row r="11" spans="1:5">
      <c r="A11"/>
      <c r="C11" s="2"/>
      <c r="D11" s="2"/>
    </row>
    <row r="12" spans="1:5">
      <c r="A12" t="s">
        <v>1449</v>
      </c>
      <c r="C12" s="2"/>
      <c r="D12" s="2"/>
    </row>
    <row r="13" spans="1:5">
      <c r="A13" t="s">
        <v>1450</v>
      </c>
      <c r="C13" s="2"/>
      <c r="D13" s="2"/>
    </row>
    <row r="14" spans="1:5">
      <c r="A14" t="s">
        <v>1451</v>
      </c>
      <c r="C14" s="2"/>
      <c r="D14" s="2"/>
    </row>
    <row r="15" spans="1:5">
      <c r="A15" t="s">
        <v>1452</v>
      </c>
      <c r="C15" s="2"/>
      <c r="D15" s="2"/>
    </row>
    <row r="16" spans="1:5">
      <c r="A16" s="37" t="s">
        <v>1453</v>
      </c>
      <c r="C16" s="2"/>
      <c r="D16" s="2"/>
    </row>
    <row r="17" spans="1:4">
      <c r="A17"/>
      <c r="C17" s="2"/>
      <c r="D17" s="2"/>
    </row>
    <row r="18" spans="1:4">
      <c r="A18" t="s">
        <v>1454</v>
      </c>
      <c r="C18" s="2"/>
      <c r="D18" s="2"/>
    </row>
    <row r="19" spans="1:4">
      <c r="A19" t="s">
        <v>1455</v>
      </c>
      <c r="C19" s="2"/>
      <c r="D19" s="2"/>
    </row>
    <row r="20" spans="1:4">
      <c r="A20" t="s">
        <v>1456</v>
      </c>
      <c r="C20" s="2"/>
      <c r="D20" s="2"/>
    </row>
    <row r="21" spans="1:4">
      <c r="A21" t="s">
        <v>1457</v>
      </c>
      <c r="C21" s="2"/>
      <c r="D21" s="2"/>
    </row>
    <row r="22" spans="1:4">
      <c r="A22" t="s">
        <v>1458</v>
      </c>
      <c r="C22" s="2"/>
      <c r="D22" s="2"/>
    </row>
    <row r="23" spans="1:4">
      <c r="A23"/>
      <c r="C23" s="2"/>
      <c r="D23" s="2"/>
    </row>
    <row r="24" spans="1:4">
      <c r="A24" s="12" t="s">
        <v>1459</v>
      </c>
      <c r="C24" s="2"/>
      <c r="D24" s="2"/>
    </row>
    <row r="25" spans="1:4">
      <c r="A25" t="s">
        <v>1460</v>
      </c>
      <c r="C25" s="2"/>
      <c r="D25" s="2"/>
    </row>
    <row r="26" spans="1:4">
      <c r="A26" t="s">
        <v>1461</v>
      </c>
      <c r="C26" s="2"/>
      <c r="D26" s="2"/>
    </row>
    <row r="27" spans="1:4">
      <c r="A27"/>
      <c r="C27" s="2"/>
      <c r="D27" s="2"/>
    </row>
    <row r="28" spans="1:4">
      <c r="A28"/>
      <c r="C28" s="2"/>
      <c r="D28" s="2"/>
    </row>
    <row r="29" spans="1:4">
      <c r="A29" s="38" t="s">
        <v>1462</v>
      </c>
      <c r="C29" s="2"/>
      <c r="D29" s="2"/>
    </row>
    <row r="30" spans="1:4">
      <c r="A30" t="s">
        <v>1463</v>
      </c>
      <c r="C30" s="2"/>
      <c r="D30" s="2"/>
    </row>
    <row r="31" spans="1:4">
      <c r="A31" s="16">
        <v>2012</v>
      </c>
      <c r="C31" s="2"/>
      <c r="D31" s="2"/>
    </row>
    <row r="32" spans="1:4">
      <c r="A32" t="s">
        <v>1464</v>
      </c>
      <c r="C32" s="2"/>
      <c r="D32" s="2"/>
    </row>
    <row r="33" spans="1:4">
      <c r="A33" s="37" t="s">
        <v>1465</v>
      </c>
      <c r="C33" s="2"/>
      <c r="D33" s="2"/>
    </row>
    <row r="34" spans="1:4">
      <c r="A34" t="s">
        <v>1466</v>
      </c>
      <c r="C34" s="2"/>
      <c r="D34" s="2"/>
    </row>
    <row r="35" spans="1:4">
      <c r="A35"/>
      <c r="C35" s="2"/>
      <c r="D35" s="2"/>
    </row>
    <row r="36" spans="1:4">
      <c r="A36" s="38" t="s">
        <v>1467</v>
      </c>
      <c r="C36" s="2"/>
      <c r="D36" s="2"/>
    </row>
    <row r="37" spans="1:4">
      <c r="A37" t="s">
        <v>1463</v>
      </c>
      <c r="C37" s="2"/>
      <c r="D37" s="2"/>
    </row>
    <row r="38" spans="1:4">
      <c r="A38" s="16">
        <v>2010</v>
      </c>
      <c r="C38" s="2"/>
      <c r="D38" s="2"/>
    </row>
    <row r="39" spans="1:4">
      <c r="A39" t="s">
        <v>1468</v>
      </c>
      <c r="C39" s="2"/>
      <c r="D39" s="2"/>
    </row>
    <row r="40" spans="1:4">
      <c r="A40" s="37" t="s">
        <v>1469</v>
      </c>
      <c r="C40" s="2"/>
      <c r="D40" s="2"/>
    </row>
    <row r="41" spans="1:4">
      <c r="A41" t="s">
        <v>1470</v>
      </c>
      <c r="C41" s="2"/>
      <c r="D41" s="2"/>
    </row>
    <row r="42" spans="1:4">
      <c r="A42"/>
      <c r="C42" s="2"/>
      <c r="D42" s="2"/>
    </row>
    <row r="43" spans="1:4">
      <c r="A43" s="38" t="s">
        <v>1471</v>
      </c>
      <c r="C43" s="2"/>
      <c r="D43" s="2"/>
    </row>
    <row r="44" spans="1:4">
      <c r="A44" t="s">
        <v>1472</v>
      </c>
      <c r="C44" s="2"/>
      <c r="D44" s="2"/>
    </row>
    <row r="45" spans="1:4">
      <c r="A45" s="16">
        <v>2017</v>
      </c>
      <c r="C45" s="2"/>
      <c r="D45" s="2"/>
    </row>
    <row r="46" spans="1:4">
      <c r="A46" t="s">
        <v>1473</v>
      </c>
      <c r="C46" s="2"/>
      <c r="D46" s="2"/>
    </row>
    <row r="47" spans="1:4">
      <c r="A47" s="37" t="s">
        <v>1474</v>
      </c>
      <c r="C47" s="2"/>
      <c r="D47" s="2"/>
    </row>
    <row r="48" spans="1:4">
      <c r="A48" t="s">
        <v>1475</v>
      </c>
      <c r="C48" s="2"/>
      <c r="D48" s="2"/>
    </row>
    <row r="49" spans="1:4">
      <c r="A49"/>
      <c r="C49" s="2"/>
      <c r="D49" s="2"/>
    </row>
    <row r="50" spans="1:4">
      <c r="A50" s="38" t="s">
        <v>1476</v>
      </c>
      <c r="C50" s="2"/>
      <c r="D50" s="2"/>
    </row>
    <row r="51" spans="1:4">
      <c r="A51" t="s">
        <v>1477</v>
      </c>
      <c r="C51" s="2"/>
      <c r="D51" s="2"/>
    </row>
    <row r="52" spans="1:4">
      <c r="A52" s="16">
        <v>2013</v>
      </c>
      <c r="C52" s="2"/>
      <c r="D52" s="2"/>
    </row>
    <row r="53" spans="1:4">
      <c r="A53" t="s">
        <v>1478</v>
      </c>
      <c r="C53" s="2"/>
      <c r="D53" s="2"/>
    </row>
    <row r="54" spans="1:4">
      <c r="A54" s="37" t="s">
        <v>1479</v>
      </c>
      <c r="C54" s="2"/>
      <c r="D54" s="2"/>
    </row>
    <row r="55" spans="1:4">
      <c r="A55" t="s">
        <v>1480</v>
      </c>
      <c r="C55" s="2"/>
      <c r="D55" s="2"/>
    </row>
    <row r="56" spans="1:4">
      <c r="A56"/>
      <c r="C56" s="2"/>
      <c r="D56" s="2"/>
    </row>
    <row r="57" spans="1:4">
      <c r="A57"/>
      <c r="C57" s="2"/>
      <c r="D57" s="2"/>
    </row>
    <row r="58" spans="1:4">
      <c r="A58" s="38" t="s">
        <v>1481</v>
      </c>
      <c r="B58" s="79"/>
      <c r="C58" s="89"/>
      <c r="D58" s="2"/>
    </row>
    <row r="59" spans="1:4" ht="29">
      <c r="A59" s="5" t="s">
        <v>1482</v>
      </c>
      <c r="B59" s="90" t="s">
        <v>1483</v>
      </c>
      <c r="C59" s="90" t="s">
        <v>1484</v>
      </c>
      <c r="D59" s="2"/>
    </row>
    <row r="60" spans="1:4">
      <c r="A60" s="5" t="s">
        <v>529</v>
      </c>
      <c r="B60" s="41">
        <v>1</v>
      </c>
      <c r="C60" s="41">
        <v>1</v>
      </c>
      <c r="D60" s="2"/>
    </row>
    <row r="61" spans="1:4">
      <c r="A61" s="5" t="s">
        <v>530</v>
      </c>
      <c r="B61" s="41">
        <v>16.2</v>
      </c>
      <c r="C61" s="41">
        <v>5</v>
      </c>
      <c r="D61" s="2"/>
    </row>
    <row r="62" spans="1:4">
      <c r="A62" s="5" t="s">
        <v>505</v>
      </c>
      <c r="B62" s="41">
        <v>5.6</v>
      </c>
      <c r="C62" s="41">
        <v>1.8</v>
      </c>
      <c r="D62" s="2"/>
    </row>
    <row r="63" spans="1:4">
      <c r="A63" s="5" t="s">
        <v>531</v>
      </c>
      <c r="B63" s="41">
        <v>-2.4</v>
      </c>
      <c r="C63" s="41">
        <v>-8.1999999999999993</v>
      </c>
      <c r="D63" s="2"/>
    </row>
    <row r="64" spans="1:4">
      <c r="A64" s="5" t="s">
        <v>532</v>
      </c>
      <c r="B64" s="41">
        <v>0</v>
      </c>
      <c r="C64" s="41">
        <v>0</v>
      </c>
      <c r="D64" s="2"/>
    </row>
    <row r="65" spans="1:6">
      <c r="A65" s="5" t="s">
        <v>533</v>
      </c>
      <c r="B65" s="41">
        <v>0</v>
      </c>
      <c r="C65" s="41">
        <v>0</v>
      </c>
      <c r="D65" s="2"/>
    </row>
    <row r="66" spans="1:6">
      <c r="A66" s="5" t="s">
        <v>534</v>
      </c>
      <c r="B66" s="41">
        <v>0</v>
      </c>
      <c r="C66" s="41">
        <v>0</v>
      </c>
      <c r="D66" s="2"/>
    </row>
    <row r="67" spans="1:6">
      <c r="A67" s="5" t="s">
        <v>535</v>
      </c>
      <c r="B67" s="41">
        <v>1200</v>
      </c>
      <c r="C67" s="41">
        <v>345</v>
      </c>
      <c r="D67" s="2"/>
    </row>
    <row r="68" spans="1:6">
      <c r="A68" s="5" t="s">
        <v>536</v>
      </c>
      <c r="B68" s="41">
        <v>-160</v>
      </c>
      <c r="C68" s="41">
        <v>-46</v>
      </c>
      <c r="D68" s="2"/>
    </row>
    <row r="69" spans="1:6">
      <c r="A69" s="5" t="s">
        <v>537</v>
      </c>
      <c r="B69" s="41">
        <v>84</v>
      </c>
      <c r="C69" s="41">
        <v>28</v>
      </c>
      <c r="D69" s="2"/>
    </row>
    <row r="70" spans="1:6">
      <c r="A70" s="5" t="s">
        <v>538</v>
      </c>
      <c r="B70" s="41">
        <v>264</v>
      </c>
      <c r="C70" s="41">
        <v>265</v>
      </c>
      <c r="D70" s="2"/>
    </row>
    <row r="71" spans="1:6">
      <c r="A71" s="5" t="s">
        <v>539</v>
      </c>
      <c r="B71" s="41">
        <v>1</v>
      </c>
      <c r="C71" s="41">
        <v>1</v>
      </c>
      <c r="D71" s="2"/>
    </row>
    <row r="72" spans="1:6">
      <c r="A72"/>
      <c r="C72" s="2"/>
      <c r="D72" s="2"/>
    </row>
    <row r="73" spans="1:6">
      <c r="A73"/>
      <c r="B73"/>
      <c r="C73"/>
      <c r="D73"/>
      <c r="E73"/>
    </row>
    <row r="74" spans="1:6" ht="15.5">
      <c r="A74" s="268" t="s">
        <v>1485</v>
      </c>
      <c r="B74" s="269"/>
      <c r="C74" s="269"/>
      <c r="D74" s="269"/>
      <c r="E74" s="269"/>
      <c r="F74" s="269"/>
    </row>
    <row r="75" spans="1:6">
      <c r="A75" s="91"/>
      <c r="B75" s="92" t="s">
        <v>1486</v>
      </c>
      <c r="C75" s="92" t="s">
        <v>1487</v>
      </c>
      <c r="D75" s="92" t="s">
        <v>537</v>
      </c>
      <c r="E75" s="92" t="s">
        <v>538</v>
      </c>
      <c r="F75" s="93" t="s">
        <v>1488</v>
      </c>
    </row>
    <row r="76" spans="1:6" ht="16.5">
      <c r="A76" s="94" t="s">
        <v>1489</v>
      </c>
      <c r="B76" s="95">
        <v>1497029.2</v>
      </c>
      <c r="C76" s="95">
        <v>275358</v>
      </c>
      <c r="D76" s="95">
        <v>20564.2</v>
      </c>
      <c r="E76" s="95">
        <v>239.31</v>
      </c>
      <c r="F76" s="95">
        <v>1727706.1</v>
      </c>
    </row>
    <row r="77" spans="1:6" ht="16.5">
      <c r="A77" s="96" t="s">
        <v>1490</v>
      </c>
      <c r="B77" s="97">
        <v>992836.3</v>
      </c>
      <c r="C77" s="98"/>
      <c r="D77" s="97">
        <v>4266.05</v>
      </c>
      <c r="E77" s="97">
        <v>56.88</v>
      </c>
      <c r="F77" s="97">
        <v>1100056.8899999999</v>
      </c>
    </row>
    <row r="78" spans="1:6" ht="16.5">
      <c r="A78" s="270" t="s">
        <v>1491</v>
      </c>
      <c r="B78" s="271">
        <v>715829.8</v>
      </c>
      <c r="C78" s="272"/>
      <c r="D78" s="271">
        <v>8.14</v>
      </c>
      <c r="E78" s="271">
        <v>10.66</v>
      </c>
      <c r="F78" s="271">
        <v>719305.34</v>
      </c>
    </row>
    <row r="79" spans="1:6" ht="16.5">
      <c r="A79" s="270" t="s">
        <v>1492</v>
      </c>
      <c r="B79" s="271">
        <v>33787.5</v>
      </c>
      <c r="C79" s="272"/>
      <c r="D79" s="271">
        <v>1.72</v>
      </c>
      <c r="E79" s="271">
        <v>7.0000000000000007E-2</v>
      </c>
      <c r="F79" s="271">
        <v>33845.32</v>
      </c>
    </row>
    <row r="80" spans="1:6" ht="16.5">
      <c r="A80" s="270" t="s">
        <v>1493</v>
      </c>
      <c r="B80" s="271">
        <v>138858</v>
      </c>
      <c r="C80" s="272"/>
      <c r="D80" s="271">
        <v>23.47</v>
      </c>
      <c r="E80" s="271">
        <v>8.67</v>
      </c>
      <c r="F80" s="271">
        <v>142038.57</v>
      </c>
    </row>
    <row r="81" spans="1:6">
      <c r="A81" s="273" t="s">
        <v>1494</v>
      </c>
      <c r="B81" s="274">
        <v>121211</v>
      </c>
      <c r="C81" s="272"/>
      <c r="D81" s="274">
        <v>23</v>
      </c>
      <c r="E81" s="274">
        <v>6</v>
      </c>
      <c r="F81" s="274">
        <v>123554</v>
      </c>
    </row>
    <row r="82" spans="1:6">
      <c r="A82" s="273" t="s">
        <v>1495</v>
      </c>
      <c r="B82" s="274">
        <v>6109</v>
      </c>
      <c r="C82" s="272"/>
      <c r="D82" s="274">
        <v>0.34</v>
      </c>
      <c r="E82" s="274">
        <v>2.35</v>
      </c>
      <c r="F82" s="274">
        <v>6844.64</v>
      </c>
    </row>
    <row r="83" spans="1:6">
      <c r="A83" s="273" t="s">
        <v>514</v>
      </c>
      <c r="B83" s="274">
        <v>10122</v>
      </c>
      <c r="C83" s="272"/>
      <c r="D83" s="274">
        <v>0.1</v>
      </c>
      <c r="E83" s="274">
        <v>0.28000000000000003</v>
      </c>
      <c r="F83" s="274">
        <v>10210.9</v>
      </c>
    </row>
    <row r="84" spans="1:6">
      <c r="A84" s="273" t="s">
        <v>515</v>
      </c>
      <c r="B84" s="274">
        <v>1416</v>
      </c>
      <c r="C84" s="272"/>
      <c r="D84" s="274">
        <v>0.13</v>
      </c>
      <c r="E84" s="274">
        <v>0.04</v>
      </c>
      <c r="F84" s="274">
        <v>1431.13</v>
      </c>
    </row>
    <row r="85" spans="1:6" ht="16.5">
      <c r="A85" s="270" t="s">
        <v>516</v>
      </c>
      <c r="B85" s="271">
        <v>69427</v>
      </c>
      <c r="C85" s="272"/>
      <c r="D85" s="271">
        <v>2721.94</v>
      </c>
      <c r="E85" s="271">
        <v>36.29</v>
      </c>
      <c r="F85" s="271">
        <v>137838.49</v>
      </c>
    </row>
    <row r="86" spans="1:6" ht="16.5">
      <c r="A86" s="270" t="s">
        <v>1496</v>
      </c>
      <c r="B86" s="271">
        <v>1657</v>
      </c>
      <c r="C86" s="272"/>
      <c r="D86" s="271">
        <v>0.18</v>
      </c>
      <c r="E86" s="271">
        <v>0.04</v>
      </c>
      <c r="F86" s="271">
        <v>1673.18</v>
      </c>
    </row>
    <row r="87" spans="1:6" ht="16.5">
      <c r="A87" s="270" t="s">
        <v>1497</v>
      </c>
      <c r="B87" s="271">
        <v>33277</v>
      </c>
      <c r="C87" s="272"/>
      <c r="D87" s="271">
        <v>1.2</v>
      </c>
      <c r="E87" s="271">
        <v>1.1499999999999999</v>
      </c>
      <c r="F87" s="271">
        <v>33658.699999999997</v>
      </c>
    </row>
    <row r="88" spans="1:6" ht="16.5">
      <c r="A88" s="270" t="s">
        <v>519</v>
      </c>
      <c r="B88" s="272"/>
      <c r="C88" s="272"/>
      <c r="D88" s="271">
        <v>1509.4</v>
      </c>
      <c r="E88" s="272"/>
      <c r="F88" s="271">
        <v>31697.3</v>
      </c>
    </row>
    <row r="89" spans="1:6" ht="16.5">
      <c r="A89" s="96" t="s">
        <v>1498</v>
      </c>
      <c r="B89" s="97">
        <v>405862.9</v>
      </c>
      <c r="C89" s="98"/>
      <c r="D89" s="97">
        <v>14.77</v>
      </c>
      <c r="E89" s="97">
        <v>20.56</v>
      </c>
      <c r="F89" s="97">
        <v>412546.53</v>
      </c>
    </row>
    <row r="90" spans="1:6" ht="16.5">
      <c r="A90" s="99" t="s">
        <v>1499</v>
      </c>
      <c r="B90" s="100">
        <v>130783.95</v>
      </c>
      <c r="C90" s="101"/>
      <c r="D90" s="100">
        <v>0.32</v>
      </c>
      <c r="E90" s="100">
        <v>0.46</v>
      </c>
      <c r="F90" s="100">
        <v>130933.27</v>
      </c>
    </row>
    <row r="91" spans="1:6" ht="16.5">
      <c r="A91" s="270" t="s">
        <v>1500</v>
      </c>
      <c r="B91" s="271">
        <v>129920</v>
      </c>
      <c r="C91" s="272"/>
      <c r="D91" s="272"/>
      <c r="E91" s="272"/>
      <c r="F91" s="271">
        <v>129920</v>
      </c>
    </row>
    <row r="92" spans="1:6" ht="16.5">
      <c r="A92" s="270" t="s">
        <v>1501</v>
      </c>
      <c r="B92" s="271">
        <v>277.82</v>
      </c>
      <c r="C92" s="272"/>
      <c r="D92" s="271">
        <v>0.32</v>
      </c>
      <c r="E92" s="271">
        <v>0.46</v>
      </c>
      <c r="F92" s="271">
        <v>427.14</v>
      </c>
    </row>
    <row r="93" spans="1:6" ht="16.5">
      <c r="A93" s="270" t="s">
        <v>1502</v>
      </c>
      <c r="B93" s="271">
        <v>586.12</v>
      </c>
      <c r="C93" s="272"/>
      <c r="D93" s="272"/>
      <c r="E93" s="272"/>
      <c r="F93" s="271">
        <v>586.12</v>
      </c>
    </row>
    <row r="94" spans="1:6" ht="16.5">
      <c r="A94" s="99" t="s">
        <v>931</v>
      </c>
      <c r="B94" s="100">
        <v>27888.86</v>
      </c>
      <c r="C94" s="101"/>
      <c r="D94" s="100">
        <v>11.14</v>
      </c>
      <c r="E94" s="100">
        <v>17.329999999999998</v>
      </c>
      <c r="F94" s="100">
        <v>33496.42</v>
      </c>
    </row>
    <row r="95" spans="1:6" ht="16.5">
      <c r="A95" s="270" t="s">
        <v>1503</v>
      </c>
      <c r="B95" s="271">
        <v>10056.43</v>
      </c>
      <c r="C95" s="272"/>
      <c r="D95" s="272"/>
      <c r="E95" s="272"/>
      <c r="F95" s="271">
        <v>10056.43</v>
      </c>
    </row>
    <row r="96" spans="1:6" ht="16.5">
      <c r="A96" s="270" t="s">
        <v>1504</v>
      </c>
      <c r="B96" s="272"/>
      <c r="C96" s="272"/>
      <c r="D96" s="272"/>
      <c r="E96" s="271">
        <v>16.05</v>
      </c>
      <c r="F96" s="271">
        <v>4975.5</v>
      </c>
    </row>
    <row r="97" spans="1:6" ht="16.5">
      <c r="A97" s="270" t="s">
        <v>1505</v>
      </c>
      <c r="B97" s="271">
        <v>119.58</v>
      </c>
      <c r="C97" s="272"/>
      <c r="D97" s="272"/>
      <c r="E97" s="272"/>
      <c r="F97" s="271">
        <v>119.58</v>
      </c>
    </row>
    <row r="98" spans="1:6" ht="16.5">
      <c r="A98" s="270" t="s">
        <v>1506</v>
      </c>
      <c r="B98" s="271">
        <v>88.04</v>
      </c>
      <c r="C98" s="272"/>
      <c r="D98" s="272"/>
      <c r="E98" s="272"/>
      <c r="F98" s="271">
        <v>88.04</v>
      </c>
    </row>
    <row r="99" spans="1:6" ht="16.5">
      <c r="A99" s="270" t="s">
        <v>1507</v>
      </c>
      <c r="B99" s="271">
        <v>266.18</v>
      </c>
      <c r="C99" s="272"/>
      <c r="D99" s="271">
        <v>0.91</v>
      </c>
      <c r="E99" s="272"/>
      <c r="F99" s="271">
        <v>285.37</v>
      </c>
    </row>
    <row r="100" spans="1:6" ht="16.5">
      <c r="A100" s="270" t="s">
        <v>1508</v>
      </c>
      <c r="B100" s="271">
        <v>7072.52</v>
      </c>
      <c r="C100" s="272"/>
      <c r="D100" s="271">
        <v>9.43</v>
      </c>
      <c r="E100" s="272"/>
      <c r="F100" s="271">
        <v>7270.64</v>
      </c>
    </row>
    <row r="101" spans="1:6" ht="16.5">
      <c r="A101" s="270" t="s">
        <v>1509</v>
      </c>
      <c r="B101" s="271">
        <v>198.91</v>
      </c>
      <c r="C101" s="272"/>
      <c r="D101" s="272"/>
      <c r="E101" s="272"/>
      <c r="F101" s="271">
        <v>198.91</v>
      </c>
    </row>
    <row r="102" spans="1:6" ht="16.5">
      <c r="A102" s="270" t="s">
        <v>1510</v>
      </c>
      <c r="B102" s="271">
        <v>93.64</v>
      </c>
      <c r="C102" s="272"/>
      <c r="D102" s="271">
        <v>0.19</v>
      </c>
      <c r="E102" s="272"/>
      <c r="F102" s="271">
        <v>97.71</v>
      </c>
    </row>
    <row r="103" spans="1:6" ht="16.5">
      <c r="A103" s="270" t="s">
        <v>1511</v>
      </c>
      <c r="B103" s="271">
        <v>37.840000000000003</v>
      </c>
      <c r="C103" s="272"/>
      <c r="D103" s="271">
        <v>0.01</v>
      </c>
      <c r="E103" s="272"/>
      <c r="F103" s="271">
        <v>37.979999999999997</v>
      </c>
    </row>
    <row r="104" spans="1:6" ht="16.5">
      <c r="A104" s="270" t="s">
        <v>1512</v>
      </c>
      <c r="B104" s="271">
        <v>1155.52</v>
      </c>
      <c r="C104" s="272"/>
      <c r="D104" s="271">
        <v>0.03</v>
      </c>
      <c r="E104" s="272"/>
      <c r="F104" s="271">
        <v>1156.07</v>
      </c>
    </row>
    <row r="105" spans="1:6" ht="16.5">
      <c r="A105" s="270" t="s">
        <v>1513</v>
      </c>
      <c r="B105" s="272"/>
      <c r="C105" s="272"/>
      <c r="D105" s="272"/>
      <c r="E105" s="271">
        <v>1.08</v>
      </c>
      <c r="F105" s="271">
        <v>336.22</v>
      </c>
    </row>
    <row r="106" spans="1:6" ht="16.5">
      <c r="A106" s="270" t="s">
        <v>1514</v>
      </c>
      <c r="B106" s="271">
        <v>8800.2099999999991</v>
      </c>
      <c r="C106" s="272"/>
      <c r="D106" s="271">
        <v>0.56000000000000005</v>
      </c>
      <c r="E106" s="271">
        <v>0.2</v>
      </c>
      <c r="F106" s="271">
        <v>8873.9699999999993</v>
      </c>
    </row>
    <row r="107" spans="1:6" ht="16.5">
      <c r="A107" s="99" t="s">
        <v>1515</v>
      </c>
      <c r="B107" s="100">
        <v>122371.43</v>
      </c>
      <c r="C107" s="101"/>
      <c r="D107" s="100">
        <v>0.95</v>
      </c>
      <c r="E107" s="100">
        <v>1.1100000000000001</v>
      </c>
      <c r="F107" s="100">
        <v>122736.91</v>
      </c>
    </row>
    <row r="108" spans="1:6" ht="16.5">
      <c r="A108" s="270" t="s">
        <v>1516</v>
      </c>
      <c r="B108" s="271">
        <v>116958.37</v>
      </c>
      <c r="C108" s="272"/>
      <c r="D108" s="271">
        <v>0.85</v>
      </c>
      <c r="E108" s="271">
        <v>1.0900000000000001</v>
      </c>
      <c r="F108" s="271">
        <v>117315.63</v>
      </c>
    </row>
    <row r="109" spans="1:6" ht="16.5">
      <c r="A109" s="270" t="s">
        <v>1517</v>
      </c>
      <c r="B109" s="271">
        <v>2460.6999999999998</v>
      </c>
      <c r="C109" s="272"/>
      <c r="D109" s="271">
        <v>0.08</v>
      </c>
      <c r="E109" s="272"/>
      <c r="F109" s="271">
        <v>2462.29</v>
      </c>
    </row>
    <row r="110" spans="1:6" ht="16.5">
      <c r="A110" s="270" t="s">
        <v>1518</v>
      </c>
      <c r="B110" s="271">
        <v>2728.87</v>
      </c>
      <c r="C110" s="272"/>
      <c r="D110" s="271">
        <v>0.01</v>
      </c>
      <c r="E110" s="271">
        <v>0</v>
      </c>
      <c r="F110" s="271">
        <v>2729.91</v>
      </c>
    </row>
    <row r="111" spans="1:6" ht="16.5">
      <c r="A111" s="270" t="s">
        <v>1519</v>
      </c>
      <c r="B111" s="271">
        <v>84.13</v>
      </c>
      <c r="C111" s="272"/>
      <c r="D111" s="271">
        <v>0</v>
      </c>
      <c r="E111" s="271">
        <v>0.01</v>
      </c>
      <c r="F111" s="271">
        <v>86.38</v>
      </c>
    </row>
    <row r="112" spans="1:6" ht="16.5">
      <c r="A112" s="270" t="s">
        <v>1520</v>
      </c>
      <c r="B112" s="271">
        <v>76.11</v>
      </c>
      <c r="C112" s="272"/>
      <c r="D112" s="271">
        <v>0</v>
      </c>
      <c r="E112" s="271">
        <v>0.01</v>
      </c>
      <c r="F112" s="271">
        <v>77.989999999999995</v>
      </c>
    </row>
    <row r="113" spans="1:6" ht="16.5">
      <c r="A113" s="270" t="s">
        <v>1521</v>
      </c>
      <c r="B113" s="271">
        <v>63.25</v>
      </c>
      <c r="C113" s="272"/>
      <c r="D113" s="271">
        <v>0.01</v>
      </c>
      <c r="E113" s="271">
        <v>0</v>
      </c>
      <c r="F113" s="271">
        <v>64.7</v>
      </c>
    </row>
    <row r="114" spans="1:6" ht="16.5">
      <c r="A114" s="99" t="s">
        <v>148</v>
      </c>
      <c r="B114" s="100">
        <v>123969.17</v>
      </c>
      <c r="C114" s="101"/>
      <c r="D114" s="100">
        <v>2.37</v>
      </c>
      <c r="E114" s="100">
        <v>1.65</v>
      </c>
      <c r="F114" s="100">
        <v>124530.44</v>
      </c>
    </row>
    <row r="115" spans="1:6" ht="16.5">
      <c r="A115" s="270" t="s">
        <v>1522</v>
      </c>
      <c r="B115" s="271">
        <v>5222.5</v>
      </c>
      <c r="C115" s="272"/>
      <c r="D115" s="271">
        <v>0.05</v>
      </c>
      <c r="E115" s="271">
        <v>0.08</v>
      </c>
      <c r="F115" s="271">
        <v>5248.35</v>
      </c>
    </row>
    <row r="116" spans="1:6" ht="16.5">
      <c r="A116" s="270" t="s">
        <v>1523</v>
      </c>
      <c r="B116" s="271">
        <v>27625.53</v>
      </c>
      <c r="C116" s="272"/>
      <c r="D116" s="271">
        <v>1.1200000000000001</v>
      </c>
      <c r="E116" s="271">
        <v>0.22</v>
      </c>
      <c r="F116" s="271">
        <v>27717.25</v>
      </c>
    </row>
    <row r="117" spans="1:6" ht="16.5">
      <c r="A117" s="270" t="s">
        <v>1524</v>
      </c>
      <c r="B117" s="271">
        <v>1861.11</v>
      </c>
      <c r="C117" s="272"/>
      <c r="D117" s="271">
        <v>0.03</v>
      </c>
      <c r="E117" s="271">
        <v>0.02</v>
      </c>
      <c r="F117" s="271">
        <v>1867.94</v>
      </c>
    </row>
    <row r="118" spans="1:6" ht="16.5">
      <c r="A118" s="270" t="s">
        <v>1525</v>
      </c>
      <c r="B118" s="271">
        <v>1460.26</v>
      </c>
      <c r="C118" s="272"/>
      <c r="D118" s="271">
        <v>0.06</v>
      </c>
      <c r="E118" s="271">
        <v>0.01</v>
      </c>
      <c r="F118" s="271">
        <v>1464.62</v>
      </c>
    </row>
    <row r="119" spans="1:6" ht="16.5">
      <c r="A119" s="270" t="s">
        <v>1526</v>
      </c>
      <c r="B119" s="271">
        <v>87799.77</v>
      </c>
      <c r="C119" s="272"/>
      <c r="D119" s="271">
        <v>1.1100000000000001</v>
      </c>
      <c r="E119" s="271">
        <v>1.32</v>
      </c>
      <c r="F119" s="271">
        <v>88232.28</v>
      </c>
    </row>
    <row r="120" spans="1:6" ht="16.5">
      <c r="A120" s="102" t="s">
        <v>1527</v>
      </c>
      <c r="B120" s="103">
        <v>849.49</v>
      </c>
      <c r="C120" s="104"/>
      <c r="D120" s="104"/>
      <c r="E120" s="104"/>
      <c r="F120" s="105">
        <v>849.49</v>
      </c>
    </row>
    <row r="121" spans="1:6" ht="16.5">
      <c r="A121" s="270" t="s">
        <v>1528</v>
      </c>
      <c r="B121" s="271">
        <v>776.75</v>
      </c>
      <c r="C121" s="272"/>
      <c r="D121" s="272"/>
      <c r="E121" s="272"/>
      <c r="F121" s="271">
        <v>776.75</v>
      </c>
    </row>
    <row r="122" spans="1:6" ht="16.5">
      <c r="A122" s="270" t="s">
        <v>1529</v>
      </c>
      <c r="B122" s="271">
        <v>72.75</v>
      </c>
      <c r="C122" s="272"/>
      <c r="D122" s="272"/>
      <c r="E122" s="272"/>
      <c r="F122" s="271">
        <v>72.75</v>
      </c>
    </row>
    <row r="123" spans="1:6" ht="16.5">
      <c r="A123" s="96" t="s">
        <v>1530</v>
      </c>
      <c r="B123" s="98"/>
      <c r="C123" s="98"/>
      <c r="D123" s="97">
        <v>13767.8</v>
      </c>
      <c r="E123" s="97">
        <v>146.07</v>
      </c>
      <c r="F123" s="97">
        <v>334405.5</v>
      </c>
    </row>
    <row r="124" spans="1:6" ht="16.5">
      <c r="A124" s="270" t="s">
        <v>1531</v>
      </c>
      <c r="B124" s="272"/>
      <c r="C124" s="272"/>
      <c r="D124" s="271">
        <v>10099.799999999999</v>
      </c>
      <c r="E124" s="272"/>
      <c r="F124" s="271">
        <v>212095.8</v>
      </c>
    </row>
    <row r="125" spans="1:6" ht="16.5">
      <c r="A125" s="270" t="s">
        <v>1532</v>
      </c>
      <c r="B125" s="272"/>
      <c r="C125" s="272"/>
      <c r="D125" s="271">
        <v>115</v>
      </c>
      <c r="E125" s="271">
        <v>7.0000000000000007E-2</v>
      </c>
      <c r="F125" s="271">
        <v>2436.6999999999998</v>
      </c>
    </row>
    <row r="126" spans="1:6" ht="16.5">
      <c r="A126" s="270" t="s">
        <v>1533</v>
      </c>
      <c r="B126" s="272"/>
      <c r="C126" s="272"/>
      <c r="D126" s="271">
        <v>3327</v>
      </c>
      <c r="E126" s="272"/>
      <c r="F126" s="271">
        <v>69867</v>
      </c>
    </row>
    <row r="127" spans="1:6" ht="16.5">
      <c r="A127" s="270" t="s">
        <v>1534</v>
      </c>
      <c r="B127" s="272"/>
      <c r="C127" s="272"/>
      <c r="D127" s="272"/>
      <c r="E127" s="271">
        <v>140</v>
      </c>
      <c r="F127" s="271">
        <v>43400</v>
      </c>
    </row>
    <row r="128" spans="1:6" ht="16.5">
      <c r="A128" s="270" t="s">
        <v>1535</v>
      </c>
      <c r="B128" s="272"/>
      <c r="C128" s="272"/>
      <c r="D128" s="271">
        <v>226</v>
      </c>
      <c r="E128" s="271">
        <v>6</v>
      </c>
      <c r="F128" s="271">
        <v>6606</v>
      </c>
    </row>
    <row r="129" spans="1:6" ht="16.5">
      <c r="A129" s="96" t="s">
        <v>1536</v>
      </c>
      <c r="B129" s="97">
        <v>98330</v>
      </c>
      <c r="C129" s="97">
        <v>275358</v>
      </c>
      <c r="D129" s="98"/>
      <c r="E129" s="98"/>
      <c r="F129" s="106">
        <v>-177028</v>
      </c>
    </row>
    <row r="130" spans="1:6" ht="16.5">
      <c r="A130" s="270" t="s">
        <v>1537</v>
      </c>
      <c r="B130" s="272"/>
      <c r="C130" s="271">
        <v>67800</v>
      </c>
      <c r="D130" s="272"/>
      <c r="E130" s="272"/>
      <c r="F130" s="275">
        <v>-67800</v>
      </c>
    </row>
    <row r="131" spans="1:6" ht="16.5">
      <c r="A131" s="270" t="s">
        <v>1538</v>
      </c>
      <c r="B131" s="272"/>
      <c r="C131" s="271">
        <v>207520</v>
      </c>
      <c r="D131" s="272"/>
      <c r="E131" s="272"/>
      <c r="F131" s="275">
        <v>-207520</v>
      </c>
    </row>
    <row r="132" spans="1:6" ht="16.5">
      <c r="A132" s="270" t="s">
        <v>1539</v>
      </c>
      <c r="B132" s="271">
        <v>10490</v>
      </c>
      <c r="C132" s="272"/>
      <c r="D132" s="272"/>
      <c r="E132" s="272"/>
      <c r="F132" s="271">
        <v>10490</v>
      </c>
    </row>
    <row r="133" spans="1:6" ht="16.5">
      <c r="A133" s="270" t="s">
        <v>1540</v>
      </c>
      <c r="B133" s="272"/>
      <c r="C133" s="271">
        <v>38</v>
      </c>
      <c r="D133" s="272"/>
      <c r="E133" s="272"/>
      <c r="F133" s="275">
        <v>-38</v>
      </c>
    </row>
    <row r="134" spans="1:6" ht="16.5">
      <c r="A134" s="270" t="s">
        <v>1541</v>
      </c>
      <c r="B134" s="276" t="s">
        <v>511</v>
      </c>
      <c r="C134" s="272"/>
      <c r="D134" s="272"/>
      <c r="E134" s="272"/>
      <c r="F134" s="276" t="s">
        <v>511</v>
      </c>
    </row>
    <row r="135" spans="1:6" ht="16.5">
      <c r="A135" s="270" t="s">
        <v>1542</v>
      </c>
      <c r="B135" s="270" t="s">
        <v>512</v>
      </c>
      <c r="C135" s="272"/>
      <c r="D135" s="272"/>
      <c r="E135" s="272"/>
      <c r="F135" s="270" t="s">
        <v>512</v>
      </c>
    </row>
    <row r="136" spans="1:6" ht="16.5">
      <c r="A136" s="270" t="s">
        <v>1543</v>
      </c>
      <c r="B136" s="271">
        <v>87840</v>
      </c>
      <c r="C136" s="272"/>
      <c r="D136" s="272"/>
      <c r="E136" s="272"/>
      <c r="F136" s="271">
        <v>87840</v>
      </c>
    </row>
    <row r="137" spans="1:6" ht="16.5">
      <c r="A137" s="96" t="s">
        <v>1544</v>
      </c>
      <c r="B137" s="98"/>
      <c r="C137" s="98"/>
      <c r="D137" s="97">
        <v>2515.58</v>
      </c>
      <c r="E137" s="97">
        <v>15.8</v>
      </c>
      <c r="F137" s="97">
        <v>57725.18</v>
      </c>
    </row>
    <row r="138" spans="1:6" ht="16.5">
      <c r="A138" s="270" t="s">
        <v>1545</v>
      </c>
      <c r="B138" s="272"/>
      <c r="C138" s="272"/>
      <c r="D138" s="271">
        <v>604.51</v>
      </c>
      <c r="E138" s="272"/>
      <c r="F138" s="271">
        <v>12694.71</v>
      </c>
    </row>
    <row r="139" spans="1:6" ht="16.5">
      <c r="A139" s="270" t="s">
        <v>1546</v>
      </c>
      <c r="B139" s="272"/>
      <c r="C139" s="272"/>
      <c r="D139" s="271">
        <v>861.07</v>
      </c>
      <c r="E139" s="271">
        <v>15.8</v>
      </c>
      <c r="F139" s="271">
        <v>22980.47</v>
      </c>
    </row>
    <row r="140" spans="1:6" ht="16.5">
      <c r="A140" s="270" t="s">
        <v>1547</v>
      </c>
      <c r="B140" s="272"/>
      <c r="C140" s="272"/>
      <c r="D140" s="271">
        <v>1050</v>
      </c>
      <c r="E140" s="272"/>
      <c r="F140" s="271">
        <v>22050</v>
      </c>
    </row>
    <row r="141" spans="1:6" ht="16.5">
      <c r="A141" s="96" t="s">
        <v>1548</v>
      </c>
      <c r="B141" s="107">
        <v>3454</v>
      </c>
      <c r="C141" s="98"/>
      <c r="D141" s="97">
        <v>0.03</v>
      </c>
      <c r="E141" s="97">
        <v>0.1</v>
      </c>
      <c r="F141" s="97">
        <v>3484.45</v>
      </c>
    </row>
    <row r="142" spans="1:6" ht="16.5">
      <c r="A142" s="270" t="s">
        <v>1549</v>
      </c>
      <c r="B142" s="277">
        <v>3326</v>
      </c>
      <c r="C142" s="272"/>
      <c r="D142" s="271">
        <v>0.02</v>
      </c>
      <c r="E142" s="271">
        <v>0.09</v>
      </c>
      <c r="F142" s="271">
        <v>3355.31</v>
      </c>
    </row>
    <row r="143" spans="1:6" ht="16.5">
      <c r="A143" s="270" t="s">
        <v>1550</v>
      </c>
      <c r="B143" s="277">
        <v>128</v>
      </c>
      <c r="C143" s="272"/>
      <c r="D143" s="271">
        <v>0.01</v>
      </c>
      <c r="E143" s="278">
        <v>3.0000000000000001E-3</v>
      </c>
      <c r="F143" s="271">
        <v>129.13999999999999</v>
      </c>
    </row>
    <row r="144" spans="1:6">
      <c r="A144" s="279" t="s">
        <v>1551</v>
      </c>
      <c r="B144" s="280"/>
      <c r="C144" s="280"/>
      <c r="D144" s="280"/>
      <c r="E144" s="280"/>
      <c r="F144" s="280"/>
    </row>
    <row r="145" spans="1:11">
      <c r="A145" s="279" t="s">
        <v>1552</v>
      </c>
      <c r="B145" s="280"/>
      <c r="C145" s="280"/>
      <c r="D145" s="280"/>
      <c r="E145" s="280"/>
      <c r="F145" s="280"/>
    </row>
    <row r="146" spans="1:11">
      <c r="A146" s="281"/>
      <c r="B146" s="282" t="s">
        <v>529</v>
      </c>
      <c r="C146" s="282"/>
      <c r="D146" s="282" t="s">
        <v>537</v>
      </c>
      <c r="E146" s="282" t="s">
        <v>538</v>
      </c>
      <c r="F146" s="280"/>
    </row>
    <row r="147" spans="1:11">
      <c r="A147" s="283" t="s">
        <v>1553</v>
      </c>
      <c r="B147" s="284">
        <f>B76-C76</f>
        <v>1221671.2</v>
      </c>
      <c r="C147" s="280"/>
      <c r="D147" s="285">
        <f>D76</f>
        <v>20564.2</v>
      </c>
      <c r="E147" s="285">
        <f>E76</f>
        <v>239.31</v>
      </c>
      <c r="F147" s="280"/>
    </row>
    <row r="148" spans="1:11">
      <c r="A148" s="283" t="s">
        <v>1554</v>
      </c>
      <c r="B148" s="280">
        <f>B147*$C$60</f>
        <v>1221671.2</v>
      </c>
      <c r="C148" s="280"/>
      <c r="D148" s="280">
        <f>D147*$C$69</f>
        <v>575797.6</v>
      </c>
      <c r="E148" s="280">
        <f>E147*$C$70</f>
        <v>63417.15</v>
      </c>
      <c r="F148" s="280"/>
    </row>
    <row r="149" spans="1:11">
      <c r="A149" s="283" t="s">
        <v>1555</v>
      </c>
      <c r="B149" s="280">
        <f>SUM(B148:E148)</f>
        <v>1860885.9499999997</v>
      </c>
      <c r="C149" s="280"/>
      <c r="D149" s="280"/>
      <c r="E149" s="280"/>
      <c r="F149" s="280"/>
    </row>
    <row r="150" spans="1:11">
      <c r="A150" s="281"/>
      <c r="B150" s="280"/>
      <c r="C150" s="280"/>
      <c r="D150" s="280"/>
      <c r="E150" s="280"/>
      <c r="F150" s="280"/>
    </row>
    <row r="151" spans="1:11">
      <c r="A151"/>
      <c r="B151"/>
      <c r="C151"/>
      <c r="D151" s="140"/>
      <c r="E151"/>
    </row>
    <row r="152" spans="1:11" ht="15" customHeight="1">
      <c r="A152" s="286" t="s">
        <v>1556</v>
      </c>
      <c r="B152" s="268"/>
      <c r="C152" s="268"/>
      <c r="D152" s="268"/>
      <c r="E152" s="268"/>
      <c r="F152" s="268"/>
      <c r="G152" s="268"/>
      <c r="H152" s="268"/>
      <c r="I152" s="268"/>
      <c r="J152" s="268"/>
      <c r="K152" s="268"/>
    </row>
    <row r="153" spans="1:11" ht="28">
      <c r="A153" s="108"/>
      <c r="B153" s="108" t="s">
        <v>1557</v>
      </c>
      <c r="C153" s="108" t="s">
        <v>1558</v>
      </c>
      <c r="D153" s="108" t="s">
        <v>537</v>
      </c>
      <c r="E153" s="108" t="s">
        <v>538</v>
      </c>
      <c r="F153" s="109" t="s">
        <v>518</v>
      </c>
      <c r="G153" s="109" t="s">
        <v>517</v>
      </c>
      <c r="H153" s="108" t="s">
        <v>525</v>
      </c>
      <c r="I153" s="108" t="s">
        <v>526</v>
      </c>
      <c r="J153" s="108" t="s">
        <v>527</v>
      </c>
      <c r="K153" s="108" t="s">
        <v>1559</v>
      </c>
    </row>
    <row r="154" spans="1:11">
      <c r="A154" s="110" t="s">
        <v>1560</v>
      </c>
      <c r="B154" s="111">
        <v>1024772.84</v>
      </c>
      <c r="C154" s="111">
        <v>236257.43</v>
      </c>
      <c r="D154" s="111">
        <v>19944.68</v>
      </c>
      <c r="E154" s="112">
        <v>264.16000000000003</v>
      </c>
      <c r="F154" s="113">
        <v>0.22</v>
      </c>
      <c r="G154" s="113">
        <v>0.42</v>
      </c>
      <c r="H154" s="113">
        <v>0.87</v>
      </c>
      <c r="I154" s="113">
        <v>8.6999999999999994E-2</v>
      </c>
      <c r="J154" s="113">
        <v>1.2999999999999999E-2</v>
      </c>
      <c r="K154" s="111">
        <v>1301209.3899999999</v>
      </c>
    </row>
    <row r="155" spans="1:11">
      <c r="A155" s="114" t="s">
        <v>1561</v>
      </c>
      <c r="B155" s="115">
        <v>952212.06</v>
      </c>
      <c r="C155" s="116"/>
      <c r="D155" s="115">
        <v>2991.42</v>
      </c>
      <c r="E155" s="117">
        <v>38.659999999999997</v>
      </c>
      <c r="F155" s="116"/>
      <c r="G155" s="116"/>
      <c r="H155" s="116"/>
      <c r="I155" s="116"/>
      <c r="J155" s="116"/>
      <c r="K155" s="115">
        <v>1027015.54</v>
      </c>
    </row>
    <row r="156" spans="1:11">
      <c r="A156" s="287" t="s">
        <v>1562</v>
      </c>
      <c r="B156" s="288">
        <v>952212.06</v>
      </c>
      <c r="C156" s="289"/>
      <c r="D156" s="288">
        <v>1639.25</v>
      </c>
      <c r="E156" s="290">
        <v>38.659999999999997</v>
      </c>
      <c r="F156" s="289"/>
      <c r="G156" s="289"/>
      <c r="H156" s="289"/>
      <c r="I156" s="289"/>
      <c r="J156" s="289"/>
      <c r="K156" s="288">
        <v>998619.97</v>
      </c>
    </row>
    <row r="157" spans="1:11">
      <c r="A157" s="291" t="s">
        <v>506</v>
      </c>
      <c r="B157" s="288">
        <v>541191.32999999996</v>
      </c>
      <c r="C157" s="289"/>
      <c r="D157" s="290">
        <v>6.96</v>
      </c>
      <c r="E157" s="290">
        <v>7.78</v>
      </c>
      <c r="F157" s="289"/>
      <c r="G157" s="289"/>
      <c r="H157" s="289"/>
      <c r="I157" s="289"/>
      <c r="J157" s="289"/>
      <c r="K157" s="288">
        <v>543749.85</v>
      </c>
    </row>
    <row r="158" spans="1:11">
      <c r="A158" s="291" t="s">
        <v>1563</v>
      </c>
      <c r="B158" s="288">
        <v>522495.43</v>
      </c>
      <c r="C158" s="289"/>
      <c r="D158" s="290">
        <v>5.99</v>
      </c>
      <c r="E158" s="290">
        <v>7.75</v>
      </c>
      <c r="F158" s="289"/>
      <c r="G158" s="289"/>
      <c r="H158" s="289"/>
      <c r="I158" s="289"/>
      <c r="J158" s="289"/>
      <c r="K158" s="288">
        <v>525023.42000000004</v>
      </c>
    </row>
    <row r="159" spans="1:11">
      <c r="A159" s="291" t="s">
        <v>1564</v>
      </c>
      <c r="B159" s="288">
        <v>18695.900000000001</v>
      </c>
      <c r="C159" s="289"/>
      <c r="D159" s="290">
        <v>0.97</v>
      </c>
      <c r="E159" s="290">
        <v>0.03</v>
      </c>
      <c r="F159" s="289"/>
      <c r="G159" s="289"/>
      <c r="H159" s="289"/>
      <c r="I159" s="289"/>
      <c r="J159" s="289"/>
      <c r="K159" s="288">
        <v>18726.43</v>
      </c>
    </row>
    <row r="160" spans="1:11">
      <c r="A160" s="291" t="s">
        <v>1565</v>
      </c>
      <c r="B160" s="291" t="s">
        <v>1566</v>
      </c>
      <c r="C160" s="289"/>
      <c r="D160" s="291" t="s">
        <v>511</v>
      </c>
      <c r="E160" s="291" t="s">
        <v>511</v>
      </c>
      <c r="F160" s="289"/>
      <c r="G160" s="289"/>
      <c r="H160" s="289"/>
      <c r="I160" s="289"/>
      <c r="J160" s="289"/>
      <c r="K160" s="291" t="s">
        <v>511</v>
      </c>
    </row>
    <row r="161" spans="1:11">
      <c r="A161" s="291" t="s">
        <v>507</v>
      </c>
      <c r="B161" s="288">
        <v>228246.91</v>
      </c>
      <c r="C161" s="289"/>
      <c r="D161" s="290">
        <v>4.29</v>
      </c>
      <c r="E161" s="290">
        <v>2.4</v>
      </c>
      <c r="F161" s="289"/>
      <c r="G161" s="289"/>
      <c r="H161" s="289"/>
      <c r="I161" s="289"/>
      <c r="J161" s="289"/>
      <c r="K161" s="288">
        <v>229079.9</v>
      </c>
    </row>
    <row r="162" spans="1:11">
      <c r="A162" s="291" t="s">
        <v>1567</v>
      </c>
      <c r="B162" s="288">
        <v>39696</v>
      </c>
      <c r="C162" s="289"/>
      <c r="D162" s="289"/>
      <c r="E162" s="289"/>
      <c r="F162" s="289"/>
      <c r="G162" s="289"/>
      <c r="H162" s="289"/>
      <c r="I162" s="289"/>
      <c r="J162" s="289"/>
      <c r="K162" s="288">
        <v>39696</v>
      </c>
    </row>
    <row r="163" spans="1:11">
      <c r="A163" s="291" t="s">
        <v>1568</v>
      </c>
      <c r="B163" s="288">
        <v>52366.02</v>
      </c>
      <c r="C163" s="289"/>
      <c r="D163" s="290">
        <v>0.64</v>
      </c>
      <c r="E163" s="290">
        <v>0.85</v>
      </c>
      <c r="F163" s="289"/>
      <c r="G163" s="289"/>
      <c r="H163" s="289"/>
      <c r="I163" s="289"/>
      <c r="J163" s="289"/>
      <c r="K163" s="288">
        <v>52641.440000000002</v>
      </c>
    </row>
    <row r="164" spans="1:11">
      <c r="A164" s="291" t="s">
        <v>1569</v>
      </c>
      <c r="B164" s="288">
        <v>1885.88</v>
      </c>
      <c r="C164" s="289"/>
      <c r="D164" s="290">
        <v>0.03</v>
      </c>
      <c r="E164" s="290">
        <v>0.03</v>
      </c>
      <c r="F164" s="289"/>
      <c r="G164" s="289"/>
      <c r="H164" s="289"/>
      <c r="I164" s="289"/>
      <c r="J164" s="289"/>
      <c r="K164" s="288">
        <v>1894.52</v>
      </c>
    </row>
    <row r="165" spans="1:11">
      <c r="A165" s="291" t="s">
        <v>1570</v>
      </c>
      <c r="B165" s="288">
        <v>34482.44</v>
      </c>
      <c r="C165" s="289"/>
      <c r="D165" s="290">
        <v>1.1000000000000001</v>
      </c>
      <c r="E165" s="290">
        <v>0.34</v>
      </c>
      <c r="F165" s="289"/>
      <c r="G165" s="289"/>
      <c r="H165" s="289"/>
      <c r="I165" s="289"/>
      <c r="J165" s="289"/>
      <c r="K165" s="288">
        <v>34612.32</v>
      </c>
    </row>
    <row r="166" spans="1:11">
      <c r="A166" s="291" t="s">
        <v>1571</v>
      </c>
      <c r="B166" s="288">
        <v>5331.75</v>
      </c>
      <c r="C166" s="289"/>
      <c r="D166" s="290">
        <v>0.06</v>
      </c>
      <c r="E166" s="290">
        <v>0.08</v>
      </c>
      <c r="F166" s="289"/>
      <c r="G166" s="289"/>
      <c r="H166" s="289"/>
      <c r="I166" s="289"/>
      <c r="J166" s="289"/>
      <c r="K166" s="288">
        <v>5358.71</v>
      </c>
    </row>
    <row r="167" spans="1:11">
      <c r="A167" s="291" t="s">
        <v>1572</v>
      </c>
      <c r="B167" s="288">
        <v>24577.85</v>
      </c>
      <c r="C167" s="289"/>
      <c r="D167" s="290">
        <v>0.99</v>
      </c>
      <c r="E167" s="290">
        <v>0.2</v>
      </c>
      <c r="F167" s="289"/>
      <c r="G167" s="289"/>
      <c r="H167" s="289"/>
      <c r="I167" s="289"/>
      <c r="J167" s="289"/>
      <c r="K167" s="288">
        <v>24660.34</v>
      </c>
    </row>
    <row r="168" spans="1:11">
      <c r="A168" s="291" t="s">
        <v>1573</v>
      </c>
      <c r="B168" s="288">
        <v>1010.93</v>
      </c>
      <c r="C168" s="289"/>
      <c r="D168" s="290">
        <v>0.04</v>
      </c>
      <c r="E168" s="290">
        <v>0.01</v>
      </c>
      <c r="F168" s="289"/>
      <c r="G168" s="289"/>
      <c r="H168" s="289"/>
      <c r="I168" s="289"/>
      <c r="J168" s="289"/>
      <c r="K168" s="288">
        <v>1014.23</v>
      </c>
    </row>
    <row r="169" spans="1:11">
      <c r="A169" s="291" t="s">
        <v>1574</v>
      </c>
      <c r="B169" s="288">
        <v>2509.79</v>
      </c>
      <c r="C169" s="289"/>
      <c r="D169" s="290">
        <v>0.1</v>
      </c>
      <c r="E169" s="290">
        <v>0.02</v>
      </c>
      <c r="F169" s="289"/>
      <c r="G169" s="289"/>
      <c r="H169" s="289"/>
      <c r="I169" s="289"/>
      <c r="J169" s="289"/>
      <c r="K169" s="288">
        <v>2518.16</v>
      </c>
    </row>
    <row r="170" spans="1:11">
      <c r="A170" s="291" t="s">
        <v>1575</v>
      </c>
      <c r="B170" s="288">
        <v>7669.09</v>
      </c>
      <c r="C170" s="289"/>
      <c r="D170" s="290">
        <v>0.21</v>
      </c>
      <c r="E170" s="290">
        <v>0.08</v>
      </c>
      <c r="F170" s="289"/>
      <c r="G170" s="289"/>
      <c r="H170" s="289"/>
      <c r="I170" s="289"/>
      <c r="J170" s="289"/>
      <c r="K170" s="288">
        <v>7699.48</v>
      </c>
    </row>
    <row r="171" spans="1:11">
      <c r="A171" s="291" t="s">
        <v>1576</v>
      </c>
      <c r="B171" s="288">
        <v>58717.17</v>
      </c>
      <c r="C171" s="289"/>
      <c r="D171" s="290">
        <v>1.1100000000000001</v>
      </c>
      <c r="E171" s="290">
        <v>0.79</v>
      </c>
      <c r="F171" s="289"/>
      <c r="G171" s="289"/>
      <c r="H171" s="289"/>
      <c r="I171" s="289"/>
      <c r="J171" s="289"/>
      <c r="K171" s="288">
        <v>58984.7</v>
      </c>
    </row>
    <row r="172" spans="1:11">
      <c r="A172" s="291" t="s">
        <v>508</v>
      </c>
      <c r="B172" s="288">
        <v>95976.83</v>
      </c>
      <c r="C172" s="289"/>
      <c r="D172" s="290">
        <v>9.5</v>
      </c>
      <c r="E172" s="290">
        <v>6.22</v>
      </c>
      <c r="F172" s="289"/>
      <c r="G172" s="289"/>
      <c r="H172" s="289"/>
      <c r="I172" s="289"/>
      <c r="J172" s="289"/>
      <c r="K172" s="288">
        <v>98104.12</v>
      </c>
    </row>
    <row r="173" spans="1:11">
      <c r="A173" s="291" t="s">
        <v>1577</v>
      </c>
      <c r="B173" s="288">
        <v>85515.82</v>
      </c>
      <c r="C173" s="289"/>
      <c r="D173" s="290">
        <v>9.08</v>
      </c>
      <c r="E173" s="290">
        <v>4</v>
      </c>
      <c r="F173" s="289"/>
      <c r="G173" s="289"/>
      <c r="H173" s="289"/>
      <c r="I173" s="289"/>
      <c r="J173" s="289"/>
      <c r="K173" s="288">
        <v>86946.62</v>
      </c>
    </row>
    <row r="174" spans="1:11">
      <c r="A174" s="291" t="s">
        <v>1578</v>
      </c>
      <c r="B174" s="288">
        <v>4021.98</v>
      </c>
      <c r="C174" s="289"/>
      <c r="D174" s="290">
        <v>0.04</v>
      </c>
      <c r="E174" s="290">
        <v>0.12</v>
      </c>
      <c r="F174" s="289"/>
      <c r="G174" s="289"/>
      <c r="H174" s="289"/>
      <c r="I174" s="289"/>
      <c r="J174" s="289"/>
      <c r="K174" s="288">
        <v>4058.69</v>
      </c>
    </row>
    <row r="175" spans="1:11">
      <c r="A175" s="291" t="s">
        <v>1579</v>
      </c>
      <c r="B175" s="288">
        <v>5426.32</v>
      </c>
      <c r="C175" s="289"/>
      <c r="D175" s="290">
        <v>0.31</v>
      </c>
      <c r="E175" s="290">
        <v>2.06</v>
      </c>
      <c r="F175" s="289"/>
      <c r="G175" s="289"/>
      <c r="H175" s="289"/>
      <c r="I175" s="289"/>
      <c r="J175" s="289"/>
      <c r="K175" s="288">
        <v>6071.83</v>
      </c>
    </row>
    <row r="176" spans="1:11">
      <c r="A176" s="291" t="s">
        <v>1580</v>
      </c>
      <c r="B176" s="288">
        <v>1012.71</v>
      </c>
      <c r="C176" s="289"/>
      <c r="D176" s="290">
        <v>7.0000000000000007E-2</v>
      </c>
      <c r="E176" s="290">
        <v>0.04</v>
      </c>
      <c r="F176" s="289"/>
      <c r="G176" s="289"/>
      <c r="H176" s="289"/>
      <c r="I176" s="289"/>
      <c r="J176" s="289"/>
      <c r="K176" s="288">
        <v>1026.98</v>
      </c>
    </row>
    <row r="177" spans="1:11">
      <c r="A177" s="291" t="s">
        <v>509</v>
      </c>
      <c r="B177" s="288">
        <v>86797</v>
      </c>
      <c r="C177" s="289"/>
      <c r="D177" s="288">
        <v>1618.5</v>
      </c>
      <c r="E177" s="290">
        <v>22.26</v>
      </c>
      <c r="F177" s="289"/>
      <c r="G177" s="289"/>
      <c r="H177" s="289"/>
      <c r="I177" s="289"/>
      <c r="J177" s="289"/>
      <c r="K177" s="288">
        <v>127686.1</v>
      </c>
    </row>
    <row r="178" spans="1:11">
      <c r="A178" s="291" t="s">
        <v>1581</v>
      </c>
      <c r="B178" s="288">
        <v>3268</v>
      </c>
      <c r="C178" s="289"/>
      <c r="D178" s="290">
        <v>0.5</v>
      </c>
      <c r="E178" s="290">
        <v>0.03</v>
      </c>
      <c r="F178" s="289"/>
      <c r="G178" s="289"/>
      <c r="H178" s="289"/>
      <c r="I178" s="289"/>
      <c r="J178" s="289"/>
      <c r="K178" s="288">
        <v>3287.8</v>
      </c>
    </row>
    <row r="179" spans="1:11">
      <c r="A179" s="291" t="s">
        <v>1582</v>
      </c>
      <c r="B179" s="288">
        <v>55182</v>
      </c>
      <c r="C179" s="289"/>
      <c r="D179" s="288">
        <v>1614</v>
      </c>
      <c r="E179" s="290">
        <v>22</v>
      </c>
      <c r="F179" s="289"/>
      <c r="G179" s="289"/>
      <c r="H179" s="289"/>
      <c r="I179" s="289"/>
      <c r="J179" s="289"/>
      <c r="K179" s="288">
        <v>95896</v>
      </c>
    </row>
    <row r="180" spans="1:11">
      <c r="A180" s="291" t="s">
        <v>1583</v>
      </c>
      <c r="B180" s="288">
        <v>28347</v>
      </c>
      <c r="C180" s="289"/>
      <c r="D180" s="290">
        <v>4</v>
      </c>
      <c r="E180" s="290">
        <v>0.23</v>
      </c>
      <c r="F180" s="289"/>
      <c r="G180" s="289"/>
      <c r="H180" s="289"/>
      <c r="I180" s="289"/>
      <c r="J180" s="289"/>
      <c r="K180" s="288">
        <v>28502.3</v>
      </c>
    </row>
    <row r="181" spans="1:11">
      <c r="A181" s="287" t="s">
        <v>1584</v>
      </c>
      <c r="B181" s="289"/>
      <c r="C181" s="289"/>
      <c r="D181" s="288">
        <v>1352.17</v>
      </c>
      <c r="E181" s="289"/>
      <c r="F181" s="289"/>
      <c r="G181" s="289"/>
      <c r="H181" s="289"/>
      <c r="I181" s="289"/>
      <c r="J181" s="289"/>
      <c r="K181" s="288">
        <v>28395.58</v>
      </c>
    </row>
    <row r="182" spans="1:11">
      <c r="A182" s="287" t="s">
        <v>510</v>
      </c>
      <c r="B182" s="289"/>
      <c r="C182" s="289"/>
      <c r="D182" s="290">
        <v>585.65</v>
      </c>
      <c r="E182" s="289"/>
      <c r="F182" s="289"/>
      <c r="G182" s="289"/>
      <c r="H182" s="289"/>
      <c r="I182" s="289"/>
      <c r="J182" s="289"/>
      <c r="K182" s="288">
        <v>12298.74</v>
      </c>
    </row>
    <row r="183" spans="1:11">
      <c r="A183" s="291" t="s">
        <v>1585</v>
      </c>
      <c r="B183" s="289"/>
      <c r="C183" s="289"/>
      <c r="D183" s="290">
        <v>239.3</v>
      </c>
      <c r="E183" s="289"/>
      <c r="F183" s="289"/>
      <c r="G183" s="289"/>
      <c r="H183" s="289"/>
      <c r="I183" s="289"/>
      <c r="J183" s="289"/>
      <c r="K183" s="288">
        <v>5025.37</v>
      </c>
    </row>
    <row r="184" spans="1:11">
      <c r="A184" s="291" t="s">
        <v>1586</v>
      </c>
      <c r="B184" s="289"/>
      <c r="C184" s="289"/>
      <c r="D184" s="290">
        <v>346.35</v>
      </c>
      <c r="E184" s="289"/>
      <c r="F184" s="289"/>
      <c r="G184" s="289"/>
      <c r="H184" s="289"/>
      <c r="I184" s="289"/>
      <c r="J184" s="289"/>
      <c r="K184" s="288">
        <v>7273.37</v>
      </c>
    </row>
    <row r="185" spans="1:11">
      <c r="A185" s="287" t="s">
        <v>1587</v>
      </c>
      <c r="B185" s="289"/>
      <c r="C185" s="289"/>
      <c r="D185" s="290">
        <v>766.52</v>
      </c>
      <c r="E185" s="289"/>
      <c r="F185" s="289"/>
      <c r="G185" s="289"/>
      <c r="H185" s="289"/>
      <c r="I185" s="289"/>
      <c r="J185" s="289"/>
      <c r="K185" s="288">
        <v>16096.83</v>
      </c>
    </row>
    <row r="186" spans="1:11">
      <c r="A186" s="291" t="s">
        <v>1588</v>
      </c>
      <c r="B186" s="289"/>
      <c r="C186" s="289"/>
      <c r="D186" s="290">
        <v>49.25</v>
      </c>
      <c r="E186" s="289"/>
      <c r="F186" s="289"/>
      <c r="G186" s="289"/>
      <c r="H186" s="289"/>
      <c r="I186" s="289"/>
      <c r="J186" s="289"/>
      <c r="K186" s="288">
        <v>1034.1600000000001</v>
      </c>
    </row>
    <row r="187" spans="1:11">
      <c r="A187" s="291" t="s">
        <v>1589</v>
      </c>
      <c r="B187" s="289"/>
      <c r="C187" s="289"/>
      <c r="D187" s="290">
        <v>698.49</v>
      </c>
      <c r="E187" s="289"/>
      <c r="F187" s="289"/>
      <c r="G187" s="289"/>
      <c r="H187" s="289"/>
      <c r="I187" s="289"/>
      <c r="J187" s="289"/>
      <c r="K187" s="288">
        <v>14668.34</v>
      </c>
    </row>
    <row r="188" spans="1:11">
      <c r="A188" s="291" t="s">
        <v>1590</v>
      </c>
      <c r="B188" s="289"/>
      <c r="C188" s="289"/>
      <c r="D188" s="290">
        <v>18.78</v>
      </c>
      <c r="E188" s="289"/>
      <c r="F188" s="289"/>
      <c r="G188" s="289"/>
      <c r="H188" s="289"/>
      <c r="I188" s="289"/>
      <c r="J188" s="289"/>
      <c r="K188" s="290">
        <v>394.33</v>
      </c>
    </row>
    <row r="189" spans="1:11">
      <c r="A189" s="114" t="s">
        <v>1591</v>
      </c>
      <c r="B189" s="115">
        <v>72560.78</v>
      </c>
      <c r="C189" s="116"/>
      <c r="D189" s="117">
        <v>5.39</v>
      </c>
      <c r="E189" s="117">
        <v>12.8</v>
      </c>
      <c r="F189" s="118">
        <v>0.22</v>
      </c>
      <c r="G189" s="118">
        <v>0.42</v>
      </c>
      <c r="H189" s="118">
        <v>0.87</v>
      </c>
      <c r="I189" s="118">
        <v>8.6999999999999994E-2</v>
      </c>
      <c r="J189" s="118">
        <v>1.2999999999999999E-2</v>
      </c>
      <c r="K189" s="115">
        <v>88608.07</v>
      </c>
    </row>
    <row r="190" spans="1:11">
      <c r="A190" s="287" t="s">
        <v>1592</v>
      </c>
      <c r="B190" s="288">
        <v>53558.17</v>
      </c>
      <c r="C190" s="289"/>
      <c r="D190" s="289"/>
      <c r="E190" s="289"/>
      <c r="F190" s="289"/>
      <c r="G190" s="289"/>
      <c r="H190" s="289"/>
      <c r="I190" s="289"/>
      <c r="J190" s="289"/>
      <c r="K190" s="288">
        <v>53558.17</v>
      </c>
    </row>
    <row r="191" spans="1:11">
      <c r="A191" s="291" t="s">
        <v>1593</v>
      </c>
      <c r="B191" s="288">
        <v>44056</v>
      </c>
      <c r="C191" s="289"/>
      <c r="D191" s="289"/>
      <c r="E191" s="289"/>
      <c r="F191" s="289"/>
      <c r="G191" s="289"/>
      <c r="H191" s="289"/>
      <c r="I191" s="289"/>
      <c r="J191" s="289"/>
      <c r="K191" s="288">
        <v>44056</v>
      </c>
    </row>
    <row r="192" spans="1:11">
      <c r="A192" s="291" t="s">
        <v>1594</v>
      </c>
      <c r="B192" s="288">
        <v>2921</v>
      </c>
      <c r="C192" s="289"/>
      <c r="D192" s="289"/>
      <c r="E192" s="289"/>
      <c r="F192" s="289"/>
      <c r="G192" s="289"/>
      <c r="H192" s="289"/>
      <c r="I192" s="289"/>
      <c r="J192" s="289"/>
      <c r="K192" s="288">
        <v>2921</v>
      </c>
    </row>
    <row r="193" spans="1:11">
      <c r="A193" s="291" t="s">
        <v>1595</v>
      </c>
      <c r="B193" s="288">
        <v>5961.68</v>
      </c>
      <c r="C193" s="289"/>
      <c r="D193" s="289"/>
      <c r="E193" s="289"/>
      <c r="F193" s="289"/>
      <c r="G193" s="289"/>
      <c r="H193" s="289"/>
      <c r="I193" s="289"/>
      <c r="J193" s="289"/>
      <c r="K193" s="288">
        <v>5961.68</v>
      </c>
    </row>
    <row r="194" spans="1:11">
      <c r="A194" s="291" t="s">
        <v>1596</v>
      </c>
      <c r="B194" s="290">
        <v>463.94</v>
      </c>
      <c r="C194" s="289"/>
      <c r="D194" s="289"/>
      <c r="E194" s="289"/>
      <c r="F194" s="289"/>
      <c r="G194" s="289"/>
      <c r="H194" s="289"/>
      <c r="I194" s="289"/>
      <c r="J194" s="289"/>
      <c r="K194" s="290">
        <v>463.94</v>
      </c>
    </row>
    <row r="195" spans="1:11">
      <c r="A195" s="291" t="s">
        <v>1597</v>
      </c>
      <c r="B195" s="290">
        <v>155.54</v>
      </c>
      <c r="C195" s="289"/>
      <c r="D195" s="289"/>
      <c r="E195" s="289"/>
      <c r="F195" s="289"/>
      <c r="G195" s="289"/>
      <c r="H195" s="289"/>
      <c r="I195" s="289"/>
      <c r="J195" s="289"/>
      <c r="K195" s="290">
        <v>155.54</v>
      </c>
    </row>
    <row r="196" spans="1:11">
      <c r="A196" s="287" t="s">
        <v>1598</v>
      </c>
      <c r="B196" s="288">
        <v>15785.98</v>
      </c>
      <c r="C196" s="289"/>
      <c r="D196" s="290">
        <v>5.34</v>
      </c>
      <c r="E196" s="290">
        <v>12.8</v>
      </c>
      <c r="F196" s="289"/>
      <c r="G196" s="289"/>
      <c r="H196" s="289"/>
      <c r="I196" s="289"/>
      <c r="J196" s="289"/>
      <c r="K196" s="288">
        <v>19866.66</v>
      </c>
    </row>
    <row r="197" spans="1:11">
      <c r="A197" s="291" t="s">
        <v>1599</v>
      </c>
      <c r="B197" s="288">
        <v>11067.3</v>
      </c>
      <c r="C197" s="289"/>
      <c r="D197" s="289"/>
      <c r="E197" s="289"/>
      <c r="F197" s="289"/>
      <c r="G197" s="289"/>
      <c r="H197" s="289"/>
      <c r="I197" s="289"/>
      <c r="J197" s="289"/>
      <c r="K197" s="288">
        <v>11067.3</v>
      </c>
    </row>
    <row r="198" spans="1:11">
      <c r="A198" s="291" t="s">
        <v>1600</v>
      </c>
      <c r="B198" s="290">
        <v>0</v>
      </c>
      <c r="C198" s="289"/>
      <c r="D198" s="289"/>
      <c r="E198" s="290">
        <v>11.75</v>
      </c>
      <c r="F198" s="289"/>
      <c r="G198" s="289"/>
      <c r="H198" s="289"/>
      <c r="I198" s="289"/>
      <c r="J198" s="289"/>
      <c r="K198" s="288">
        <v>3643.83</v>
      </c>
    </row>
    <row r="199" spans="1:11">
      <c r="A199" s="291" t="s">
        <v>1601</v>
      </c>
      <c r="B199" s="290">
        <v>102.72</v>
      </c>
      <c r="C199" s="289"/>
      <c r="D199" s="289"/>
      <c r="E199" s="289"/>
      <c r="F199" s="289"/>
      <c r="G199" s="289"/>
      <c r="H199" s="289"/>
      <c r="I199" s="289"/>
      <c r="J199" s="289"/>
      <c r="K199" s="290">
        <v>102.72</v>
      </c>
    </row>
    <row r="200" spans="1:11">
      <c r="A200" s="291" t="s">
        <v>1602</v>
      </c>
      <c r="B200" s="290">
        <v>43.75</v>
      </c>
      <c r="C200" s="289"/>
      <c r="D200" s="289"/>
      <c r="E200" s="289"/>
      <c r="F200" s="289"/>
      <c r="G200" s="289"/>
      <c r="H200" s="289"/>
      <c r="I200" s="289"/>
      <c r="J200" s="289"/>
      <c r="K200" s="290">
        <v>43.75</v>
      </c>
    </row>
    <row r="201" spans="1:11">
      <c r="A201" s="291" t="s">
        <v>1603</v>
      </c>
      <c r="B201" s="290">
        <v>229.84</v>
      </c>
      <c r="C201" s="289"/>
      <c r="D201" s="290">
        <v>0.79</v>
      </c>
      <c r="E201" s="289"/>
      <c r="F201" s="289"/>
      <c r="G201" s="289"/>
      <c r="H201" s="289"/>
      <c r="I201" s="289"/>
      <c r="J201" s="289"/>
      <c r="K201" s="290">
        <v>246.41</v>
      </c>
    </row>
    <row r="202" spans="1:11">
      <c r="A202" s="291" t="s">
        <v>1604</v>
      </c>
      <c r="B202" s="288">
        <v>3317.23</v>
      </c>
      <c r="C202" s="289"/>
      <c r="D202" s="290">
        <v>4.42</v>
      </c>
      <c r="E202" s="289"/>
      <c r="F202" s="289"/>
      <c r="G202" s="289"/>
      <c r="H202" s="289"/>
      <c r="I202" s="289"/>
      <c r="J202" s="289"/>
      <c r="K202" s="288">
        <v>3410.15</v>
      </c>
    </row>
    <row r="203" spans="1:11">
      <c r="A203" s="291" t="s">
        <v>1605</v>
      </c>
      <c r="B203" s="290">
        <v>233.23</v>
      </c>
      <c r="C203" s="289"/>
      <c r="D203" s="289"/>
      <c r="E203" s="289"/>
      <c r="F203" s="289"/>
      <c r="G203" s="289"/>
      <c r="H203" s="289"/>
      <c r="I203" s="289"/>
      <c r="J203" s="289"/>
      <c r="K203" s="290">
        <v>233.23</v>
      </c>
    </row>
    <row r="204" spans="1:11">
      <c r="A204" s="291" t="s">
        <v>1606</v>
      </c>
      <c r="B204" s="290">
        <v>51.29</v>
      </c>
      <c r="C204" s="289"/>
      <c r="D204" s="290">
        <v>0.11</v>
      </c>
      <c r="E204" s="289"/>
      <c r="F204" s="289"/>
      <c r="G204" s="289"/>
      <c r="H204" s="289"/>
      <c r="I204" s="289"/>
      <c r="J204" s="289"/>
      <c r="K204" s="290">
        <v>53.53</v>
      </c>
    </row>
    <row r="205" spans="1:11">
      <c r="A205" s="291" t="s">
        <v>1607</v>
      </c>
      <c r="B205" s="290">
        <v>26.98</v>
      </c>
      <c r="C205" s="289"/>
      <c r="D205" s="292">
        <v>4.8999999999999998E-3</v>
      </c>
      <c r="E205" s="289"/>
      <c r="F205" s="289"/>
      <c r="G205" s="289"/>
      <c r="H205" s="289"/>
      <c r="I205" s="289"/>
      <c r="J205" s="289"/>
      <c r="K205" s="290">
        <v>27.08</v>
      </c>
    </row>
    <row r="206" spans="1:11">
      <c r="A206" s="291" t="s">
        <v>1608</v>
      </c>
      <c r="B206" s="290">
        <v>713.64</v>
      </c>
      <c r="C206" s="289"/>
      <c r="D206" s="290">
        <v>0.02</v>
      </c>
      <c r="E206" s="289"/>
      <c r="F206" s="289"/>
      <c r="G206" s="289"/>
      <c r="H206" s="289"/>
      <c r="I206" s="289"/>
      <c r="J206" s="289"/>
      <c r="K206" s="290">
        <v>713.98</v>
      </c>
    </row>
    <row r="207" spans="1:11">
      <c r="A207" s="291" t="s">
        <v>1609</v>
      </c>
      <c r="B207" s="289"/>
      <c r="C207" s="289"/>
      <c r="D207" s="289"/>
      <c r="E207" s="290">
        <v>1.05</v>
      </c>
      <c r="F207" s="289"/>
      <c r="G207" s="289"/>
      <c r="H207" s="289"/>
      <c r="I207" s="289"/>
      <c r="J207" s="289"/>
      <c r="K207" s="290">
        <v>324.69</v>
      </c>
    </row>
    <row r="208" spans="1:11">
      <c r="A208" s="287" t="s">
        <v>1610</v>
      </c>
      <c r="B208" s="293">
        <v>2522.5</v>
      </c>
      <c r="C208" s="289"/>
      <c r="D208" s="290">
        <v>0.05</v>
      </c>
      <c r="E208" s="289"/>
      <c r="F208" s="289"/>
      <c r="G208" s="289"/>
      <c r="H208" s="294">
        <v>0.87</v>
      </c>
      <c r="I208" s="294">
        <v>8.6999999999999994E-2</v>
      </c>
      <c r="J208" s="290">
        <v>0.01</v>
      </c>
      <c r="K208" s="288">
        <v>9229.6200000000008</v>
      </c>
    </row>
    <row r="209" spans="1:11">
      <c r="A209" s="291" t="s">
        <v>1611</v>
      </c>
      <c r="B209" s="289"/>
      <c r="C209" s="289"/>
      <c r="D209" s="289"/>
      <c r="E209" s="289"/>
      <c r="F209" s="289"/>
      <c r="G209" s="289"/>
      <c r="H209" s="289"/>
      <c r="I209" s="289"/>
      <c r="J209" s="289"/>
      <c r="K209" s="289"/>
    </row>
    <row r="210" spans="1:11">
      <c r="A210" s="291" t="s">
        <v>1612</v>
      </c>
      <c r="B210" s="288">
        <v>1467.55</v>
      </c>
      <c r="C210" s="289"/>
      <c r="D210" s="290">
        <v>0.05</v>
      </c>
      <c r="E210" s="289"/>
      <c r="F210" s="289"/>
      <c r="G210" s="289"/>
      <c r="H210" s="289"/>
      <c r="I210" s="289"/>
      <c r="J210" s="289"/>
      <c r="K210" s="288">
        <v>1468.65</v>
      </c>
    </row>
    <row r="211" spans="1:11">
      <c r="A211" s="291" t="s">
        <v>520</v>
      </c>
      <c r="B211" s="288">
        <v>1025.31</v>
      </c>
      <c r="C211" s="289"/>
      <c r="D211" s="289"/>
      <c r="E211" s="289"/>
      <c r="F211" s="289"/>
      <c r="G211" s="289"/>
      <c r="H211" s="290">
        <v>0.87</v>
      </c>
      <c r="I211" s="290">
        <v>0.09</v>
      </c>
      <c r="J211" s="289"/>
      <c r="K211" s="288">
        <v>7480.38</v>
      </c>
    </row>
    <row r="212" spans="1:11">
      <c r="A212" s="291" t="s">
        <v>1613</v>
      </c>
      <c r="B212" s="290">
        <v>23.22</v>
      </c>
      <c r="C212" s="289"/>
      <c r="D212" s="289"/>
      <c r="E212" s="289"/>
      <c r="F212" s="289"/>
      <c r="G212" s="289"/>
      <c r="H212" s="289"/>
      <c r="I212" s="289"/>
      <c r="J212" s="289"/>
      <c r="K212" s="290">
        <v>23.22</v>
      </c>
    </row>
    <row r="213" spans="1:11">
      <c r="A213" s="291" t="s">
        <v>1614</v>
      </c>
      <c r="B213" s="290">
        <v>6.42</v>
      </c>
      <c r="C213" s="289"/>
      <c r="D213" s="289"/>
      <c r="E213" s="289"/>
      <c r="F213" s="289"/>
      <c r="G213" s="289"/>
      <c r="H213" s="289"/>
      <c r="I213" s="289"/>
      <c r="J213" s="289"/>
      <c r="K213" s="290">
        <v>6.42</v>
      </c>
    </row>
    <row r="214" spans="1:11">
      <c r="A214" s="291" t="s">
        <v>1615</v>
      </c>
      <c r="B214" s="289"/>
      <c r="C214" s="289"/>
      <c r="D214" s="289"/>
      <c r="E214" s="289"/>
      <c r="F214" s="289"/>
      <c r="G214" s="289"/>
      <c r="H214" s="289"/>
      <c r="I214" s="289"/>
      <c r="J214" s="290">
        <v>0.01</v>
      </c>
      <c r="K214" s="290">
        <v>250.95</v>
      </c>
    </row>
    <row r="215" spans="1:11">
      <c r="A215" s="287" t="s">
        <v>1616</v>
      </c>
      <c r="B215" s="289"/>
      <c r="C215" s="289"/>
      <c r="D215" s="289"/>
      <c r="E215" s="289"/>
      <c r="F215" s="294">
        <v>0.22</v>
      </c>
      <c r="G215" s="294">
        <v>0.42</v>
      </c>
      <c r="H215" s="289"/>
      <c r="I215" s="289"/>
      <c r="J215" s="292">
        <v>2.5000000000000001E-3</v>
      </c>
      <c r="K215" s="288">
        <v>5259.1</v>
      </c>
    </row>
    <row r="216" spans="1:11">
      <c r="A216" s="291" t="s">
        <v>1617</v>
      </c>
      <c r="B216" s="289"/>
      <c r="C216" s="289"/>
      <c r="D216" s="289"/>
      <c r="E216" s="289"/>
      <c r="F216" s="294">
        <v>0.22</v>
      </c>
      <c r="G216" s="290">
        <v>0.42</v>
      </c>
      <c r="H216" s="289"/>
      <c r="I216" s="289"/>
      <c r="J216" s="289"/>
      <c r="K216" s="288">
        <v>5199.3500000000004</v>
      </c>
    </row>
    <row r="217" spans="1:11">
      <c r="A217" s="289" t="s">
        <v>1618</v>
      </c>
      <c r="B217" s="289"/>
      <c r="C217" s="289"/>
      <c r="D217" s="289"/>
      <c r="E217" s="289"/>
      <c r="F217" s="289"/>
      <c r="G217" s="289"/>
      <c r="H217" s="289"/>
      <c r="I217" s="289"/>
      <c r="J217" s="292">
        <v>2.5000000000000001E-3</v>
      </c>
      <c r="K217" s="290">
        <v>59.75</v>
      </c>
    </row>
    <row r="218" spans="1:11">
      <c r="A218" s="287" t="s">
        <v>1619</v>
      </c>
      <c r="B218" s="290">
        <v>694.14</v>
      </c>
      <c r="C218" s="289"/>
      <c r="D218" s="289"/>
      <c r="E218" s="289"/>
      <c r="F218" s="289"/>
      <c r="G218" s="289"/>
      <c r="H218" s="289"/>
      <c r="I218" s="289"/>
      <c r="J218" s="289"/>
      <c r="K218" s="290">
        <v>694.14</v>
      </c>
    </row>
    <row r="219" spans="1:11">
      <c r="A219" s="291" t="s">
        <v>1620</v>
      </c>
      <c r="B219" s="290">
        <v>672.91</v>
      </c>
      <c r="C219" s="289"/>
      <c r="D219" s="289"/>
      <c r="E219" s="289"/>
      <c r="F219" s="289"/>
      <c r="G219" s="289"/>
      <c r="H219" s="289"/>
      <c r="I219" s="289"/>
      <c r="J219" s="289"/>
      <c r="K219" s="290">
        <v>672.91</v>
      </c>
    </row>
    <row r="220" spans="1:11">
      <c r="A220" s="291" t="s">
        <v>1621</v>
      </c>
      <c r="B220" s="290">
        <v>21.23</v>
      </c>
      <c r="C220" s="289"/>
      <c r="D220" s="289"/>
      <c r="E220" s="289"/>
      <c r="F220" s="289"/>
      <c r="G220" s="289"/>
      <c r="H220" s="289"/>
      <c r="I220" s="289"/>
      <c r="J220" s="289"/>
      <c r="K220" s="290">
        <v>21.23</v>
      </c>
    </row>
    <row r="221" spans="1:11">
      <c r="A221" s="114" t="s">
        <v>1622</v>
      </c>
      <c r="B221" s="116"/>
      <c r="C221" s="116"/>
      <c r="D221" s="115">
        <v>14088.3</v>
      </c>
      <c r="E221" s="117">
        <v>192.73</v>
      </c>
      <c r="F221" s="116"/>
      <c r="G221" s="116"/>
      <c r="H221" s="116"/>
      <c r="I221" s="116"/>
      <c r="J221" s="116"/>
      <c r="K221" s="115">
        <v>355600.19</v>
      </c>
    </row>
    <row r="222" spans="1:11">
      <c r="A222" s="291" t="s">
        <v>521</v>
      </c>
      <c r="B222" s="289"/>
      <c r="C222" s="289"/>
      <c r="D222" s="288">
        <v>10068.07</v>
      </c>
      <c r="E222" s="290">
        <v>0</v>
      </c>
      <c r="F222" s="289"/>
      <c r="G222" s="289"/>
      <c r="H222" s="289"/>
      <c r="I222" s="289"/>
      <c r="J222" s="289"/>
      <c r="K222" s="288">
        <v>211429.43</v>
      </c>
    </row>
    <row r="223" spans="1:11">
      <c r="A223" s="291" t="s">
        <v>1623</v>
      </c>
      <c r="B223" s="289"/>
      <c r="C223" s="289"/>
      <c r="D223" s="290">
        <v>241.19</v>
      </c>
      <c r="E223" s="290">
        <v>7.0000000000000007E-2</v>
      </c>
      <c r="F223" s="289"/>
      <c r="G223" s="289"/>
      <c r="H223" s="289"/>
      <c r="I223" s="289"/>
      <c r="J223" s="289"/>
      <c r="K223" s="288">
        <v>5087.75</v>
      </c>
    </row>
    <row r="224" spans="1:11">
      <c r="A224" s="291" t="s">
        <v>1624</v>
      </c>
      <c r="B224" s="289"/>
      <c r="C224" s="289"/>
      <c r="D224" s="288">
        <v>3540.98</v>
      </c>
      <c r="E224" s="290">
        <v>0</v>
      </c>
      <c r="F224" s="289"/>
      <c r="G224" s="289"/>
      <c r="H224" s="289"/>
      <c r="I224" s="289"/>
      <c r="J224" s="289"/>
      <c r="K224" s="288">
        <v>74360.58</v>
      </c>
    </row>
    <row r="225" spans="1:11">
      <c r="A225" s="291" t="s">
        <v>1625</v>
      </c>
      <c r="B225" s="289"/>
      <c r="C225" s="289"/>
      <c r="D225" s="289"/>
      <c r="E225" s="290">
        <v>186.49</v>
      </c>
      <c r="F225" s="289"/>
      <c r="G225" s="289"/>
      <c r="H225" s="289"/>
      <c r="I225" s="289"/>
      <c r="J225" s="289"/>
      <c r="K225" s="288">
        <v>57810.47</v>
      </c>
    </row>
    <row r="226" spans="1:11">
      <c r="A226" s="291" t="s">
        <v>1626</v>
      </c>
      <c r="B226" s="289"/>
      <c r="C226" s="289"/>
      <c r="D226" s="290">
        <v>238.06</v>
      </c>
      <c r="E226" s="290">
        <v>6.17</v>
      </c>
      <c r="F226" s="289"/>
      <c r="G226" s="289"/>
      <c r="H226" s="289"/>
      <c r="I226" s="289"/>
      <c r="J226" s="289"/>
      <c r="K226" s="288">
        <v>6911.96</v>
      </c>
    </row>
    <row r="227" spans="1:11">
      <c r="A227" s="114" t="s">
        <v>1627</v>
      </c>
      <c r="B227" s="116"/>
      <c r="C227" s="115">
        <v>236257.43</v>
      </c>
      <c r="D227" s="117">
        <v>552.38</v>
      </c>
      <c r="E227" s="117">
        <v>6.74</v>
      </c>
      <c r="F227" s="116"/>
      <c r="G227" s="116"/>
      <c r="H227" s="116"/>
      <c r="I227" s="116"/>
      <c r="J227" s="116"/>
      <c r="K227" s="119">
        <v>-222567.43</v>
      </c>
    </row>
    <row r="228" spans="1:11">
      <c r="A228" s="291" t="s">
        <v>522</v>
      </c>
      <c r="B228" s="289"/>
      <c r="C228" s="293">
        <v>217393.8</v>
      </c>
      <c r="D228" s="290">
        <v>552.38</v>
      </c>
      <c r="E228" s="290">
        <v>6.74</v>
      </c>
      <c r="F228" s="289"/>
      <c r="G228" s="289"/>
      <c r="H228" s="289"/>
      <c r="I228" s="289"/>
      <c r="J228" s="289"/>
      <c r="K228" s="295">
        <v>-203704.42</v>
      </c>
    </row>
    <row r="229" spans="1:11">
      <c r="A229" s="291" t="s">
        <v>523</v>
      </c>
      <c r="B229" s="289"/>
      <c r="C229" s="288">
        <v>15327.31</v>
      </c>
      <c r="D229" s="289"/>
      <c r="E229" s="289"/>
      <c r="F229" s="289"/>
      <c r="G229" s="289"/>
      <c r="H229" s="289"/>
      <c r="I229" s="289"/>
      <c r="J229" s="289"/>
      <c r="K229" s="295">
        <v>-15327.31</v>
      </c>
    </row>
    <row r="230" spans="1:11">
      <c r="A230" s="291" t="s">
        <v>524</v>
      </c>
      <c r="B230" s="289"/>
      <c r="C230" s="288">
        <v>3460.77</v>
      </c>
      <c r="D230" s="289"/>
      <c r="E230" s="289"/>
      <c r="F230" s="289"/>
      <c r="G230" s="289"/>
      <c r="H230" s="289"/>
      <c r="I230" s="289"/>
      <c r="J230" s="289"/>
      <c r="K230" s="295">
        <v>-3460.77</v>
      </c>
    </row>
    <row r="231" spans="1:11">
      <c r="A231" s="291" t="s">
        <v>1628</v>
      </c>
      <c r="B231" s="289"/>
      <c r="C231" s="290">
        <v>75.55</v>
      </c>
      <c r="D231" s="289"/>
      <c r="E231" s="289"/>
      <c r="F231" s="289"/>
      <c r="G231" s="289"/>
      <c r="H231" s="289"/>
      <c r="I231" s="289"/>
      <c r="J231" s="289"/>
      <c r="K231" s="296">
        <v>-75.55</v>
      </c>
    </row>
    <row r="232" spans="1:11">
      <c r="A232" s="291" t="s">
        <v>1629</v>
      </c>
      <c r="B232" s="289"/>
      <c r="C232" s="289"/>
      <c r="D232" s="289"/>
      <c r="E232" s="289"/>
      <c r="F232" s="289"/>
      <c r="G232" s="289"/>
      <c r="H232" s="289"/>
      <c r="I232" s="289"/>
      <c r="J232" s="289"/>
      <c r="K232" s="290">
        <v>0</v>
      </c>
    </row>
    <row r="233" spans="1:11">
      <c r="A233" s="291" t="s">
        <v>1630</v>
      </c>
      <c r="B233" s="289"/>
      <c r="C233" s="289"/>
      <c r="D233" s="289"/>
      <c r="E233" s="289"/>
      <c r="F233" s="289"/>
      <c r="G233" s="289"/>
      <c r="H233" s="289"/>
      <c r="I233" s="289"/>
      <c r="J233" s="289"/>
      <c r="K233" s="290">
        <v>0</v>
      </c>
    </row>
    <row r="234" spans="1:11">
      <c r="A234" s="291" t="s">
        <v>1631</v>
      </c>
      <c r="B234" s="289"/>
      <c r="C234" s="289"/>
      <c r="D234" s="289"/>
      <c r="E234" s="289"/>
      <c r="F234" s="289"/>
      <c r="G234" s="289"/>
      <c r="H234" s="289"/>
      <c r="I234" s="289"/>
      <c r="J234" s="289"/>
      <c r="K234" s="290">
        <v>0</v>
      </c>
    </row>
    <row r="235" spans="1:11">
      <c r="A235" s="114" t="s">
        <v>1632</v>
      </c>
      <c r="B235" s="116"/>
      <c r="C235" s="116"/>
      <c r="D235" s="115">
        <v>2307.19</v>
      </c>
      <c r="E235" s="117">
        <v>13.23</v>
      </c>
      <c r="F235" s="116"/>
      <c r="G235" s="116"/>
      <c r="H235" s="116"/>
      <c r="I235" s="116"/>
      <c r="J235" s="116"/>
      <c r="K235" s="115">
        <v>52552.29</v>
      </c>
    </row>
    <row r="236" spans="1:11">
      <c r="A236" s="291" t="s">
        <v>1633</v>
      </c>
      <c r="B236" s="289"/>
      <c r="C236" s="289"/>
      <c r="D236" s="290">
        <v>488.19</v>
      </c>
      <c r="E236" s="289"/>
      <c r="F236" s="289"/>
      <c r="G236" s="289"/>
      <c r="H236" s="289"/>
      <c r="I236" s="289"/>
      <c r="J236" s="289"/>
      <c r="K236" s="288">
        <v>10251.99</v>
      </c>
    </row>
    <row r="237" spans="1:11">
      <c r="A237" s="291" t="s">
        <v>1634</v>
      </c>
      <c r="B237" s="289"/>
      <c r="C237" s="289"/>
      <c r="D237" s="290">
        <v>488.19</v>
      </c>
      <c r="E237" s="289"/>
      <c r="F237" s="289"/>
      <c r="G237" s="289"/>
      <c r="H237" s="289"/>
      <c r="I237" s="289"/>
      <c r="J237" s="289"/>
      <c r="K237" s="288">
        <v>10251.99</v>
      </c>
    </row>
    <row r="238" spans="1:11">
      <c r="A238" s="291" t="s">
        <v>1635</v>
      </c>
      <c r="B238" s="289"/>
      <c r="C238" s="289"/>
      <c r="D238" s="288">
        <v>1819</v>
      </c>
      <c r="E238" s="290">
        <v>13.23</v>
      </c>
      <c r="F238" s="289"/>
      <c r="G238" s="289"/>
      <c r="H238" s="289"/>
      <c r="I238" s="289"/>
      <c r="J238" s="289"/>
      <c r="K238" s="288">
        <v>42300.3</v>
      </c>
    </row>
    <row r="239" spans="1:11">
      <c r="A239" s="291" t="s">
        <v>1636</v>
      </c>
      <c r="B239" s="289"/>
      <c r="C239" s="289"/>
      <c r="D239" s="288">
        <v>1103</v>
      </c>
      <c r="E239" s="289"/>
      <c r="F239" s="289"/>
      <c r="G239" s="289"/>
      <c r="H239" s="289"/>
      <c r="I239" s="289"/>
      <c r="J239" s="289"/>
      <c r="K239" s="288">
        <v>23163</v>
      </c>
    </row>
    <row r="240" spans="1:11">
      <c r="A240" s="291" t="s">
        <v>1637</v>
      </c>
      <c r="B240" s="289"/>
      <c r="C240" s="289"/>
      <c r="D240" s="290">
        <v>716</v>
      </c>
      <c r="E240" s="290">
        <v>13.23</v>
      </c>
      <c r="F240" s="289"/>
      <c r="G240" s="289"/>
      <c r="H240" s="289"/>
      <c r="I240" s="289"/>
      <c r="J240" s="289"/>
      <c r="K240" s="288">
        <v>19137.3</v>
      </c>
    </row>
    <row r="241" spans="1:11">
      <c r="A241" s="114" t="s">
        <v>1638</v>
      </c>
      <c r="B241" s="116"/>
      <c r="C241" s="116"/>
      <c r="D241" s="116"/>
      <c r="E241" s="116"/>
      <c r="F241" s="116"/>
      <c r="G241" s="116"/>
      <c r="H241" s="116"/>
      <c r="I241" s="116"/>
      <c r="J241" s="116"/>
      <c r="K241" s="116"/>
    </row>
    <row r="242" spans="1:11">
      <c r="A242" s="291" t="s">
        <v>513</v>
      </c>
      <c r="B242" s="288">
        <v>3467.12</v>
      </c>
      <c r="C242" s="289"/>
      <c r="D242" s="290">
        <v>0.05</v>
      </c>
      <c r="E242" s="290">
        <v>0.1</v>
      </c>
      <c r="F242" s="289"/>
      <c r="G242" s="289"/>
      <c r="H242" s="289"/>
      <c r="I242" s="289"/>
      <c r="J242" s="289"/>
      <c r="K242" s="288">
        <v>3498.86</v>
      </c>
    </row>
    <row r="243" spans="1:11">
      <c r="A243" s="291" t="s">
        <v>514</v>
      </c>
      <c r="B243" s="288">
        <v>3194.12</v>
      </c>
      <c r="C243" s="289"/>
      <c r="D243" s="290">
        <v>0.02</v>
      </c>
      <c r="E243" s="294">
        <v>8.8999999999999996E-2</v>
      </c>
      <c r="F243" s="289"/>
      <c r="G243" s="289"/>
      <c r="H243" s="289"/>
      <c r="I243" s="289"/>
      <c r="J243" s="289"/>
      <c r="K243" s="288">
        <v>3222.13</v>
      </c>
    </row>
    <row r="244" spans="1:11">
      <c r="A244" s="291" t="s">
        <v>1639</v>
      </c>
      <c r="B244" s="290">
        <v>273</v>
      </c>
      <c r="C244" s="289"/>
      <c r="D244" s="290">
        <v>0.03</v>
      </c>
      <c r="E244" s="294">
        <v>0.01</v>
      </c>
      <c r="F244" s="289"/>
      <c r="G244" s="289"/>
      <c r="H244" s="289"/>
      <c r="I244" s="289"/>
      <c r="J244" s="289"/>
      <c r="K244" s="290">
        <v>276.73</v>
      </c>
    </row>
    <row r="245" spans="1:11">
      <c r="A245" s="289" t="s">
        <v>1640</v>
      </c>
      <c r="B245" s="288">
        <v>376005</v>
      </c>
      <c r="C245" s="289"/>
      <c r="D245" s="289"/>
      <c r="E245" s="289"/>
      <c r="F245" s="289"/>
      <c r="G245" s="289"/>
      <c r="H245" s="289"/>
      <c r="I245" s="289"/>
      <c r="J245" s="289"/>
      <c r="K245" s="288">
        <v>376005</v>
      </c>
    </row>
    <row r="246" spans="1:11" ht="15" customHeight="1">
      <c r="A246" s="383" t="s">
        <v>1641</v>
      </c>
      <c r="B246" s="384"/>
      <c r="C246" s="384"/>
      <c r="D246" s="384"/>
      <c r="E246" s="384"/>
      <c r="F246" s="384"/>
      <c r="G246" s="384"/>
      <c r="H246" s="384"/>
      <c r="I246" s="384"/>
      <c r="J246" s="384"/>
      <c r="K246" s="385"/>
    </row>
    <row r="247" spans="1:11">
      <c r="A247"/>
      <c r="B247"/>
      <c r="C247"/>
      <c r="D247"/>
      <c r="E247"/>
    </row>
    <row r="248" spans="1:11" ht="29">
      <c r="A248" s="1" t="s">
        <v>1642</v>
      </c>
      <c r="B248" s="297" t="s">
        <v>529</v>
      </c>
      <c r="C248" s="297"/>
      <c r="D248" s="297" t="s">
        <v>537</v>
      </c>
      <c r="E248" s="297" t="s">
        <v>538</v>
      </c>
    </row>
    <row r="249" spans="1:11">
      <c r="A249" s="283" t="s">
        <v>1643</v>
      </c>
      <c r="B249" s="298">
        <f>B154-C154</f>
        <v>788515.40999999992</v>
      </c>
      <c r="C249" s="298"/>
      <c r="D249" s="298">
        <f>D154</f>
        <v>19944.68</v>
      </c>
      <c r="E249" s="298">
        <f>E154</f>
        <v>264.16000000000003</v>
      </c>
    </row>
    <row r="250" spans="1:11">
      <c r="A250" s="283" t="s">
        <v>1644</v>
      </c>
      <c r="B250" s="298">
        <f>B249*$C$60</f>
        <v>788515.40999999992</v>
      </c>
      <c r="C250" s="298"/>
      <c r="D250" s="298">
        <f>D249*$C$69</f>
        <v>558451.04</v>
      </c>
      <c r="E250" s="298">
        <f>E249*$C$70</f>
        <v>70002.400000000009</v>
      </c>
    </row>
    <row r="251" spans="1:11">
      <c r="A251" s="283" t="s">
        <v>1645</v>
      </c>
      <c r="B251" s="298">
        <f>SUM(B250:E250)</f>
        <v>1416968.8499999999</v>
      </c>
      <c r="C251" s="298"/>
      <c r="D251" s="298"/>
      <c r="E251" s="298"/>
    </row>
    <row r="252" spans="1:11">
      <c r="A252"/>
      <c r="B252"/>
      <c r="C252"/>
      <c r="D252"/>
      <c r="E252"/>
    </row>
    <row r="253" spans="1:11">
      <c r="A253"/>
      <c r="B253"/>
      <c r="C253"/>
      <c r="D253"/>
      <c r="E253"/>
    </row>
    <row r="254" spans="1:11">
      <c r="A254" s="299" t="s">
        <v>1646</v>
      </c>
      <c r="B254" s="40"/>
      <c r="C254"/>
      <c r="D254"/>
      <c r="E254"/>
    </row>
    <row r="255" spans="1:11">
      <c r="A255" t="s">
        <v>1647</v>
      </c>
      <c r="B255"/>
      <c r="C255"/>
      <c r="D255"/>
      <c r="E255"/>
    </row>
    <row r="256" spans="1:11">
      <c r="A256" t="s">
        <v>1648</v>
      </c>
      <c r="B256"/>
      <c r="C256"/>
      <c r="D256"/>
      <c r="E256"/>
    </row>
    <row r="257" spans="1:4" customFormat="1"/>
    <row r="258" spans="1:4" customFormat="1">
      <c r="A258" t="s">
        <v>1649</v>
      </c>
      <c r="B258">
        <v>719</v>
      </c>
    </row>
    <row r="259" spans="1:4" customFormat="1">
      <c r="A259" t="s">
        <v>1650</v>
      </c>
      <c r="B259">
        <v>11</v>
      </c>
    </row>
    <row r="260" spans="1:4" customFormat="1">
      <c r="A260" t="s">
        <v>1651</v>
      </c>
      <c r="B260" s="35">
        <f>B259/B258*10^6</f>
        <v>15299.026425591099</v>
      </c>
    </row>
    <row r="261" spans="1:4" customFormat="1"/>
    <row r="262" spans="1:4" customFormat="1"/>
    <row r="263" spans="1:4" customFormat="1">
      <c r="A263" s="38" t="s">
        <v>1652</v>
      </c>
      <c r="B263" s="40"/>
      <c r="C263" s="40"/>
    </row>
    <row r="264" spans="1:4" customFormat="1">
      <c r="A264" t="s">
        <v>1653</v>
      </c>
      <c r="B264" s="35">
        <f>(B149-B251)/(2007-2000)*(2005-2000)+B251+B260</f>
        <v>1749351.5192827338</v>
      </c>
      <c r="C264" t="s">
        <v>1654</v>
      </c>
    </row>
    <row r="265" spans="1:4" customFormat="1">
      <c r="A265" t="s">
        <v>1655</v>
      </c>
      <c r="B265">
        <f>B264/B266</f>
        <v>1.6502513532408105</v>
      </c>
      <c r="C265" t="s">
        <v>1656</v>
      </c>
    </row>
    <row r="266" spans="1:4" customFormat="1">
      <c r="A266" t="s">
        <v>1657</v>
      </c>
      <c r="B266" s="300">
        <v>1060051.5587200141</v>
      </c>
      <c r="C266" t="s">
        <v>1658</v>
      </c>
      <c r="D266" t="s">
        <v>1747</v>
      </c>
    </row>
    <row r="267" spans="1:4" customFormat="1">
      <c r="A267" t="s">
        <v>1659</v>
      </c>
      <c r="B267" s="300">
        <v>5143126.6074607139</v>
      </c>
      <c r="C267" t="s">
        <v>1658</v>
      </c>
    </row>
    <row r="268" spans="1:4" customFormat="1">
      <c r="A268" t="s">
        <v>1660</v>
      </c>
      <c r="B268" s="120">
        <v>0.45</v>
      </c>
      <c r="C268" t="s">
        <v>1661</v>
      </c>
    </row>
    <row r="269" spans="1:4" customFormat="1">
      <c r="A269" t="s">
        <v>1662</v>
      </c>
      <c r="B269" s="120">
        <v>0.45</v>
      </c>
      <c r="C269" t="s">
        <v>1661</v>
      </c>
    </row>
    <row r="270" spans="1:4" customFormat="1"/>
    <row r="271" spans="1:4" customFormat="1">
      <c r="A271" t="s">
        <v>1663</v>
      </c>
      <c r="B271">
        <f>B265*(1-B268)</f>
        <v>0.90763824428244588</v>
      </c>
    </row>
    <row r="272" spans="1:4" customFormat="1">
      <c r="A272" t="s">
        <v>1664</v>
      </c>
      <c r="B272">
        <f>B265*(1-B269)</f>
        <v>0.90763824428244588</v>
      </c>
    </row>
    <row r="273" spans="1:10">
      <c r="A273"/>
      <c r="B273"/>
      <c r="C273"/>
      <c r="D273"/>
      <c r="E273"/>
    </row>
    <row r="274" spans="1:10">
      <c r="A274" t="s">
        <v>1665</v>
      </c>
      <c r="B274">
        <f>B267*B271</f>
        <v>4668098.4041179745</v>
      </c>
      <c r="C274" t="s">
        <v>1654</v>
      </c>
      <c r="D274"/>
      <c r="E274"/>
    </row>
    <row r="275" spans="1:10">
      <c r="A275" t="s">
        <v>1666</v>
      </c>
      <c r="B275">
        <f>B267*B272</f>
        <v>4668098.4041179745</v>
      </c>
      <c r="C275" t="s">
        <v>1654</v>
      </c>
      <c r="D275"/>
      <c r="E275"/>
    </row>
    <row r="276" spans="1:10">
      <c r="A276"/>
      <c r="B276"/>
      <c r="C276"/>
      <c r="D276"/>
      <c r="E276"/>
    </row>
    <row r="277" spans="1:10">
      <c r="A277" t="s">
        <v>1665</v>
      </c>
      <c r="B277" s="35">
        <f>B274/1000</f>
        <v>4668.0984041179745</v>
      </c>
      <c r="C277" t="s">
        <v>1667</v>
      </c>
      <c r="D277"/>
      <c r="E277"/>
    </row>
    <row r="278" spans="1:10">
      <c r="A278" t="s">
        <v>1666</v>
      </c>
      <c r="B278" s="35">
        <f>B275/1000</f>
        <v>4668.0984041179745</v>
      </c>
      <c r="C278" t="s">
        <v>1667</v>
      </c>
      <c r="D278"/>
      <c r="E278"/>
    </row>
    <row r="279" spans="1:10">
      <c r="A279" s="301"/>
      <c r="B279" s="302"/>
      <c r="C279" s="302"/>
      <c r="D279" s="302"/>
      <c r="E279" s="302"/>
      <c r="F279" s="302"/>
      <c r="G279" s="302"/>
      <c r="H279" s="302"/>
      <c r="I279" s="302"/>
    </row>
    <row r="280" spans="1:10">
      <c r="A280" s="301"/>
      <c r="B280" s="302"/>
      <c r="C280" s="302"/>
      <c r="D280" s="302"/>
      <c r="E280" s="302"/>
      <c r="F280" s="302"/>
      <c r="G280" s="302"/>
      <c r="H280" s="302"/>
      <c r="I280" s="302"/>
    </row>
    <row r="281" spans="1:10">
      <c r="A281" s="301"/>
      <c r="B281" s="302"/>
      <c r="C281" s="302"/>
      <c r="D281" s="302"/>
      <c r="E281" s="302"/>
      <c r="F281" s="302"/>
      <c r="G281" s="302"/>
      <c r="H281" s="302"/>
      <c r="I281" s="302"/>
      <c r="J281" s="302"/>
    </row>
    <row r="282" spans="1:10">
      <c r="A282" s="301"/>
      <c r="B282" s="302"/>
      <c r="C282" s="302"/>
      <c r="D282" s="302"/>
      <c r="E282" s="302"/>
      <c r="F282" s="302"/>
      <c r="G282" s="302"/>
      <c r="H282" s="302"/>
      <c r="I282" s="302"/>
      <c r="J282" s="302"/>
    </row>
    <row r="283" spans="1:10">
      <c r="A283" s="303"/>
      <c r="B283" s="302"/>
      <c r="C283" s="302"/>
      <c r="D283" s="302"/>
      <c r="E283" s="302"/>
      <c r="F283" s="302"/>
      <c r="G283" s="302"/>
      <c r="H283" s="302"/>
      <c r="I283" s="302"/>
      <c r="J283" s="302"/>
    </row>
    <row r="284" spans="1:10">
      <c r="A284" s="303"/>
      <c r="B284" s="302"/>
      <c r="C284" s="302"/>
      <c r="D284" s="302"/>
      <c r="E284" s="302"/>
      <c r="F284" s="302"/>
      <c r="G284" s="302"/>
      <c r="H284" s="302"/>
      <c r="I284" s="302"/>
      <c r="J284" s="302"/>
    </row>
    <row r="285" spans="1:10">
      <c r="A285" s="303"/>
      <c r="B285" s="302"/>
      <c r="C285" s="302"/>
      <c r="D285" s="302"/>
      <c r="E285" s="302"/>
      <c r="F285" s="302"/>
      <c r="G285" s="302"/>
      <c r="H285" s="302"/>
      <c r="I285" s="302"/>
      <c r="J285" s="302"/>
    </row>
    <row r="286" spans="1:10">
      <c r="A286" s="304"/>
      <c r="B286" s="302"/>
      <c r="C286" s="302"/>
      <c r="D286" s="302"/>
      <c r="E286" s="302"/>
      <c r="F286" s="302"/>
      <c r="G286" s="302"/>
      <c r="H286" s="302"/>
      <c r="I286" s="302"/>
      <c r="J286" s="302"/>
    </row>
    <row r="287" spans="1:10">
      <c r="A287" s="303"/>
      <c r="B287" s="302"/>
      <c r="C287" s="302"/>
      <c r="D287" s="302"/>
      <c r="E287" s="302"/>
      <c r="F287" s="302"/>
      <c r="G287" s="302"/>
      <c r="H287" s="302"/>
      <c r="I287" s="302"/>
      <c r="J287" s="302"/>
    </row>
    <row r="288" spans="1:10">
      <c r="A288" s="303"/>
      <c r="B288" s="302"/>
      <c r="C288" s="302"/>
      <c r="D288" s="302"/>
      <c r="E288" s="302"/>
      <c r="F288" s="302"/>
      <c r="G288" s="302"/>
      <c r="H288" s="302"/>
      <c r="I288" s="302"/>
      <c r="J288" s="302"/>
    </row>
    <row r="289" spans="1:10">
      <c r="A289" s="303"/>
      <c r="B289" s="302"/>
      <c r="C289" s="302"/>
      <c r="D289" s="302"/>
      <c r="E289" s="302"/>
      <c r="F289" s="302"/>
      <c r="G289" s="302"/>
      <c r="H289" s="302"/>
      <c r="I289" s="302"/>
      <c r="J289" s="302"/>
    </row>
    <row r="290" spans="1:10">
      <c r="A290" s="303"/>
      <c r="B290" s="302"/>
      <c r="C290" s="302"/>
      <c r="D290" s="302"/>
      <c r="E290" s="302"/>
      <c r="F290" s="302"/>
      <c r="G290" s="302"/>
      <c r="H290" s="302"/>
      <c r="I290" s="302"/>
      <c r="J290" s="302"/>
    </row>
    <row r="291" spans="1:10">
      <c r="A291" s="303"/>
      <c r="B291" s="302"/>
      <c r="C291" s="302"/>
      <c r="D291" s="302"/>
      <c r="E291" s="302"/>
      <c r="F291" s="302"/>
      <c r="G291" s="302"/>
      <c r="H291" s="302"/>
      <c r="I291" s="302"/>
      <c r="J291" s="302"/>
    </row>
    <row r="292" spans="1:10">
      <c r="A292" s="303"/>
      <c r="B292" s="302"/>
      <c r="C292" s="302"/>
      <c r="D292" s="302"/>
      <c r="E292" s="302"/>
      <c r="F292" s="302"/>
      <c r="G292" s="302"/>
      <c r="H292" s="302"/>
      <c r="I292" s="302"/>
      <c r="J292" s="302"/>
    </row>
    <row r="293" spans="1:10">
      <c r="A293" s="305"/>
      <c r="B293" s="302"/>
      <c r="C293" s="302"/>
      <c r="D293" s="302"/>
      <c r="E293" s="302"/>
      <c r="F293" s="302"/>
      <c r="G293" s="302"/>
      <c r="H293" s="302"/>
      <c r="I293" s="302"/>
      <c r="J293" s="302"/>
    </row>
    <row r="294" spans="1:10">
      <c r="A294" s="304"/>
      <c r="B294" s="302"/>
      <c r="C294" s="302"/>
      <c r="D294" s="302"/>
      <c r="E294" s="302"/>
      <c r="F294" s="302"/>
      <c r="G294" s="302"/>
      <c r="H294" s="302"/>
      <c r="I294" s="302"/>
      <c r="J294" s="302"/>
    </row>
    <row r="295" spans="1:10">
      <c r="A295" s="303"/>
      <c r="B295" s="302"/>
      <c r="C295" s="302"/>
      <c r="D295" s="302"/>
      <c r="E295" s="302"/>
      <c r="F295" s="302"/>
      <c r="G295" s="302"/>
      <c r="H295" s="302"/>
      <c r="I295" s="302"/>
      <c r="J295" s="302"/>
    </row>
    <row r="296" spans="1:10">
      <c r="A296" s="303"/>
      <c r="B296" s="302"/>
      <c r="C296" s="302"/>
      <c r="D296" s="302"/>
      <c r="E296" s="302"/>
      <c r="F296" s="302"/>
      <c r="G296" s="302"/>
      <c r="H296" s="302"/>
      <c r="I296" s="302"/>
      <c r="J296" s="302"/>
    </row>
    <row r="297" spans="1:10">
      <c r="A297" s="303"/>
      <c r="B297" s="302"/>
      <c r="C297" s="302"/>
      <c r="D297" s="302"/>
      <c r="E297" s="302"/>
      <c r="F297" s="302"/>
      <c r="G297" s="302"/>
      <c r="H297" s="302"/>
      <c r="I297" s="302"/>
      <c r="J297" s="302"/>
    </row>
    <row r="298" spans="1:10">
      <c r="A298" s="303"/>
      <c r="B298" s="302"/>
      <c r="C298" s="302"/>
      <c r="D298" s="302"/>
      <c r="E298" s="302"/>
      <c r="F298" s="302"/>
      <c r="G298" s="302"/>
      <c r="H298" s="302"/>
      <c r="I298" s="302"/>
      <c r="J298" s="302"/>
    </row>
    <row r="299" spans="1:10">
      <c r="A299" s="303"/>
      <c r="B299" s="302"/>
      <c r="C299" s="302"/>
      <c r="D299" s="302"/>
      <c r="E299" s="302"/>
      <c r="F299" s="302"/>
      <c r="G299" s="302"/>
      <c r="H299" s="302"/>
      <c r="I299" s="302"/>
      <c r="J299" s="302"/>
    </row>
    <row r="300" spans="1:10">
      <c r="A300" s="306"/>
      <c r="B300" s="307"/>
      <c r="C300" s="307"/>
      <c r="D300" s="307"/>
      <c r="E300" s="307"/>
      <c r="F300" s="307"/>
      <c r="G300" s="307"/>
      <c r="H300" s="307"/>
      <c r="I300" s="307"/>
      <c r="J300" s="307"/>
    </row>
    <row r="301" spans="1:10">
      <c r="A301" s="306"/>
      <c r="B301" s="302"/>
      <c r="C301" s="302"/>
      <c r="D301" s="302"/>
      <c r="E301" s="302"/>
      <c r="F301" s="302"/>
      <c r="G301" s="302"/>
      <c r="H301" s="302"/>
      <c r="I301" s="302"/>
      <c r="J301" s="302"/>
    </row>
    <row r="302" spans="1:10">
      <c r="A302" s="121"/>
      <c r="B302" s="302"/>
      <c r="C302" s="302"/>
      <c r="D302" s="302"/>
      <c r="E302" s="302"/>
      <c r="F302" s="302"/>
      <c r="G302" s="302"/>
      <c r="H302" s="302"/>
      <c r="I302" s="302"/>
      <c r="J302" s="302"/>
    </row>
    <row r="303" spans="1:10">
      <c r="A303" s="121"/>
      <c r="B303" s="302"/>
      <c r="C303" s="302"/>
      <c r="D303" s="302"/>
      <c r="E303" s="302"/>
      <c r="F303" s="302"/>
      <c r="G303" s="302"/>
      <c r="H303" s="302"/>
      <c r="I303" s="302"/>
      <c r="J303" s="302"/>
    </row>
    <row r="305" spans="1:13">
      <c r="A305" s="46"/>
      <c r="B305" s="308"/>
      <c r="C305" s="308"/>
      <c r="D305" s="308"/>
      <c r="E305" s="308"/>
      <c r="F305" s="308"/>
      <c r="G305" s="308"/>
      <c r="H305" s="308"/>
      <c r="I305" s="308"/>
      <c r="J305" s="308"/>
    </row>
    <row r="307" spans="1:13" ht="15.5">
      <c r="A307" s="309"/>
      <c r="B307" s="309"/>
      <c r="C307" s="309"/>
      <c r="D307" s="309"/>
      <c r="E307" s="309"/>
      <c r="F307" s="309"/>
      <c r="G307" s="309"/>
      <c r="H307" s="310"/>
      <c r="I307" s="310"/>
      <c r="J307" s="310"/>
      <c r="K307" s="310"/>
      <c r="L307" s="310"/>
      <c r="M307" s="311"/>
    </row>
    <row r="308" spans="1:13" ht="15.5">
      <c r="A308" s="312"/>
      <c r="B308" s="313"/>
      <c r="C308" s="313"/>
      <c r="D308" s="313"/>
      <c r="E308" s="313"/>
      <c r="F308" s="313"/>
      <c r="G308" s="313"/>
      <c r="H308" s="310"/>
      <c r="I308" s="310"/>
      <c r="J308" s="310"/>
      <c r="K308" s="310"/>
      <c r="L308" s="310"/>
      <c r="M308" s="311"/>
    </row>
    <row r="309" spans="1:13">
      <c r="A309" s="314"/>
      <c r="B309" s="310"/>
      <c r="C309" s="310"/>
      <c r="D309" s="310"/>
      <c r="E309" s="310"/>
      <c r="F309" s="310"/>
      <c r="G309" s="310"/>
      <c r="H309" s="310"/>
      <c r="I309" s="310"/>
      <c r="J309" s="310"/>
      <c r="K309" s="310"/>
      <c r="L309" s="311"/>
      <c r="M309" s="311"/>
    </row>
    <row r="310" spans="1:13">
      <c r="A310" s="310"/>
      <c r="B310" s="310"/>
      <c r="C310" s="310"/>
      <c r="D310" s="310"/>
      <c r="E310" s="310"/>
      <c r="F310" s="310"/>
      <c r="G310" s="310"/>
      <c r="H310" s="310"/>
      <c r="I310" s="310"/>
      <c r="J310" s="310"/>
      <c r="K310" s="310"/>
      <c r="L310" s="310"/>
      <c r="M310" s="315"/>
    </row>
    <row r="311" spans="1:13">
      <c r="A311" s="306"/>
      <c r="B311" s="316"/>
      <c r="C311" s="316"/>
      <c r="D311" s="316"/>
      <c r="E311" s="317"/>
      <c r="F311" s="317"/>
      <c r="G311" s="318"/>
      <c r="H311" s="316"/>
      <c r="I311" s="122"/>
      <c r="J311" s="316"/>
      <c r="K311" s="317"/>
      <c r="L311" s="317"/>
      <c r="M311" s="316"/>
    </row>
    <row r="312" spans="1:13">
      <c r="A312" s="306"/>
      <c r="B312" s="317"/>
      <c r="C312" s="317"/>
      <c r="D312" s="317"/>
      <c r="E312" s="317"/>
      <c r="F312" s="317"/>
      <c r="G312" s="317"/>
      <c r="H312" s="317"/>
      <c r="I312" s="319"/>
      <c r="J312" s="319"/>
      <c r="K312" s="319"/>
      <c r="L312" s="319"/>
      <c r="M312" s="319"/>
    </row>
    <row r="313" spans="1:13">
      <c r="A313" s="320"/>
      <c r="B313" s="302"/>
      <c r="C313" s="302"/>
      <c r="D313" s="302"/>
      <c r="E313" s="302"/>
      <c r="F313" s="302"/>
      <c r="G313" s="302"/>
      <c r="H313" s="302"/>
      <c r="I313" s="302"/>
      <c r="J313" s="302"/>
      <c r="K313" s="302"/>
      <c r="L313" s="302"/>
      <c r="M313" s="302"/>
    </row>
    <row r="314" spans="1:13">
      <c r="A314" s="320"/>
      <c r="B314" s="302"/>
      <c r="C314" s="302"/>
      <c r="D314" s="302"/>
      <c r="E314" s="302"/>
      <c r="F314" s="302"/>
      <c r="G314" s="302"/>
      <c r="H314" s="302"/>
      <c r="I314" s="302"/>
      <c r="J314" s="302"/>
      <c r="K314" s="302"/>
      <c r="L314" s="302"/>
      <c r="M314" s="302"/>
    </row>
    <row r="315" spans="1:13">
      <c r="A315" s="321"/>
      <c r="B315" s="302"/>
      <c r="C315" s="302"/>
      <c r="D315" s="302"/>
      <c r="E315" s="302"/>
      <c r="F315" s="302"/>
      <c r="G315" s="302"/>
      <c r="H315" s="302"/>
      <c r="I315" s="302"/>
      <c r="J315" s="302"/>
      <c r="K315" s="302"/>
      <c r="L315" s="302"/>
      <c r="M315" s="302"/>
    </row>
    <row r="316" spans="1:13">
      <c r="A316" s="321"/>
      <c r="B316" s="302"/>
      <c r="C316" s="302"/>
      <c r="D316" s="302"/>
      <c r="E316" s="302"/>
      <c r="F316" s="302"/>
      <c r="G316" s="302"/>
      <c r="H316" s="302"/>
      <c r="I316" s="302"/>
      <c r="J316" s="302"/>
      <c r="K316" s="302"/>
      <c r="L316" s="302"/>
      <c r="M316" s="302"/>
    </row>
    <row r="317" spans="1:13">
      <c r="A317" s="321"/>
      <c r="B317" s="302"/>
      <c r="C317" s="302"/>
      <c r="D317" s="302"/>
      <c r="E317" s="302"/>
      <c r="F317" s="302"/>
      <c r="G317" s="302"/>
      <c r="H317" s="302"/>
      <c r="I317" s="302"/>
      <c r="J317" s="302"/>
      <c r="K317" s="302"/>
      <c r="L317" s="302"/>
      <c r="M317" s="302"/>
    </row>
    <row r="318" spans="1:13">
      <c r="A318" s="321"/>
      <c r="B318" s="302"/>
      <c r="C318" s="302"/>
      <c r="D318" s="302"/>
      <c r="E318" s="302"/>
      <c r="F318" s="302"/>
      <c r="G318" s="302"/>
      <c r="H318" s="302"/>
      <c r="I318" s="302"/>
      <c r="J318" s="302"/>
      <c r="K318" s="302"/>
      <c r="L318" s="302"/>
      <c r="M318" s="302"/>
    </row>
    <row r="319" spans="1:13">
      <c r="A319" s="320"/>
      <c r="B319" s="302"/>
      <c r="C319" s="302"/>
      <c r="D319" s="302"/>
      <c r="E319" s="302"/>
      <c r="F319" s="302"/>
      <c r="G319" s="302"/>
      <c r="H319" s="302"/>
      <c r="I319" s="302"/>
      <c r="J319" s="302"/>
      <c r="K319" s="302"/>
      <c r="L319" s="302"/>
      <c r="M319" s="302"/>
    </row>
    <row r="320" spans="1:13">
      <c r="A320" s="321"/>
      <c r="B320" s="302"/>
      <c r="C320" s="302"/>
      <c r="D320" s="302"/>
      <c r="E320" s="302"/>
      <c r="F320" s="302"/>
      <c r="G320" s="302"/>
      <c r="H320" s="302"/>
      <c r="I320" s="302"/>
      <c r="J320" s="302"/>
      <c r="K320" s="302"/>
      <c r="L320" s="302"/>
      <c r="M320" s="302"/>
    </row>
    <row r="321" spans="1:13">
      <c r="A321" s="321"/>
      <c r="B321" s="302"/>
      <c r="C321" s="302"/>
      <c r="D321" s="302"/>
      <c r="E321" s="302"/>
      <c r="F321" s="302"/>
      <c r="G321" s="302"/>
      <c r="H321" s="302"/>
      <c r="I321" s="302"/>
      <c r="J321" s="302"/>
      <c r="K321" s="302"/>
      <c r="L321" s="302"/>
      <c r="M321" s="302"/>
    </row>
    <row r="322" spans="1:13">
      <c r="A322" s="321"/>
      <c r="B322" s="302"/>
      <c r="C322" s="302"/>
      <c r="D322" s="302"/>
      <c r="E322" s="302"/>
      <c r="F322" s="302"/>
      <c r="G322" s="302"/>
      <c r="H322" s="302"/>
      <c r="I322" s="302"/>
      <c r="J322" s="302"/>
      <c r="K322" s="302"/>
      <c r="L322" s="302"/>
      <c r="M322" s="302"/>
    </row>
    <row r="323" spans="1:13">
      <c r="A323" s="321"/>
      <c r="B323" s="302"/>
      <c r="C323" s="302"/>
      <c r="D323" s="302"/>
      <c r="E323" s="302"/>
      <c r="F323" s="302"/>
      <c r="G323" s="302"/>
      <c r="H323" s="302"/>
      <c r="I323" s="302"/>
      <c r="J323" s="302"/>
      <c r="K323" s="302"/>
      <c r="L323" s="302"/>
      <c r="M323" s="302"/>
    </row>
    <row r="324" spans="1:13">
      <c r="A324" s="321"/>
      <c r="B324" s="302"/>
      <c r="C324" s="302"/>
      <c r="D324" s="302"/>
      <c r="E324" s="302"/>
      <c r="F324" s="302"/>
      <c r="G324" s="302"/>
      <c r="H324" s="302"/>
      <c r="I324" s="302"/>
      <c r="J324" s="302"/>
      <c r="K324" s="302"/>
      <c r="L324" s="302"/>
      <c r="M324" s="302"/>
    </row>
    <row r="325" spans="1:13">
      <c r="A325" s="321"/>
      <c r="B325" s="302"/>
      <c r="C325" s="302"/>
      <c r="D325" s="302"/>
      <c r="E325" s="302"/>
      <c r="F325" s="302"/>
      <c r="G325" s="302"/>
      <c r="H325" s="302"/>
      <c r="I325" s="302"/>
      <c r="J325" s="302"/>
      <c r="K325" s="302"/>
      <c r="L325" s="302"/>
      <c r="M325" s="302"/>
    </row>
    <row r="326" spans="1:13">
      <c r="A326" s="321"/>
      <c r="B326" s="302"/>
      <c r="C326" s="302"/>
      <c r="D326" s="302"/>
      <c r="E326" s="302"/>
      <c r="F326" s="302"/>
      <c r="G326" s="302"/>
      <c r="H326" s="302"/>
      <c r="I326" s="302"/>
      <c r="J326" s="302"/>
      <c r="K326" s="302"/>
      <c r="L326" s="302"/>
      <c r="M326" s="302"/>
    </row>
    <row r="327" spans="1:13">
      <c r="A327" s="321"/>
      <c r="B327" s="302"/>
      <c r="C327" s="302"/>
      <c r="D327" s="302"/>
      <c r="E327" s="302"/>
      <c r="F327" s="302"/>
      <c r="G327" s="302"/>
      <c r="H327" s="302"/>
      <c r="I327" s="302"/>
      <c r="J327" s="302"/>
      <c r="K327" s="302"/>
      <c r="L327" s="302"/>
      <c r="M327" s="302"/>
    </row>
    <row r="328" spans="1:13">
      <c r="A328" s="321"/>
      <c r="B328" s="302"/>
      <c r="C328" s="302"/>
      <c r="D328" s="302"/>
      <c r="E328" s="302"/>
      <c r="F328" s="302"/>
      <c r="G328" s="302"/>
      <c r="H328" s="302"/>
      <c r="I328" s="302"/>
      <c r="J328" s="302"/>
      <c r="K328" s="302"/>
      <c r="L328" s="302"/>
      <c r="M328" s="302"/>
    </row>
    <row r="329" spans="1:13">
      <c r="A329" s="321"/>
      <c r="B329" s="302"/>
      <c r="C329" s="302"/>
      <c r="D329" s="302"/>
      <c r="E329" s="302"/>
      <c r="F329" s="302"/>
      <c r="G329" s="302"/>
      <c r="H329" s="302"/>
      <c r="I329" s="302"/>
      <c r="J329" s="302"/>
      <c r="K329" s="302"/>
      <c r="L329" s="302"/>
      <c r="M329" s="302"/>
    </row>
    <row r="330" spans="1:13">
      <c r="A330" s="320"/>
      <c r="B330" s="302"/>
      <c r="C330" s="302"/>
      <c r="D330" s="302"/>
      <c r="E330" s="302"/>
      <c r="F330" s="302"/>
      <c r="G330" s="302"/>
      <c r="H330" s="302"/>
      <c r="I330" s="302"/>
      <c r="J330" s="302"/>
      <c r="K330" s="302"/>
      <c r="L330" s="302"/>
      <c r="M330" s="302"/>
    </row>
    <row r="331" spans="1:13">
      <c r="A331" s="321"/>
      <c r="B331" s="302"/>
      <c r="C331" s="302"/>
      <c r="D331" s="302"/>
      <c r="E331" s="302"/>
      <c r="F331" s="302"/>
      <c r="G331" s="302"/>
      <c r="H331" s="302"/>
      <c r="I331" s="302"/>
      <c r="J331" s="302"/>
      <c r="K331" s="302"/>
      <c r="L331" s="302"/>
      <c r="M331" s="302"/>
    </row>
    <row r="332" spans="1:13">
      <c r="A332" s="321"/>
      <c r="B332" s="302"/>
      <c r="C332" s="302"/>
      <c r="D332" s="302"/>
      <c r="E332" s="302"/>
      <c r="F332" s="302"/>
      <c r="G332" s="302"/>
      <c r="H332" s="302"/>
      <c r="I332" s="302"/>
      <c r="J332" s="302"/>
      <c r="K332" s="302"/>
      <c r="L332" s="302"/>
      <c r="M332" s="302"/>
    </row>
    <row r="333" spans="1:13">
      <c r="A333" s="321"/>
      <c r="B333" s="302"/>
      <c r="C333" s="302"/>
      <c r="D333" s="302"/>
      <c r="E333" s="302"/>
      <c r="F333" s="302"/>
      <c r="G333" s="302"/>
      <c r="H333" s="302"/>
      <c r="I333" s="302"/>
      <c r="J333" s="302"/>
      <c r="K333" s="302"/>
      <c r="L333" s="302"/>
      <c r="M333" s="302"/>
    </row>
    <row r="334" spans="1:13">
      <c r="A334" s="321"/>
      <c r="B334" s="302"/>
      <c r="C334" s="302"/>
      <c r="D334" s="302"/>
      <c r="E334" s="302"/>
      <c r="F334" s="302"/>
      <c r="G334" s="302"/>
      <c r="H334" s="302"/>
      <c r="I334" s="302"/>
      <c r="J334" s="302"/>
      <c r="K334" s="302"/>
      <c r="L334" s="302"/>
      <c r="M334" s="302"/>
    </row>
    <row r="335" spans="1:13">
      <c r="A335" s="123"/>
      <c r="B335" s="302"/>
      <c r="C335" s="302"/>
      <c r="D335" s="302"/>
      <c r="E335" s="302"/>
      <c r="F335" s="302"/>
      <c r="G335" s="302"/>
      <c r="H335" s="302"/>
      <c r="I335" s="302"/>
      <c r="J335" s="302"/>
      <c r="K335" s="302"/>
      <c r="L335" s="302"/>
      <c r="M335" s="302"/>
    </row>
    <row r="336" spans="1:13">
      <c r="A336" s="123"/>
      <c r="B336" s="302"/>
      <c r="C336" s="302"/>
      <c r="D336" s="302"/>
      <c r="E336" s="302"/>
      <c r="F336" s="302"/>
      <c r="G336" s="302"/>
      <c r="H336" s="302"/>
      <c r="I336" s="302"/>
      <c r="J336" s="302"/>
      <c r="K336" s="302"/>
      <c r="L336" s="302"/>
      <c r="M336" s="302"/>
    </row>
    <row r="337" spans="1:13">
      <c r="A337" s="321"/>
      <c r="B337" s="302"/>
      <c r="C337" s="302"/>
      <c r="D337" s="302"/>
      <c r="E337" s="302"/>
      <c r="F337" s="302"/>
      <c r="G337" s="302"/>
      <c r="H337" s="302"/>
      <c r="I337" s="302"/>
      <c r="J337" s="302"/>
      <c r="K337" s="302"/>
      <c r="L337" s="302"/>
      <c r="M337" s="302"/>
    </row>
    <row r="338" spans="1:13">
      <c r="A338" s="322"/>
      <c r="B338" s="302"/>
      <c r="C338" s="302"/>
      <c r="D338" s="302"/>
      <c r="E338" s="302"/>
      <c r="F338" s="302"/>
      <c r="G338" s="302"/>
      <c r="H338" s="302"/>
      <c r="I338" s="302"/>
      <c r="J338" s="302"/>
      <c r="K338" s="302"/>
      <c r="L338" s="302"/>
      <c r="M338" s="302"/>
    </row>
    <row r="339" spans="1:13">
      <c r="A339" s="124"/>
      <c r="B339" s="302"/>
      <c r="C339" s="302"/>
      <c r="D339" s="302"/>
      <c r="E339" s="302"/>
      <c r="F339" s="302"/>
      <c r="G339" s="302"/>
      <c r="H339" s="302"/>
      <c r="I339" s="302"/>
      <c r="J339" s="302"/>
      <c r="K339" s="302"/>
      <c r="L339" s="302"/>
      <c r="M339" s="302"/>
    </row>
    <row r="340" spans="1:13">
      <c r="A340" s="124"/>
      <c r="B340" s="302"/>
      <c r="C340" s="302"/>
      <c r="D340" s="302"/>
      <c r="E340" s="302"/>
      <c r="F340" s="302"/>
      <c r="G340" s="302"/>
      <c r="H340" s="302"/>
      <c r="I340" s="302"/>
      <c r="J340" s="302"/>
      <c r="K340" s="302"/>
      <c r="L340" s="302"/>
      <c r="M340" s="302"/>
    </row>
    <row r="341" spans="1:13">
      <c r="A341" s="124"/>
      <c r="B341" s="302"/>
      <c r="C341" s="302"/>
      <c r="D341" s="302"/>
      <c r="E341" s="302"/>
      <c r="F341" s="302"/>
      <c r="G341" s="302"/>
      <c r="H341" s="302"/>
      <c r="I341" s="302"/>
      <c r="J341" s="302"/>
      <c r="K341" s="302"/>
      <c r="L341" s="302"/>
      <c r="M341" s="302"/>
    </row>
    <row r="342" spans="1:13">
      <c r="A342" s="322"/>
      <c r="B342" s="302"/>
      <c r="C342" s="302"/>
      <c r="D342" s="302"/>
      <c r="E342" s="302"/>
      <c r="F342" s="302"/>
      <c r="G342" s="302"/>
      <c r="H342" s="302"/>
      <c r="I342" s="302"/>
      <c r="J342" s="302"/>
      <c r="K342" s="302"/>
      <c r="L342" s="302"/>
      <c r="M342" s="302"/>
    </row>
    <row r="343" spans="1:13">
      <c r="A343" s="124"/>
      <c r="B343" s="302"/>
      <c r="C343" s="302"/>
      <c r="D343" s="302"/>
      <c r="E343" s="302"/>
      <c r="F343" s="302"/>
      <c r="G343" s="302"/>
      <c r="H343" s="302"/>
      <c r="I343" s="302"/>
      <c r="J343" s="302"/>
      <c r="K343" s="302"/>
      <c r="L343" s="302"/>
      <c r="M343" s="302"/>
    </row>
    <row r="344" spans="1:13">
      <c r="A344" s="124"/>
      <c r="B344" s="302"/>
      <c r="C344" s="302"/>
      <c r="D344" s="302"/>
      <c r="E344" s="302"/>
      <c r="F344" s="302"/>
      <c r="G344" s="302"/>
      <c r="H344" s="302"/>
      <c r="I344" s="302"/>
      <c r="J344" s="302"/>
      <c r="K344" s="302"/>
      <c r="L344" s="302"/>
      <c r="M344" s="302"/>
    </row>
    <row r="345" spans="1:13">
      <c r="A345" s="124"/>
      <c r="B345" s="302"/>
      <c r="C345" s="302"/>
      <c r="D345" s="302"/>
      <c r="E345" s="302"/>
      <c r="F345" s="302"/>
      <c r="G345" s="302"/>
      <c r="H345" s="302"/>
      <c r="I345" s="302"/>
      <c r="J345" s="302"/>
      <c r="K345" s="302"/>
      <c r="L345" s="302"/>
      <c r="M345" s="302"/>
    </row>
    <row r="346" spans="1:13">
      <c r="A346" s="124"/>
      <c r="B346" s="302"/>
      <c r="C346" s="302"/>
      <c r="D346" s="302"/>
      <c r="E346" s="302"/>
      <c r="F346" s="302"/>
      <c r="G346" s="302"/>
      <c r="H346" s="302"/>
      <c r="I346" s="302"/>
      <c r="J346" s="302"/>
      <c r="K346" s="302"/>
      <c r="L346" s="302"/>
      <c r="M346" s="302"/>
    </row>
    <row r="347" spans="1:13">
      <c r="A347" s="124"/>
      <c r="B347" s="302"/>
      <c r="C347" s="302"/>
      <c r="D347" s="302"/>
      <c r="E347" s="302"/>
      <c r="F347" s="302"/>
      <c r="G347" s="302"/>
      <c r="H347" s="302"/>
      <c r="I347" s="302"/>
      <c r="J347" s="302"/>
      <c r="K347" s="302"/>
      <c r="L347" s="302"/>
      <c r="M347" s="302"/>
    </row>
    <row r="348" spans="1:13">
      <c r="A348" s="323"/>
      <c r="B348" s="302"/>
      <c r="C348" s="302"/>
      <c r="D348" s="302"/>
      <c r="E348" s="302"/>
      <c r="F348" s="302"/>
      <c r="G348" s="302"/>
      <c r="H348" s="302"/>
      <c r="I348" s="302"/>
      <c r="J348" s="302"/>
      <c r="K348" s="302"/>
      <c r="L348" s="302"/>
      <c r="M348" s="302"/>
    </row>
    <row r="349" spans="1:13">
      <c r="A349" s="124"/>
      <c r="B349" s="302"/>
      <c r="C349" s="302"/>
      <c r="D349" s="302"/>
      <c r="E349" s="302"/>
      <c r="F349" s="302"/>
      <c r="G349" s="302"/>
      <c r="H349" s="302"/>
      <c r="I349" s="302"/>
      <c r="J349" s="302"/>
      <c r="K349" s="302"/>
      <c r="L349" s="302"/>
      <c r="M349" s="302"/>
    </row>
    <row r="350" spans="1:13">
      <c r="A350" s="124"/>
      <c r="B350" s="302"/>
      <c r="C350" s="302"/>
      <c r="D350" s="302"/>
      <c r="E350" s="302"/>
      <c r="F350" s="302"/>
      <c r="G350" s="302"/>
      <c r="H350" s="302"/>
      <c r="I350" s="302"/>
      <c r="J350" s="302"/>
      <c r="K350" s="302"/>
      <c r="L350" s="302"/>
      <c r="M350" s="302"/>
    </row>
    <row r="351" spans="1:13">
      <c r="A351" s="124"/>
      <c r="B351" s="302"/>
      <c r="C351" s="302"/>
      <c r="D351" s="302"/>
      <c r="E351" s="302"/>
      <c r="F351" s="302"/>
      <c r="G351" s="302"/>
      <c r="H351" s="302"/>
      <c r="I351" s="302"/>
      <c r="J351" s="302"/>
      <c r="K351" s="302"/>
      <c r="L351" s="302"/>
      <c r="M351" s="302"/>
    </row>
    <row r="352" spans="1:13">
      <c r="A352" s="124"/>
      <c r="B352" s="302"/>
      <c r="C352" s="302"/>
      <c r="D352" s="302"/>
      <c r="E352" s="302"/>
      <c r="F352" s="302"/>
      <c r="G352" s="302"/>
      <c r="H352" s="302"/>
      <c r="I352" s="302"/>
      <c r="J352" s="302"/>
      <c r="K352" s="302"/>
      <c r="L352" s="302"/>
      <c r="M352" s="302"/>
    </row>
    <row r="353" spans="1:36">
      <c r="A353" s="124"/>
      <c r="B353" s="302"/>
      <c r="C353" s="302"/>
      <c r="D353" s="302"/>
      <c r="E353" s="302"/>
      <c r="F353" s="302"/>
      <c r="G353" s="302"/>
      <c r="H353" s="302"/>
      <c r="I353" s="302"/>
      <c r="J353" s="302"/>
      <c r="K353" s="302"/>
      <c r="L353" s="302"/>
      <c r="M353" s="302"/>
    </row>
    <row r="354" spans="1:36">
      <c r="A354" s="124"/>
      <c r="B354" s="302"/>
      <c r="C354" s="302"/>
      <c r="D354" s="302"/>
      <c r="E354" s="302"/>
      <c r="F354" s="302"/>
      <c r="G354" s="302"/>
      <c r="H354" s="302"/>
      <c r="I354" s="302"/>
      <c r="J354" s="302"/>
      <c r="K354" s="302"/>
      <c r="L354" s="302"/>
      <c r="M354" s="302"/>
    </row>
    <row r="355" spans="1:36">
      <c r="A355" s="322"/>
      <c r="B355" s="302"/>
      <c r="C355" s="302"/>
      <c r="D355" s="302"/>
      <c r="E355" s="302"/>
      <c r="F355" s="302"/>
      <c r="G355" s="302"/>
      <c r="H355" s="302"/>
      <c r="I355" s="302"/>
      <c r="J355" s="302"/>
      <c r="K355" s="302"/>
      <c r="L355" s="302"/>
      <c r="M355" s="302"/>
    </row>
    <row r="356" spans="1:36">
      <c r="A356" s="124"/>
      <c r="B356" s="302"/>
      <c r="C356" s="302"/>
      <c r="D356" s="302"/>
      <c r="E356" s="302"/>
      <c r="F356" s="302"/>
      <c r="G356" s="302"/>
      <c r="H356" s="302"/>
      <c r="I356" s="302"/>
      <c r="J356" s="302"/>
      <c r="K356" s="302"/>
      <c r="L356" s="302"/>
      <c r="M356" s="302"/>
    </row>
    <row r="357" spans="1:36">
      <c r="A357" s="124"/>
      <c r="B357" s="302"/>
      <c r="C357" s="302"/>
      <c r="D357" s="302"/>
      <c r="E357" s="302"/>
      <c r="F357" s="302"/>
      <c r="G357" s="302"/>
      <c r="H357" s="302"/>
      <c r="I357" s="302"/>
      <c r="J357" s="302"/>
      <c r="K357" s="302"/>
      <c r="L357" s="302"/>
      <c r="M357" s="302"/>
    </row>
    <row r="358" spans="1:36">
      <c r="A358" s="124"/>
      <c r="B358" s="302"/>
      <c r="C358" s="302"/>
      <c r="D358" s="302"/>
      <c r="E358" s="302"/>
      <c r="F358" s="302"/>
      <c r="G358" s="302"/>
      <c r="H358" s="302"/>
      <c r="I358" s="302"/>
      <c r="J358" s="302"/>
      <c r="K358" s="302"/>
      <c r="L358" s="302"/>
      <c r="M358" s="302"/>
    </row>
    <row r="359" spans="1:36">
      <c r="A359" s="124"/>
      <c r="B359" s="302"/>
      <c r="C359" s="302"/>
      <c r="D359" s="302"/>
      <c r="E359" s="302"/>
      <c r="F359" s="302"/>
      <c r="G359" s="302"/>
      <c r="H359" s="302"/>
      <c r="I359" s="302"/>
      <c r="J359" s="302"/>
      <c r="K359" s="302"/>
      <c r="L359" s="302"/>
      <c r="M359" s="302"/>
    </row>
    <row r="360" spans="1:36">
      <c r="A360" s="322"/>
      <c r="B360" s="302"/>
      <c r="C360" s="302"/>
      <c r="D360" s="302"/>
      <c r="E360" s="302"/>
      <c r="F360" s="302"/>
      <c r="G360" s="302"/>
      <c r="H360" s="302"/>
      <c r="I360" s="302"/>
      <c r="J360" s="302"/>
      <c r="K360" s="302"/>
      <c r="L360" s="302"/>
      <c r="M360" s="302"/>
    </row>
    <row r="362" spans="1:36">
      <c r="A362" s="46"/>
      <c r="B362" s="308"/>
      <c r="C362" s="308"/>
      <c r="D362" s="308"/>
      <c r="E362" s="308"/>
      <c r="F362" s="308"/>
      <c r="G362" s="308"/>
      <c r="H362" s="308"/>
      <c r="I362" s="308"/>
      <c r="J362" s="308"/>
      <c r="K362" s="308"/>
      <c r="L362" s="308"/>
      <c r="M362" s="308"/>
    </row>
    <row r="364" spans="1:36" ht="15">
      <c r="A364" s="324"/>
      <c r="B364" s="324"/>
      <c r="C364" s="324"/>
      <c r="D364" s="324"/>
      <c r="E364" s="324"/>
      <c r="F364" s="324"/>
      <c r="G364" s="324"/>
      <c r="H364" s="324"/>
      <c r="I364" s="324"/>
      <c r="J364" s="324"/>
      <c r="K364" s="324"/>
      <c r="L364" s="324"/>
      <c r="M364" s="324"/>
      <c r="N364" s="324"/>
      <c r="O364" s="324"/>
      <c r="P364" s="324"/>
      <c r="Q364" s="324"/>
      <c r="R364" s="315"/>
      <c r="S364" s="315"/>
      <c r="T364" s="315"/>
      <c r="U364" s="315"/>
      <c r="V364" s="315"/>
      <c r="W364" s="315"/>
      <c r="X364" s="315"/>
      <c r="Y364" s="315"/>
      <c r="Z364" s="315"/>
      <c r="AA364" s="315"/>
      <c r="AB364" s="315"/>
      <c r="AC364" s="315"/>
      <c r="AD364" s="315"/>
      <c r="AE364" s="315"/>
      <c r="AF364" s="307"/>
      <c r="AG364" s="315"/>
      <c r="AH364" s="315"/>
      <c r="AI364" s="311"/>
      <c r="AJ364" s="311"/>
    </row>
    <row r="365" spans="1:36" ht="15.5">
      <c r="A365" s="325"/>
      <c r="B365" s="326"/>
      <c r="C365" s="326"/>
      <c r="D365" s="326"/>
      <c r="E365" s="326"/>
      <c r="F365" s="326"/>
      <c r="G365" s="326"/>
      <c r="H365" s="326"/>
      <c r="I365" s="326"/>
      <c r="J365" s="326"/>
      <c r="K365" s="326"/>
      <c r="L365" s="326"/>
      <c r="M365" s="326"/>
      <c r="N365" s="326"/>
      <c r="O365" s="326"/>
      <c r="P365" s="326"/>
      <c r="Q365" s="326"/>
      <c r="R365" s="315"/>
      <c r="S365" s="315"/>
      <c r="T365" s="315"/>
      <c r="U365" s="315"/>
      <c r="V365" s="315"/>
      <c r="W365" s="315"/>
      <c r="X365" s="315"/>
      <c r="Y365" s="315"/>
      <c r="Z365" s="315"/>
      <c r="AA365" s="315"/>
      <c r="AB365" s="315"/>
      <c r="AC365" s="315"/>
      <c r="AD365" s="315"/>
      <c r="AE365" s="315"/>
      <c r="AF365" s="307"/>
      <c r="AG365" s="311"/>
      <c r="AH365" s="311"/>
      <c r="AI365" s="311"/>
      <c r="AJ365" s="311"/>
    </row>
    <row r="366" spans="1:36">
      <c r="A366" s="125"/>
      <c r="B366" s="315"/>
      <c r="C366" s="315"/>
      <c r="D366" s="315"/>
      <c r="E366" s="315"/>
      <c r="F366" s="315"/>
      <c r="G366" s="315"/>
      <c r="H366" s="315"/>
      <c r="I366" s="315"/>
      <c r="J366" s="315"/>
      <c r="K366" s="315"/>
      <c r="L366" s="315"/>
      <c r="M366" s="315"/>
      <c r="N366" s="315"/>
      <c r="O366" s="315"/>
      <c r="P366" s="315"/>
      <c r="Q366" s="315"/>
      <c r="R366" s="315"/>
      <c r="S366" s="315"/>
      <c r="T366" s="315"/>
      <c r="U366" s="315"/>
      <c r="V366" s="315"/>
      <c r="W366" s="315"/>
      <c r="X366" s="315"/>
      <c r="Y366" s="315"/>
      <c r="Z366" s="315"/>
      <c r="AA366" s="315"/>
      <c r="AB366" s="315"/>
      <c r="AC366" s="315"/>
      <c r="AD366" s="315"/>
      <c r="AE366" s="315"/>
      <c r="AF366" s="307"/>
      <c r="AG366" s="311"/>
      <c r="AH366" s="311"/>
      <c r="AI366" s="311"/>
      <c r="AJ366" s="311"/>
    </row>
    <row r="367" spans="1:36">
      <c r="A367" s="320"/>
      <c r="B367" s="315"/>
      <c r="C367" s="315"/>
      <c r="D367" s="315"/>
      <c r="E367" s="315"/>
      <c r="F367" s="315"/>
      <c r="G367" s="315"/>
      <c r="H367" s="315"/>
      <c r="I367" s="315"/>
      <c r="J367" s="315"/>
      <c r="K367" s="315"/>
      <c r="L367" s="315"/>
      <c r="M367" s="315"/>
      <c r="N367" s="315"/>
      <c r="O367" s="315"/>
      <c r="P367" s="315"/>
      <c r="Q367" s="315"/>
      <c r="R367" s="315"/>
      <c r="S367" s="315"/>
      <c r="T367" s="315"/>
      <c r="U367" s="315"/>
      <c r="V367" s="315"/>
      <c r="W367" s="315"/>
      <c r="X367" s="315"/>
      <c r="Y367" s="315"/>
      <c r="Z367" s="315"/>
      <c r="AA367" s="315"/>
      <c r="AB367" s="315"/>
      <c r="AC367" s="315"/>
      <c r="AD367" s="315"/>
      <c r="AE367" s="315"/>
      <c r="AF367" s="315"/>
      <c r="AG367" s="315"/>
      <c r="AH367" s="315"/>
      <c r="AI367" s="315"/>
      <c r="AJ367" s="315"/>
    </row>
    <row r="368" spans="1:36">
      <c r="A368" s="327"/>
      <c r="B368" s="328"/>
      <c r="C368" s="328"/>
      <c r="D368" s="328"/>
      <c r="E368" s="328"/>
      <c r="F368" s="328"/>
      <c r="G368" s="328"/>
      <c r="H368" s="328"/>
      <c r="I368" s="328"/>
      <c r="J368" s="328"/>
      <c r="K368" s="328"/>
      <c r="L368" s="328"/>
      <c r="M368" s="328"/>
      <c r="N368" s="328"/>
      <c r="O368" s="328"/>
      <c r="P368" s="328"/>
      <c r="Q368" s="328"/>
      <c r="R368" s="328"/>
      <c r="S368" s="328"/>
      <c r="T368" s="328"/>
      <c r="U368" s="329"/>
      <c r="V368" s="328"/>
      <c r="W368" s="330"/>
      <c r="X368" s="330"/>
      <c r="Y368" s="330"/>
      <c r="Z368" s="330"/>
      <c r="AA368" s="330"/>
      <c r="AB368" s="330"/>
      <c r="AC368" s="330"/>
      <c r="AD368" s="330"/>
      <c r="AE368" s="330"/>
      <c r="AF368" s="329"/>
      <c r="AG368" s="328"/>
      <c r="AH368" s="329"/>
      <c r="AI368" s="328"/>
      <c r="AJ368" s="126"/>
    </row>
    <row r="369" spans="1:36">
      <c r="A369" s="327"/>
      <c r="B369" s="317"/>
      <c r="C369" s="317"/>
      <c r="D369" s="317"/>
      <c r="E369" s="317"/>
      <c r="F369" s="317"/>
      <c r="G369" s="317"/>
      <c r="H369" s="317"/>
      <c r="I369" s="317"/>
      <c r="J369" s="317"/>
      <c r="K369" s="317"/>
      <c r="L369" s="317"/>
      <c r="M369" s="317"/>
      <c r="N369" s="317"/>
      <c r="O369" s="317"/>
      <c r="P369" s="317"/>
      <c r="Q369" s="317"/>
      <c r="R369" s="317"/>
      <c r="S369" s="317"/>
      <c r="T369" s="317"/>
      <c r="U369" s="318"/>
      <c r="V369" s="318"/>
      <c r="W369" s="317"/>
      <c r="X369" s="317"/>
      <c r="Y369" s="317"/>
      <c r="Z369" s="317"/>
      <c r="AA369" s="317"/>
      <c r="AB369" s="317"/>
      <c r="AC369" s="317"/>
      <c r="AD369" s="317"/>
      <c r="AE369" s="317"/>
      <c r="AF369" s="318"/>
      <c r="AG369" s="318"/>
      <c r="AH369" s="318"/>
      <c r="AI369" s="317"/>
      <c r="AJ369" s="317"/>
    </row>
    <row r="370" spans="1:36">
      <c r="A370" s="327"/>
      <c r="B370" s="302"/>
      <c r="C370" s="302"/>
      <c r="D370" s="302"/>
      <c r="E370" s="302"/>
      <c r="F370" s="302"/>
      <c r="G370" s="302"/>
      <c r="H370" s="302"/>
      <c r="I370" s="302"/>
      <c r="J370" s="302"/>
      <c r="K370" s="302"/>
      <c r="L370" s="302"/>
      <c r="M370" s="302"/>
      <c r="N370" s="302"/>
      <c r="O370" s="302"/>
      <c r="P370" s="302"/>
      <c r="Q370" s="302"/>
      <c r="R370" s="302"/>
      <c r="S370" s="302"/>
      <c r="T370" s="302"/>
      <c r="U370" s="302"/>
      <c r="V370" s="302"/>
      <c r="W370" s="302"/>
      <c r="X370" s="302"/>
      <c r="Y370" s="302"/>
      <c r="Z370" s="302"/>
      <c r="AA370" s="302"/>
      <c r="AB370" s="302"/>
      <c r="AC370" s="302"/>
      <c r="AD370" s="302"/>
      <c r="AE370" s="302"/>
      <c r="AF370" s="302"/>
      <c r="AG370" s="302"/>
      <c r="AH370" s="302"/>
      <c r="AI370" s="302"/>
      <c r="AJ370" s="302"/>
    </row>
    <row r="371" spans="1:36">
      <c r="A371" s="327"/>
      <c r="B371" s="302"/>
      <c r="C371" s="302"/>
      <c r="D371" s="302"/>
      <c r="E371" s="302"/>
      <c r="F371" s="302"/>
      <c r="G371" s="302"/>
      <c r="H371" s="302"/>
      <c r="I371" s="302"/>
      <c r="J371" s="302"/>
      <c r="K371" s="302"/>
      <c r="L371" s="302"/>
      <c r="M371" s="302"/>
      <c r="N371" s="302"/>
      <c r="O371" s="302"/>
      <c r="P371" s="302"/>
      <c r="Q371" s="302"/>
      <c r="R371" s="302"/>
      <c r="S371" s="302"/>
      <c r="T371" s="302"/>
      <c r="U371" s="302"/>
      <c r="V371" s="302"/>
      <c r="W371" s="302"/>
      <c r="X371" s="302"/>
      <c r="Y371" s="302"/>
      <c r="Z371" s="302"/>
      <c r="AA371" s="302"/>
      <c r="AB371" s="302"/>
      <c r="AC371" s="302"/>
      <c r="AD371" s="302"/>
      <c r="AE371" s="302"/>
      <c r="AF371" s="302"/>
      <c r="AG371" s="302"/>
      <c r="AH371" s="302"/>
      <c r="AI371" s="302"/>
      <c r="AJ371" s="302"/>
    </row>
    <row r="372" spans="1:36">
      <c r="A372" s="124"/>
      <c r="B372" s="302"/>
      <c r="C372" s="302"/>
      <c r="D372" s="302"/>
      <c r="E372" s="302"/>
      <c r="F372" s="302"/>
      <c r="G372" s="302"/>
      <c r="H372" s="302"/>
      <c r="I372" s="302"/>
      <c r="J372" s="302"/>
      <c r="K372" s="302"/>
      <c r="L372" s="302"/>
      <c r="M372" s="302"/>
      <c r="N372" s="302"/>
      <c r="O372" s="302"/>
      <c r="P372" s="302"/>
      <c r="Q372" s="302"/>
      <c r="R372" s="302"/>
      <c r="S372" s="302"/>
      <c r="T372" s="302"/>
      <c r="U372" s="302"/>
      <c r="V372" s="302"/>
      <c r="W372" s="302"/>
      <c r="X372" s="302"/>
      <c r="Y372" s="302"/>
      <c r="Z372" s="302"/>
      <c r="AA372" s="302"/>
      <c r="AB372" s="302"/>
      <c r="AC372" s="302"/>
      <c r="AD372" s="302"/>
      <c r="AE372" s="302"/>
      <c r="AF372" s="302"/>
      <c r="AG372" s="302"/>
      <c r="AH372" s="302"/>
      <c r="AI372" s="302"/>
      <c r="AJ372" s="302"/>
    </row>
    <row r="373" spans="1:36">
      <c r="A373" s="127"/>
      <c r="B373" s="302"/>
      <c r="C373" s="302"/>
      <c r="D373" s="302"/>
      <c r="E373" s="302"/>
      <c r="F373" s="302"/>
      <c r="G373" s="302"/>
      <c r="H373" s="302"/>
      <c r="I373" s="302"/>
      <c r="J373" s="302"/>
      <c r="K373" s="302"/>
      <c r="L373" s="302"/>
      <c r="M373" s="302"/>
      <c r="N373" s="302"/>
      <c r="O373" s="302"/>
      <c r="P373" s="302"/>
      <c r="Q373" s="302"/>
      <c r="R373" s="302"/>
      <c r="S373" s="302"/>
      <c r="T373" s="302"/>
      <c r="U373" s="302"/>
      <c r="V373" s="302"/>
      <c r="W373" s="302"/>
      <c r="X373" s="302"/>
      <c r="Y373" s="302"/>
      <c r="Z373" s="302"/>
      <c r="AA373" s="302"/>
      <c r="AB373" s="302"/>
      <c r="AC373" s="302"/>
      <c r="AD373" s="302"/>
      <c r="AE373" s="302"/>
      <c r="AF373" s="302"/>
      <c r="AG373" s="302"/>
      <c r="AH373" s="302"/>
      <c r="AI373" s="302"/>
      <c r="AJ373" s="302"/>
    </row>
    <row r="374" spans="1:36">
      <c r="A374" s="127"/>
      <c r="B374" s="302"/>
      <c r="C374" s="302"/>
      <c r="D374" s="302"/>
      <c r="E374" s="302"/>
      <c r="F374" s="302"/>
      <c r="G374" s="302"/>
      <c r="H374" s="302"/>
      <c r="I374" s="302"/>
      <c r="J374" s="302"/>
      <c r="K374" s="302"/>
      <c r="L374" s="302"/>
      <c r="M374" s="302"/>
      <c r="N374" s="302"/>
      <c r="O374" s="302"/>
      <c r="P374" s="302"/>
      <c r="Q374" s="302"/>
      <c r="R374" s="302"/>
      <c r="S374" s="302"/>
      <c r="T374" s="302"/>
      <c r="U374" s="302"/>
      <c r="V374" s="302"/>
      <c r="W374" s="302"/>
      <c r="X374" s="302"/>
      <c r="Y374" s="302"/>
      <c r="Z374" s="302"/>
      <c r="AA374" s="302"/>
      <c r="AB374" s="302"/>
      <c r="AC374" s="302"/>
      <c r="AD374" s="302"/>
      <c r="AE374" s="302"/>
      <c r="AF374" s="302"/>
      <c r="AG374" s="302"/>
      <c r="AH374" s="302"/>
      <c r="AI374" s="302"/>
      <c r="AJ374" s="302"/>
    </row>
    <row r="375" spans="1:36">
      <c r="A375" s="124"/>
      <c r="B375" s="302"/>
      <c r="C375" s="302"/>
      <c r="D375" s="302"/>
      <c r="E375" s="302"/>
      <c r="F375" s="302"/>
      <c r="G375" s="302"/>
      <c r="H375" s="302"/>
      <c r="I375" s="302"/>
      <c r="J375" s="302"/>
      <c r="K375" s="302"/>
      <c r="L375" s="302"/>
      <c r="M375" s="302"/>
      <c r="N375" s="302"/>
      <c r="O375" s="302"/>
      <c r="P375" s="302"/>
      <c r="Q375" s="302"/>
      <c r="R375" s="302"/>
      <c r="S375" s="302"/>
      <c r="T375" s="302"/>
      <c r="U375" s="302"/>
      <c r="V375" s="302"/>
      <c r="W375" s="302"/>
      <c r="X375" s="302"/>
      <c r="Y375" s="302"/>
      <c r="Z375" s="302"/>
      <c r="AA375" s="302"/>
      <c r="AB375" s="302"/>
      <c r="AC375" s="302"/>
      <c r="AD375" s="302"/>
      <c r="AE375" s="302"/>
      <c r="AF375" s="302"/>
      <c r="AG375" s="302"/>
      <c r="AH375" s="302"/>
      <c r="AI375" s="302"/>
      <c r="AJ375" s="302"/>
    </row>
    <row r="376" spans="1:36">
      <c r="A376" s="327"/>
      <c r="B376" s="302"/>
      <c r="C376" s="302"/>
      <c r="D376" s="302"/>
      <c r="E376" s="302"/>
      <c r="F376" s="302"/>
      <c r="G376" s="302"/>
      <c r="H376" s="302"/>
      <c r="I376" s="302"/>
      <c r="J376" s="302"/>
      <c r="K376" s="302"/>
      <c r="L376" s="302"/>
      <c r="M376" s="302"/>
      <c r="N376" s="302"/>
      <c r="O376" s="302"/>
      <c r="P376" s="302"/>
      <c r="Q376" s="302"/>
      <c r="R376" s="302"/>
      <c r="S376" s="302"/>
      <c r="T376" s="302"/>
      <c r="U376" s="302"/>
      <c r="V376" s="302"/>
      <c r="W376" s="302"/>
      <c r="X376" s="302"/>
      <c r="Y376" s="302"/>
      <c r="Z376" s="302"/>
      <c r="AA376" s="302"/>
      <c r="AB376" s="302"/>
      <c r="AC376" s="302"/>
      <c r="AD376" s="302"/>
      <c r="AE376" s="302"/>
      <c r="AF376" s="302"/>
      <c r="AG376" s="302"/>
      <c r="AH376" s="302"/>
      <c r="AI376" s="302"/>
      <c r="AJ376" s="302"/>
    </row>
    <row r="377" spans="1:36">
      <c r="A377" s="124"/>
      <c r="B377" s="302"/>
      <c r="C377" s="302"/>
      <c r="D377" s="302"/>
      <c r="E377" s="302"/>
      <c r="F377" s="302"/>
      <c r="G377" s="302"/>
      <c r="H377" s="302"/>
      <c r="I377" s="302"/>
      <c r="J377" s="302"/>
      <c r="K377" s="302"/>
      <c r="L377" s="302"/>
      <c r="M377" s="302"/>
      <c r="N377" s="302"/>
      <c r="O377" s="302"/>
      <c r="P377" s="302"/>
      <c r="Q377" s="302"/>
      <c r="R377" s="302"/>
      <c r="S377" s="302"/>
      <c r="T377" s="302"/>
      <c r="U377" s="302"/>
      <c r="V377" s="302"/>
      <c r="W377" s="302"/>
      <c r="X377" s="302"/>
      <c r="Y377" s="302"/>
      <c r="Z377" s="302"/>
      <c r="AA377" s="302"/>
      <c r="AB377" s="302"/>
      <c r="AC377" s="302"/>
      <c r="AD377" s="302"/>
      <c r="AE377" s="302"/>
      <c r="AF377" s="302"/>
      <c r="AG377" s="302"/>
      <c r="AH377" s="302"/>
      <c r="AI377" s="302"/>
      <c r="AJ377" s="302"/>
    </row>
    <row r="378" spans="1:36">
      <c r="A378" s="124"/>
      <c r="B378" s="302"/>
      <c r="C378" s="302"/>
      <c r="D378" s="302"/>
      <c r="E378" s="302"/>
      <c r="F378" s="302"/>
      <c r="G378" s="302"/>
      <c r="H378" s="302"/>
      <c r="I378" s="302"/>
      <c r="J378" s="302"/>
      <c r="K378" s="302"/>
      <c r="L378" s="302"/>
      <c r="M378" s="302"/>
      <c r="N378" s="302"/>
      <c r="O378" s="302"/>
      <c r="P378" s="302"/>
      <c r="Q378" s="302"/>
      <c r="R378" s="302"/>
      <c r="S378" s="302"/>
      <c r="T378" s="302"/>
      <c r="U378" s="302"/>
      <c r="V378" s="302"/>
      <c r="W378" s="302"/>
      <c r="X378" s="302"/>
      <c r="Y378" s="302"/>
      <c r="Z378" s="302"/>
      <c r="AA378" s="302"/>
      <c r="AB378" s="302"/>
      <c r="AC378" s="302"/>
      <c r="AD378" s="302"/>
      <c r="AE378" s="302"/>
      <c r="AF378" s="302"/>
      <c r="AG378" s="302"/>
      <c r="AH378" s="302"/>
      <c r="AI378" s="302"/>
      <c r="AJ378" s="302"/>
    </row>
    <row r="379" spans="1:36">
      <c r="A379" s="124"/>
      <c r="B379" s="302"/>
      <c r="C379" s="302"/>
      <c r="D379" s="302"/>
      <c r="E379" s="302"/>
      <c r="F379" s="302"/>
      <c r="G379" s="302"/>
      <c r="H379" s="302"/>
      <c r="I379" s="302"/>
      <c r="J379" s="302"/>
      <c r="K379" s="302"/>
      <c r="L379" s="302"/>
      <c r="M379" s="302"/>
      <c r="N379" s="302"/>
      <c r="O379" s="302"/>
      <c r="P379" s="302"/>
      <c r="Q379" s="302"/>
      <c r="R379" s="302"/>
      <c r="S379" s="302"/>
      <c r="T379" s="302"/>
      <c r="U379" s="302"/>
      <c r="V379" s="302"/>
      <c r="W379" s="302"/>
      <c r="X379" s="302"/>
      <c r="Y379" s="302"/>
      <c r="Z379" s="302"/>
      <c r="AA379" s="302"/>
      <c r="AB379" s="302"/>
      <c r="AC379" s="302"/>
      <c r="AD379" s="302"/>
      <c r="AE379" s="302"/>
      <c r="AF379" s="302"/>
      <c r="AG379" s="302"/>
      <c r="AH379" s="302"/>
      <c r="AI379" s="302"/>
      <c r="AJ379" s="302"/>
    </row>
    <row r="380" spans="1:36">
      <c r="A380" s="327"/>
      <c r="B380" s="302"/>
      <c r="C380" s="302"/>
      <c r="D380" s="302"/>
      <c r="E380" s="302"/>
      <c r="F380" s="302"/>
      <c r="G380" s="302"/>
      <c r="H380" s="302"/>
      <c r="I380" s="302"/>
      <c r="J380" s="302"/>
      <c r="K380" s="302"/>
      <c r="L380" s="302"/>
      <c r="M380" s="302"/>
      <c r="N380" s="302"/>
      <c r="O380" s="302"/>
      <c r="P380" s="302"/>
      <c r="Q380" s="302"/>
      <c r="R380" s="302"/>
      <c r="S380" s="302"/>
      <c r="T380" s="302"/>
      <c r="U380" s="302"/>
      <c r="V380" s="302"/>
      <c r="W380" s="302"/>
      <c r="X380" s="302"/>
      <c r="Y380" s="302"/>
      <c r="Z380" s="302"/>
      <c r="AA380" s="302"/>
      <c r="AB380" s="302"/>
      <c r="AC380" s="302"/>
      <c r="AD380" s="302"/>
      <c r="AE380" s="302"/>
      <c r="AF380" s="302"/>
      <c r="AG380" s="302"/>
      <c r="AH380" s="302"/>
      <c r="AI380" s="302"/>
      <c r="AJ380" s="302"/>
    </row>
    <row r="381" spans="1:36">
      <c r="A381" s="124"/>
      <c r="B381" s="302"/>
      <c r="C381" s="302"/>
      <c r="D381" s="302"/>
      <c r="E381" s="302"/>
      <c r="F381" s="302"/>
      <c r="G381" s="302"/>
      <c r="H381" s="302"/>
      <c r="I381" s="302"/>
      <c r="J381" s="302"/>
      <c r="K381" s="302"/>
      <c r="L381" s="302"/>
      <c r="M381" s="302"/>
      <c r="N381" s="302"/>
      <c r="O381" s="302"/>
      <c r="P381" s="302"/>
      <c r="Q381" s="302"/>
      <c r="R381" s="302"/>
      <c r="S381" s="302"/>
      <c r="T381" s="302"/>
      <c r="U381" s="302"/>
      <c r="V381" s="302"/>
      <c r="W381" s="302"/>
      <c r="X381" s="302"/>
      <c r="Y381" s="302"/>
      <c r="Z381" s="302"/>
      <c r="AA381" s="302"/>
      <c r="AB381" s="302"/>
      <c r="AC381" s="302"/>
      <c r="AD381" s="302"/>
      <c r="AE381" s="302"/>
      <c r="AF381" s="302"/>
      <c r="AG381" s="302"/>
      <c r="AH381" s="302"/>
      <c r="AI381" s="302"/>
      <c r="AJ381" s="302"/>
    </row>
    <row r="382" spans="1:36">
      <c r="A382" s="124"/>
      <c r="B382" s="302"/>
      <c r="C382" s="302"/>
      <c r="D382" s="302"/>
      <c r="E382" s="302"/>
      <c r="F382" s="302"/>
      <c r="G382" s="302"/>
      <c r="H382" s="302"/>
      <c r="I382" s="302"/>
      <c r="J382" s="302"/>
      <c r="K382" s="302"/>
      <c r="L382" s="302"/>
      <c r="M382" s="302"/>
      <c r="N382" s="302"/>
      <c r="O382" s="302"/>
      <c r="P382" s="302"/>
      <c r="Q382" s="302"/>
      <c r="R382" s="302"/>
      <c r="S382" s="302"/>
      <c r="T382" s="302"/>
      <c r="U382" s="302"/>
      <c r="V382" s="302"/>
      <c r="W382" s="302"/>
      <c r="X382" s="302"/>
      <c r="Y382" s="302"/>
      <c r="Z382" s="302"/>
      <c r="AA382" s="302"/>
      <c r="AB382" s="302"/>
      <c r="AC382" s="302"/>
      <c r="AD382" s="302"/>
      <c r="AE382" s="302"/>
      <c r="AF382" s="302"/>
      <c r="AG382" s="302"/>
      <c r="AH382" s="302"/>
      <c r="AI382" s="302"/>
      <c r="AJ382" s="302"/>
    </row>
    <row r="383" spans="1:36">
      <c r="A383" s="124"/>
      <c r="B383" s="302"/>
      <c r="C383" s="302"/>
      <c r="D383" s="302"/>
      <c r="E383" s="302"/>
      <c r="F383" s="302"/>
      <c r="G383" s="302"/>
      <c r="H383" s="302"/>
      <c r="I383" s="302"/>
      <c r="J383" s="302"/>
      <c r="K383" s="302"/>
      <c r="L383" s="302"/>
      <c r="M383" s="302"/>
      <c r="N383" s="302"/>
      <c r="O383" s="302"/>
      <c r="P383" s="302"/>
      <c r="Q383" s="302"/>
      <c r="R383" s="302"/>
      <c r="S383" s="302"/>
      <c r="T383" s="302"/>
      <c r="U383" s="302"/>
      <c r="V383" s="302"/>
      <c r="W383" s="302"/>
      <c r="X383" s="302"/>
      <c r="Y383" s="302"/>
      <c r="Z383" s="302"/>
      <c r="AA383" s="302"/>
      <c r="AB383" s="302"/>
      <c r="AC383" s="302"/>
      <c r="AD383" s="302"/>
      <c r="AE383" s="302"/>
      <c r="AF383" s="302"/>
      <c r="AG383" s="302"/>
      <c r="AH383" s="302"/>
      <c r="AI383" s="302"/>
      <c r="AJ383" s="302"/>
    </row>
    <row r="384" spans="1:36">
      <c r="A384" s="124"/>
      <c r="B384" s="302"/>
      <c r="C384" s="302"/>
      <c r="D384" s="302"/>
      <c r="E384" s="302"/>
      <c r="F384" s="302"/>
      <c r="G384" s="302"/>
      <c r="H384" s="302"/>
      <c r="I384" s="302"/>
      <c r="J384" s="302"/>
      <c r="K384" s="302"/>
      <c r="L384" s="302"/>
      <c r="M384" s="302"/>
      <c r="N384" s="302"/>
      <c r="O384" s="302"/>
      <c r="P384" s="302"/>
      <c r="Q384" s="302"/>
      <c r="R384" s="302"/>
      <c r="S384" s="302"/>
      <c r="T384" s="302"/>
      <c r="U384" s="302"/>
      <c r="V384" s="302"/>
      <c r="W384" s="302"/>
      <c r="X384" s="302"/>
      <c r="Y384" s="302"/>
      <c r="Z384" s="302"/>
      <c r="AA384" s="302"/>
      <c r="AB384" s="302"/>
      <c r="AC384" s="302"/>
      <c r="AD384" s="302"/>
      <c r="AE384" s="302"/>
      <c r="AF384" s="302"/>
      <c r="AG384" s="302"/>
      <c r="AH384" s="302"/>
      <c r="AI384" s="302"/>
      <c r="AJ384" s="302"/>
    </row>
    <row r="385" spans="1:36">
      <c r="A385" s="124"/>
      <c r="B385" s="302"/>
      <c r="C385" s="302"/>
      <c r="D385" s="302"/>
      <c r="E385" s="302"/>
      <c r="F385" s="302"/>
      <c r="G385" s="302"/>
      <c r="H385" s="302"/>
      <c r="I385" s="302"/>
      <c r="J385" s="302"/>
      <c r="K385" s="302"/>
      <c r="L385" s="302"/>
      <c r="M385" s="302"/>
      <c r="N385" s="302"/>
      <c r="O385" s="302"/>
      <c r="P385" s="302"/>
      <c r="Q385" s="302"/>
      <c r="R385" s="302"/>
      <c r="S385" s="302"/>
      <c r="T385" s="302"/>
      <c r="U385" s="302"/>
      <c r="V385" s="302"/>
      <c r="W385" s="302"/>
      <c r="X385" s="302"/>
      <c r="Y385" s="302"/>
      <c r="Z385" s="302"/>
      <c r="AA385" s="302"/>
      <c r="AB385" s="302"/>
      <c r="AC385" s="302"/>
      <c r="AD385" s="302"/>
      <c r="AE385" s="302"/>
      <c r="AF385" s="302"/>
      <c r="AG385" s="302"/>
      <c r="AH385" s="302"/>
      <c r="AI385" s="302"/>
      <c r="AJ385" s="302"/>
    </row>
    <row r="386" spans="1:36">
      <c r="A386" s="323"/>
      <c r="B386" s="302"/>
      <c r="C386" s="302"/>
      <c r="D386" s="302"/>
      <c r="E386" s="302"/>
      <c r="F386" s="302"/>
      <c r="G386" s="302"/>
      <c r="H386" s="302"/>
      <c r="I386" s="302"/>
      <c r="J386" s="302"/>
      <c r="K386" s="302"/>
      <c r="L386" s="302"/>
      <c r="M386" s="302"/>
      <c r="N386" s="302"/>
      <c r="O386" s="302"/>
      <c r="P386" s="302"/>
      <c r="Q386" s="302"/>
      <c r="R386" s="302"/>
      <c r="S386" s="302"/>
      <c r="T386" s="302"/>
      <c r="U386" s="302"/>
      <c r="V386" s="302"/>
      <c r="W386" s="302"/>
      <c r="X386" s="302"/>
      <c r="Y386" s="302"/>
      <c r="Z386" s="302"/>
      <c r="AA386" s="302"/>
      <c r="AB386" s="302"/>
      <c r="AC386" s="302"/>
      <c r="AD386" s="302"/>
      <c r="AE386" s="302"/>
      <c r="AF386" s="302"/>
      <c r="AG386" s="302"/>
      <c r="AH386" s="302"/>
      <c r="AI386" s="302"/>
      <c r="AJ386" s="302"/>
    </row>
    <row r="387" spans="1:36">
      <c r="A387" s="124"/>
      <c r="B387" s="302"/>
      <c r="C387" s="302"/>
      <c r="D387" s="302"/>
      <c r="E387" s="302"/>
      <c r="F387" s="302"/>
      <c r="G387" s="302"/>
      <c r="H387" s="302"/>
      <c r="I387" s="302"/>
      <c r="J387" s="302"/>
      <c r="K387" s="302"/>
      <c r="L387" s="302"/>
      <c r="M387" s="302"/>
      <c r="N387" s="302"/>
      <c r="O387" s="302"/>
      <c r="P387" s="302"/>
      <c r="Q387" s="302"/>
      <c r="R387" s="302"/>
      <c r="S387" s="302"/>
      <c r="T387" s="302"/>
      <c r="U387" s="302"/>
      <c r="V387" s="302"/>
      <c r="W387" s="302"/>
      <c r="X387" s="302"/>
      <c r="Y387" s="302"/>
      <c r="Z387" s="302"/>
      <c r="AA387" s="302"/>
      <c r="AB387" s="302"/>
      <c r="AC387" s="302"/>
      <c r="AD387" s="302"/>
      <c r="AE387" s="302"/>
      <c r="AF387" s="302"/>
      <c r="AG387" s="302"/>
      <c r="AH387" s="302"/>
      <c r="AI387" s="302"/>
      <c r="AJ387" s="302"/>
    </row>
    <row r="388" spans="1:36">
      <c r="A388" s="124"/>
      <c r="B388" s="302"/>
      <c r="C388" s="302"/>
      <c r="D388" s="302"/>
      <c r="E388" s="302"/>
      <c r="F388" s="302"/>
      <c r="G388" s="302"/>
      <c r="H388" s="302"/>
      <c r="I388" s="302"/>
      <c r="J388" s="302"/>
      <c r="K388" s="302"/>
      <c r="L388" s="302"/>
      <c r="M388" s="302"/>
      <c r="N388" s="302"/>
      <c r="O388" s="302"/>
      <c r="P388" s="302"/>
      <c r="Q388" s="302"/>
      <c r="R388" s="302"/>
      <c r="S388" s="302"/>
      <c r="T388" s="302"/>
      <c r="U388" s="302"/>
      <c r="V388" s="302"/>
      <c r="W388" s="302"/>
      <c r="X388" s="302"/>
      <c r="Y388" s="302"/>
      <c r="Z388" s="302"/>
      <c r="AA388" s="302"/>
      <c r="AB388" s="302"/>
      <c r="AC388" s="302"/>
      <c r="AD388" s="302"/>
      <c r="AE388" s="302"/>
      <c r="AF388" s="302"/>
      <c r="AG388" s="302"/>
      <c r="AH388" s="302"/>
      <c r="AI388" s="302"/>
      <c r="AJ388" s="302"/>
    </row>
    <row r="389" spans="1:36">
      <c r="A389" s="124"/>
      <c r="B389" s="302"/>
      <c r="C389" s="302"/>
      <c r="D389" s="302"/>
      <c r="E389" s="302"/>
      <c r="F389" s="302"/>
      <c r="G389" s="302"/>
      <c r="H389" s="302"/>
      <c r="I389" s="302"/>
      <c r="J389" s="302"/>
      <c r="K389" s="302"/>
      <c r="L389" s="302"/>
      <c r="M389" s="302"/>
      <c r="N389" s="302"/>
      <c r="O389" s="302"/>
      <c r="P389" s="302"/>
      <c r="Q389" s="302"/>
      <c r="R389" s="302"/>
      <c r="S389" s="302"/>
      <c r="T389" s="302"/>
      <c r="U389" s="302"/>
      <c r="V389" s="302"/>
      <c r="W389" s="302"/>
      <c r="X389" s="302"/>
      <c r="Y389" s="302"/>
      <c r="Z389" s="302"/>
      <c r="AA389" s="302"/>
      <c r="AB389" s="302"/>
      <c r="AC389" s="302"/>
      <c r="AD389" s="302"/>
      <c r="AE389" s="302"/>
      <c r="AF389" s="302"/>
      <c r="AG389" s="302"/>
      <c r="AH389" s="302"/>
      <c r="AI389" s="302"/>
      <c r="AJ389" s="302"/>
    </row>
    <row r="390" spans="1:36">
      <c r="A390" s="124"/>
      <c r="B390" s="302"/>
      <c r="C390" s="302"/>
      <c r="D390" s="302"/>
      <c r="E390" s="302"/>
      <c r="F390" s="302"/>
      <c r="G390" s="302"/>
      <c r="H390" s="302"/>
      <c r="I390" s="302"/>
      <c r="J390" s="302"/>
      <c r="K390" s="302"/>
      <c r="L390" s="302"/>
      <c r="M390" s="302"/>
      <c r="N390" s="302"/>
      <c r="O390" s="302"/>
      <c r="P390" s="302"/>
      <c r="Q390" s="302"/>
      <c r="R390" s="302"/>
      <c r="S390" s="302"/>
      <c r="T390" s="302"/>
      <c r="U390" s="302"/>
      <c r="V390" s="302"/>
      <c r="W390" s="302"/>
      <c r="X390" s="302"/>
      <c r="Y390" s="302"/>
      <c r="Z390" s="302"/>
      <c r="AA390" s="302"/>
      <c r="AB390" s="302"/>
      <c r="AC390" s="302"/>
      <c r="AD390" s="302"/>
      <c r="AE390" s="302"/>
      <c r="AF390" s="302"/>
      <c r="AG390" s="302"/>
      <c r="AH390" s="302"/>
      <c r="AI390" s="302"/>
      <c r="AJ390" s="302"/>
    </row>
    <row r="391" spans="1:36">
      <c r="A391" s="124"/>
      <c r="B391" s="302"/>
      <c r="C391" s="302"/>
      <c r="D391" s="302"/>
      <c r="E391" s="302"/>
      <c r="F391" s="302"/>
      <c r="G391" s="302"/>
      <c r="H391" s="302"/>
      <c r="I391" s="302"/>
      <c r="J391" s="302"/>
      <c r="K391" s="302"/>
      <c r="L391" s="302"/>
      <c r="M391" s="302"/>
      <c r="N391" s="302"/>
      <c r="O391" s="302"/>
      <c r="P391" s="302"/>
      <c r="Q391" s="302"/>
      <c r="R391" s="302"/>
      <c r="S391" s="302"/>
      <c r="T391" s="302"/>
      <c r="U391" s="302"/>
      <c r="V391" s="302"/>
      <c r="W391" s="302"/>
      <c r="X391" s="302"/>
      <c r="Y391" s="302"/>
      <c r="Z391" s="302"/>
      <c r="AA391" s="302"/>
      <c r="AB391" s="302"/>
      <c r="AC391" s="302"/>
      <c r="AD391" s="302"/>
      <c r="AE391" s="302"/>
      <c r="AF391" s="302"/>
      <c r="AG391" s="302"/>
      <c r="AH391" s="302"/>
      <c r="AI391" s="302"/>
      <c r="AJ391" s="302"/>
    </row>
    <row r="392" spans="1:36">
      <c r="A392" s="124"/>
      <c r="B392" s="302"/>
      <c r="C392" s="302"/>
      <c r="D392" s="302"/>
      <c r="E392" s="302"/>
      <c r="F392" s="302"/>
      <c r="G392" s="302"/>
      <c r="H392" s="302"/>
      <c r="I392" s="302"/>
      <c r="J392" s="302"/>
      <c r="K392" s="302"/>
      <c r="L392" s="302"/>
      <c r="M392" s="302"/>
      <c r="N392" s="302"/>
      <c r="O392" s="302"/>
      <c r="P392" s="302"/>
      <c r="Q392" s="302"/>
      <c r="R392" s="302"/>
      <c r="S392" s="302"/>
      <c r="T392" s="302"/>
      <c r="U392" s="302"/>
      <c r="V392" s="302"/>
      <c r="W392" s="302"/>
      <c r="X392" s="302"/>
      <c r="Y392" s="302"/>
      <c r="Z392" s="302"/>
      <c r="AA392" s="302"/>
      <c r="AB392" s="302"/>
      <c r="AC392" s="302"/>
      <c r="AD392" s="302"/>
      <c r="AE392" s="302"/>
      <c r="AF392" s="302"/>
      <c r="AG392" s="302"/>
      <c r="AH392" s="302"/>
      <c r="AI392" s="302"/>
      <c r="AJ392" s="302"/>
    </row>
    <row r="393" spans="1:36">
      <c r="A393" s="322"/>
      <c r="B393" s="302"/>
      <c r="C393" s="302"/>
      <c r="D393" s="302"/>
      <c r="E393" s="302"/>
      <c r="F393" s="302"/>
      <c r="G393" s="302"/>
      <c r="H393" s="302"/>
      <c r="I393" s="302"/>
      <c r="J393" s="302"/>
      <c r="K393" s="302"/>
      <c r="L393" s="302"/>
      <c r="M393" s="302"/>
      <c r="N393" s="302"/>
      <c r="O393" s="302"/>
      <c r="P393" s="302"/>
      <c r="Q393" s="302"/>
      <c r="R393" s="302"/>
      <c r="S393" s="302"/>
      <c r="T393" s="302"/>
      <c r="U393" s="302"/>
      <c r="V393" s="302"/>
      <c r="W393" s="302"/>
      <c r="X393" s="302"/>
      <c r="Y393" s="302"/>
      <c r="Z393" s="302"/>
      <c r="AA393" s="302"/>
      <c r="AB393" s="302"/>
      <c r="AC393" s="302"/>
      <c r="AD393" s="302"/>
      <c r="AE393" s="302"/>
      <c r="AF393" s="302"/>
      <c r="AG393" s="302"/>
      <c r="AH393" s="302"/>
      <c r="AI393" s="302"/>
      <c r="AJ393" s="302"/>
    </row>
    <row r="394" spans="1:36">
      <c r="A394" s="124"/>
      <c r="B394" s="302"/>
      <c r="C394" s="302"/>
      <c r="D394" s="302"/>
      <c r="E394" s="302"/>
      <c r="F394" s="302"/>
      <c r="G394" s="302"/>
      <c r="H394" s="302"/>
      <c r="I394" s="302"/>
      <c r="J394" s="302"/>
      <c r="K394" s="302"/>
      <c r="L394" s="302"/>
      <c r="M394" s="302"/>
      <c r="N394" s="302"/>
      <c r="O394" s="302"/>
      <c r="P394" s="302"/>
      <c r="Q394" s="302"/>
      <c r="R394" s="302"/>
      <c r="S394" s="302"/>
      <c r="T394" s="302"/>
      <c r="U394" s="302"/>
      <c r="V394" s="302"/>
      <c r="W394" s="302"/>
      <c r="X394" s="302"/>
      <c r="Y394" s="302"/>
      <c r="Z394" s="302"/>
      <c r="AA394" s="302"/>
      <c r="AB394" s="302"/>
      <c r="AC394" s="302"/>
      <c r="AD394" s="302"/>
      <c r="AE394" s="302"/>
      <c r="AF394" s="302"/>
      <c r="AG394" s="302"/>
      <c r="AH394" s="302"/>
      <c r="AI394" s="302"/>
      <c r="AJ394" s="302"/>
    </row>
    <row r="395" spans="1:36">
      <c r="A395" s="124"/>
      <c r="B395" s="302"/>
      <c r="C395" s="302"/>
      <c r="D395" s="302"/>
      <c r="E395" s="302"/>
      <c r="F395" s="302"/>
      <c r="G395" s="302"/>
      <c r="H395" s="302"/>
      <c r="I395" s="302"/>
      <c r="J395" s="302"/>
      <c r="K395" s="302"/>
      <c r="L395" s="302"/>
      <c r="M395" s="302"/>
      <c r="N395" s="302"/>
      <c r="O395" s="302"/>
      <c r="P395" s="302"/>
      <c r="Q395" s="302"/>
      <c r="R395" s="302"/>
      <c r="S395" s="302"/>
      <c r="T395" s="302"/>
      <c r="U395" s="302"/>
      <c r="V395" s="302"/>
      <c r="W395" s="302"/>
      <c r="X395" s="302"/>
      <c r="Y395" s="302"/>
      <c r="Z395" s="302"/>
      <c r="AA395" s="302"/>
      <c r="AB395" s="302"/>
      <c r="AC395" s="302"/>
      <c r="AD395" s="302"/>
      <c r="AE395" s="302"/>
      <c r="AF395" s="302"/>
      <c r="AG395" s="302"/>
      <c r="AH395" s="302"/>
      <c r="AI395" s="302"/>
      <c r="AJ395" s="302"/>
    </row>
    <row r="396" spans="1:36">
      <c r="A396" s="124"/>
      <c r="B396" s="302"/>
      <c r="C396" s="302"/>
      <c r="D396" s="302"/>
      <c r="E396" s="302"/>
      <c r="F396" s="302"/>
      <c r="G396" s="302"/>
      <c r="H396" s="302"/>
      <c r="I396" s="302"/>
      <c r="J396" s="302"/>
      <c r="K396" s="302"/>
      <c r="L396" s="302"/>
      <c r="M396" s="302"/>
      <c r="N396" s="302"/>
      <c r="O396" s="302"/>
      <c r="P396" s="302"/>
      <c r="Q396" s="302"/>
      <c r="R396" s="302"/>
      <c r="S396" s="302"/>
      <c r="T396" s="302"/>
      <c r="U396" s="302"/>
      <c r="V396" s="302"/>
      <c r="W396" s="302"/>
      <c r="X396" s="302"/>
      <c r="Y396" s="302"/>
      <c r="Z396" s="302"/>
      <c r="AA396" s="302"/>
      <c r="AB396" s="302"/>
      <c r="AC396" s="302"/>
      <c r="AD396" s="302"/>
      <c r="AE396" s="302"/>
      <c r="AF396" s="302"/>
      <c r="AG396" s="302"/>
      <c r="AH396" s="302"/>
      <c r="AI396" s="302"/>
      <c r="AJ396" s="302"/>
    </row>
    <row r="397" spans="1:36">
      <c r="A397" s="306"/>
      <c r="B397" s="302"/>
      <c r="C397" s="302"/>
      <c r="D397" s="302"/>
      <c r="E397" s="302"/>
      <c r="F397" s="302"/>
      <c r="G397" s="302"/>
      <c r="H397" s="302"/>
      <c r="I397" s="302"/>
      <c r="J397" s="302"/>
      <c r="K397" s="302"/>
      <c r="L397" s="302"/>
      <c r="M397" s="302"/>
      <c r="N397" s="302"/>
      <c r="O397" s="302"/>
      <c r="P397" s="302"/>
      <c r="Q397" s="302"/>
      <c r="R397" s="302"/>
      <c r="S397" s="302"/>
      <c r="T397" s="302"/>
      <c r="U397" s="302"/>
      <c r="V397" s="302"/>
      <c r="W397" s="302"/>
      <c r="X397" s="302"/>
      <c r="Y397" s="302"/>
      <c r="Z397" s="302"/>
      <c r="AA397" s="302"/>
      <c r="AB397" s="302"/>
      <c r="AC397" s="302"/>
      <c r="AD397" s="302"/>
      <c r="AE397" s="302"/>
      <c r="AF397" s="302"/>
      <c r="AG397" s="302"/>
      <c r="AH397" s="302"/>
      <c r="AI397" s="302"/>
      <c r="AJ397" s="302"/>
    </row>
    <row r="398" spans="1:36">
      <c r="A398" s="331"/>
      <c r="B398" s="302"/>
      <c r="C398" s="302"/>
      <c r="D398" s="302"/>
      <c r="E398" s="302"/>
      <c r="F398" s="302"/>
      <c r="G398" s="302"/>
      <c r="H398" s="302"/>
      <c r="I398" s="302"/>
      <c r="J398" s="302"/>
      <c r="K398" s="302"/>
      <c r="L398" s="302"/>
      <c r="M398" s="302"/>
      <c r="N398" s="302"/>
      <c r="O398" s="302"/>
      <c r="P398" s="302"/>
      <c r="Q398" s="302"/>
      <c r="R398" s="302"/>
      <c r="S398" s="302"/>
      <c r="T398" s="302"/>
      <c r="U398" s="302"/>
      <c r="V398" s="302"/>
      <c r="W398" s="302"/>
      <c r="X398" s="302"/>
      <c r="Y398" s="302"/>
      <c r="Z398" s="302"/>
      <c r="AA398" s="302"/>
      <c r="AB398" s="302"/>
      <c r="AC398" s="302"/>
      <c r="AD398" s="302"/>
      <c r="AE398" s="302"/>
      <c r="AF398" s="302"/>
      <c r="AG398" s="302"/>
      <c r="AH398" s="302"/>
      <c r="AI398" s="302"/>
      <c r="AJ398" s="302"/>
    </row>
    <row r="399" spans="1:36" ht="15.75" customHeight="1">
      <c r="A399" s="306"/>
      <c r="B399" s="318"/>
      <c r="C399" s="332"/>
      <c r="D399" s="332"/>
      <c r="E399" s="332"/>
      <c r="F399" s="332"/>
      <c r="G399" s="332"/>
      <c r="H399" s="332"/>
      <c r="I399" s="332"/>
      <c r="J399" s="332"/>
      <c r="K399" s="332"/>
      <c r="L399" s="332"/>
      <c r="M399" s="332"/>
      <c r="N399" s="332"/>
      <c r="O399" s="332"/>
      <c r="P399" s="332"/>
      <c r="Q399" s="332"/>
      <c r="R399" s="332"/>
      <c r="S399" s="332"/>
      <c r="T399" s="332"/>
      <c r="U399" s="332"/>
      <c r="V399" s="332"/>
      <c r="W399" s="332"/>
      <c r="X399" s="332"/>
      <c r="Y399" s="332"/>
      <c r="Z399" s="332"/>
      <c r="AA399" s="332"/>
      <c r="AB399" s="332"/>
      <c r="AC399" s="332"/>
      <c r="AD399" s="332"/>
      <c r="AE399" s="332"/>
      <c r="AF399" s="332"/>
      <c r="AG399" s="332"/>
      <c r="AH399" s="332"/>
      <c r="AI399" s="332"/>
      <c r="AJ399" s="332"/>
    </row>
    <row r="400" spans="1:36">
      <c r="A400" s="327"/>
      <c r="B400" s="302"/>
      <c r="C400" s="302"/>
      <c r="D400" s="302"/>
      <c r="E400" s="302"/>
      <c r="F400" s="302"/>
      <c r="G400" s="302"/>
      <c r="H400" s="302"/>
      <c r="I400" s="302"/>
      <c r="J400" s="302"/>
      <c r="K400" s="302"/>
      <c r="L400" s="302"/>
      <c r="M400" s="302"/>
      <c r="N400" s="302"/>
      <c r="O400" s="302"/>
      <c r="P400" s="302"/>
      <c r="Q400" s="302"/>
      <c r="R400" s="302"/>
      <c r="S400" s="302"/>
      <c r="T400" s="302"/>
      <c r="U400" s="302"/>
      <c r="V400" s="302"/>
      <c r="W400" s="302"/>
      <c r="X400" s="302"/>
      <c r="Y400" s="302"/>
      <c r="Z400" s="302"/>
      <c r="AA400" s="302"/>
      <c r="AB400" s="302"/>
      <c r="AC400" s="302"/>
      <c r="AD400" s="302"/>
      <c r="AE400" s="302"/>
      <c r="AF400" s="302"/>
      <c r="AG400" s="302"/>
      <c r="AH400" s="302"/>
      <c r="AI400" s="302"/>
      <c r="AJ400" s="302"/>
    </row>
    <row r="401" spans="1:36">
      <c r="A401" s="333"/>
      <c r="B401" s="302"/>
      <c r="C401" s="302"/>
      <c r="D401" s="302"/>
      <c r="E401" s="302"/>
      <c r="F401" s="302"/>
      <c r="G401" s="302"/>
      <c r="H401" s="302"/>
      <c r="I401" s="302"/>
      <c r="J401" s="302"/>
      <c r="K401" s="302"/>
      <c r="L401" s="302"/>
      <c r="M401" s="302"/>
      <c r="N401" s="302"/>
      <c r="O401" s="302"/>
      <c r="P401" s="302"/>
      <c r="Q401" s="302"/>
      <c r="R401" s="302"/>
      <c r="S401" s="302"/>
      <c r="T401" s="302"/>
      <c r="U401" s="302"/>
      <c r="V401" s="302"/>
      <c r="W401" s="302"/>
      <c r="X401" s="302"/>
      <c r="Y401" s="302"/>
      <c r="Z401" s="302"/>
      <c r="AA401" s="302"/>
      <c r="AB401" s="302"/>
      <c r="AC401" s="302"/>
      <c r="AD401" s="302"/>
      <c r="AE401" s="302"/>
      <c r="AF401" s="302"/>
      <c r="AG401" s="302"/>
      <c r="AH401" s="302"/>
      <c r="AI401" s="302"/>
      <c r="AJ401" s="302"/>
    </row>
    <row r="402" spans="1:36">
      <c r="A402" s="334"/>
      <c r="B402" s="302"/>
      <c r="C402" s="302"/>
      <c r="D402" s="302"/>
      <c r="E402" s="302"/>
      <c r="F402" s="302"/>
      <c r="G402" s="302"/>
      <c r="H402" s="302"/>
      <c r="I402" s="302"/>
      <c r="J402" s="302"/>
      <c r="K402" s="302"/>
      <c r="L402" s="302"/>
      <c r="M402" s="302"/>
      <c r="N402" s="302"/>
      <c r="O402" s="302"/>
      <c r="P402" s="302"/>
      <c r="Q402" s="302"/>
      <c r="R402" s="302"/>
      <c r="S402" s="302"/>
      <c r="T402" s="302"/>
      <c r="U402" s="302"/>
      <c r="V402" s="302"/>
      <c r="W402" s="302"/>
      <c r="X402" s="302"/>
      <c r="Y402" s="302"/>
      <c r="Z402" s="302"/>
      <c r="AA402" s="302"/>
      <c r="AB402" s="302"/>
      <c r="AC402" s="302"/>
      <c r="AD402" s="302"/>
      <c r="AE402" s="302"/>
      <c r="AF402" s="302"/>
      <c r="AG402" s="302"/>
      <c r="AH402" s="302"/>
      <c r="AI402" s="302"/>
      <c r="AJ402" s="302"/>
    </row>
    <row r="403" spans="1:36">
      <c r="A403" s="335"/>
      <c r="B403" s="302"/>
      <c r="C403" s="302"/>
      <c r="D403" s="302"/>
      <c r="E403" s="302"/>
      <c r="F403" s="302"/>
      <c r="G403" s="302"/>
      <c r="H403" s="302"/>
      <c r="I403" s="302"/>
      <c r="J403" s="302"/>
      <c r="K403" s="302"/>
      <c r="L403" s="302"/>
      <c r="M403" s="302"/>
      <c r="N403" s="302"/>
      <c r="O403" s="302"/>
      <c r="P403" s="302"/>
      <c r="Q403" s="302"/>
      <c r="R403" s="302"/>
      <c r="S403" s="302"/>
      <c r="T403" s="302"/>
      <c r="U403" s="302"/>
      <c r="V403" s="302"/>
      <c r="W403" s="302"/>
      <c r="X403" s="302"/>
      <c r="Y403" s="302"/>
      <c r="Z403" s="302"/>
      <c r="AA403" s="302"/>
      <c r="AB403" s="302"/>
      <c r="AC403" s="302"/>
      <c r="AD403" s="302"/>
      <c r="AE403" s="302"/>
      <c r="AF403" s="302"/>
      <c r="AG403" s="302"/>
      <c r="AH403" s="302"/>
      <c r="AI403" s="302"/>
      <c r="AJ403" s="302"/>
    </row>
    <row r="404" spans="1:36">
      <c r="A404" s="128"/>
      <c r="B404" s="302"/>
      <c r="C404" s="302"/>
      <c r="D404" s="302"/>
      <c r="E404" s="302"/>
      <c r="F404" s="302"/>
      <c r="G404" s="302"/>
      <c r="H404" s="302"/>
      <c r="I404" s="302"/>
      <c r="J404" s="302"/>
      <c r="K404" s="302"/>
      <c r="L404" s="302"/>
      <c r="M404" s="302"/>
      <c r="N404" s="302"/>
      <c r="O404" s="302"/>
      <c r="P404" s="302"/>
      <c r="Q404" s="302"/>
      <c r="R404" s="302"/>
      <c r="S404" s="302"/>
      <c r="T404" s="302"/>
      <c r="U404" s="302"/>
      <c r="V404" s="302"/>
      <c r="W404" s="302"/>
      <c r="X404" s="302"/>
      <c r="Y404" s="302"/>
      <c r="Z404" s="302"/>
      <c r="AA404" s="302"/>
      <c r="AB404" s="302"/>
      <c r="AC404" s="302"/>
      <c r="AD404" s="302"/>
      <c r="AE404" s="302"/>
      <c r="AF404" s="302"/>
      <c r="AG404" s="302"/>
      <c r="AH404" s="302"/>
      <c r="AI404" s="302"/>
      <c r="AJ404" s="302"/>
    </row>
    <row r="405" spans="1:36">
      <c r="A405" s="335"/>
      <c r="B405" s="302"/>
      <c r="C405" s="302"/>
      <c r="D405" s="302"/>
      <c r="E405" s="302"/>
      <c r="F405" s="302"/>
      <c r="G405" s="302"/>
      <c r="H405" s="302"/>
      <c r="I405" s="302"/>
      <c r="J405" s="302"/>
      <c r="K405" s="302"/>
      <c r="L405" s="302"/>
      <c r="M405" s="302"/>
      <c r="N405" s="302"/>
      <c r="O405" s="302"/>
      <c r="P405" s="302"/>
      <c r="Q405" s="302"/>
      <c r="R405" s="302"/>
      <c r="S405" s="302"/>
      <c r="T405" s="302"/>
      <c r="U405" s="302"/>
      <c r="V405" s="302"/>
      <c r="W405" s="302"/>
      <c r="X405" s="302"/>
      <c r="Y405" s="302"/>
      <c r="Z405" s="302"/>
      <c r="AA405" s="302"/>
      <c r="AB405" s="302"/>
      <c r="AC405" s="302"/>
      <c r="AD405" s="302"/>
      <c r="AE405" s="302"/>
      <c r="AF405" s="302"/>
      <c r="AG405" s="302"/>
      <c r="AH405" s="302"/>
      <c r="AI405" s="302"/>
      <c r="AJ405" s="302"/>
    </row>
    <row r="406" spans="1:36">
      <c r="A406" s="315"/>
      <c r="B406" s="302"/>
      <c r="C406" s="302"/>
      <c r="D406" s="302"/>
      <c r="E406" s="302"/>
      <c r="F406" s="302"/>
      <c r="G406" s="302"/>
      <c r="H406" s="302"/>
      <c r="I406" s="302"/>
      <c r="J406" s="302"/>
      <c r="K406" s="302"/>
      <c r="L406" s="302"/>
      <c r="M406" s="302"/>
      <c r="N406" s="302"/>
      <c r="O406" s="302"/>
      <c r="P406" s="302"/>
      <c r="Q406" s="302"/>
      <c r="R406" s="302"/>
      <c r="S406" s="302"/>
      <c r="T406" s="302"/>
      <c r="U406" s="302"/>
      <c r="V406" s="302"/>
      <c r="W406" s="302"/>
      <c r="X406" s="302"/>
      <c r="Y406" s="302"/>
      <c r="Z406" s="302"/>
      <c r="AA406" s="302"/>
      <c r="AB406" s="302"/>
      <c r="AC406" s="302"/>
      <c r="AD406" s="302"/>
      <c r="AE406" s="302"/>
      <c r="AF406" s="302"/>
      <c r="AG406" s="302"/>
      <c r="AH406" s="302"/>
      <c r="AI406" s="302"/>
      <c r="AJ406" s="302"/>
    </row>
    <row r="408" spans="1:36">
      <c r="A408" s="46"/>
      <c r="B408" s="308"/>
      <c r="C408" s="308"/>
      <c r="D408" s="308"/>
      <c r="E408" s="308"/>
      <c r="F408" s="308"/>
      <c r="G408" s="308"/>
      <c r="H408" s="308"/>
      <c r="I408" s="308"/>
      <c r="J408" s="308"/>
      <c r="K408" s="308"/>
      <c r="L408" s="308"/>
      <c r="M408" s="308"/>
      <c r="N408" s="308"/>
      <c r="O408" s="308"/>
      <c r="P408" s="308"/>
      <c r="Q408" s="308"/>
      <c r="R408" s="308"/>
      <c r="S408" s="308"/>
      <c r="T408" s="308"/>
      <c r="U408" s="308"/>
      <c r="V408" s="308"/>
      <c r="W408" s="308"/>
      <c r="X408" s="308"/>
      <c r="Y408" s="308"/>
      <c r="Z408" s="308"/>
      <c r="AA408" s="308"/>
      <c r="AB408" s="308"/>
      <c r="AC408" s="308"/>
      <c r="AD408" s="308"/>
      <c r="AE408" s="308"/>
      <c r="AF408" s="308"/>
      <c r="AG408" s="308"/>
      <c r="AH408" s="308"/>
      <c r="AI408" s="308"/>
      <c r="AJ408" s="308"/>
    </row>
    <row r="411" spans="1:36" ht="15">
      <c r="A411" s="325"/>
      <c r="B411" s="310"/>
      <c r="C411" s="310"/>
      <c r="D411" s="310"/>
      <c r="E411" s="310"/>
      <c r="F411" s="311"/>
      <c r="G411" s="311"/>
    </row>
    <row r="412" spans="1:36" ht="15">
      <c r="A412" s="325"/>
      <c r="B412" s="310"/>
      <c r="C412" s="310"/>
      <c r="D412" s="310"/>
      <c r="E412" s="310"/>
      <c r="F412" s="311"/>
      <c r="G412" s="311"/>
    </row>
    <row r="413" spans="1:36">
      <c r="A413" s="310"/>
      <c r="B413" s="310"/>
      <c r="C413" s="310"/>
      <c r="D413" s="310"/>
      <c r="E413" s="310"/>
      <c r="F413" s="311"/>
      <c r="G413" s="311"/>
    </row>
    <row r="414" spans="1:36">
      <c r="A414" s="310"/>
      <c r="B414" s="310"/>
      <c r="C414" s="310"/>
      <c r="D414" s="310"/>
      <c r="E414" s="310"/>
      <c r="F414" s="307"/>
      <c r="G414" s="310"/>
    </row>
    <row r="415" spans="1:36">
      <c r="A415" s="322"/>
      <c r="B415" s="336"/>
      <c r="C415" s="316"/>
      <c r="D415" s="316"/>
      <c r="E415" s="316"/>
      <c r="F415" s="317"/>
      <c r="G415" s="317"/>
    </row>
    <row r="416" spans="1:36">
      <c r="A416" s="322"/>
      <c r="B416" s="317"/>
      <c r="C416" s="317"/>
      <c r="D416" s="317"/>
      <c r="E416" s="317"/>
      <c r="F416" s="317"/>
      <c r="G416" s="317"/>
    </row>
    <row r="417" spans="1:7">
      <c r="A417" s="322"/>
      <c r="B417" s="302"/>
      <c r="C417" s="302"/>
      <c r="D417" s="302"/>
      <c r="E417" s="302"/>
      <c r="F417" s="302"/>
      <c r="G417" s="302"/>
    </row>
    <row r="418" spans="1:7">
      <c r="A418" s="322"/>
      <c r="B418" s="302"/>
      <c r="C418" s="302"/>
      <c r="D418" s="302"/>
      <c r="E418" s="302"/>
      <c r="F418" s="302"/>
      <c r="G418" s="302"/>
    </row>
    <row r="419" spans="1:7">
      <c r="A419" s="322"/>
      <c r="B419" s="302"/>
      <c r="C419" s="302"/>
      <c r="D419" s="302"/>
      <c r="E419" s="302"/>
      <c r="F419" s="302"/>
      <c r="G419" s="302"/>
    </row>
    <row r="420" spans="1:7">
      <c r="A420" s="321"/>
      <c r="B420" s="302"/>
      <c r="C420" s="302"/>
      <c r="D420" s="302"/>
      <c r="E420" s="302"/>
      <c r="F420" s="302"/>
      <c r="G420" s="302"/>
    </row>
    <row r="421" spans="1:7">
      <c r="A421" s="129"/>
      <c r="B421" s="302"/>
      <c r="C421" s="302"/>
      <c r="D421" s="302"/>
      <c r="E421" s="302"/>
      <c r="F421" s="302"/>
      <c r="G421" s="302"/>
    </row>
    <row r="422" spans="1:7">
      <c r="A422" s="301"/>
      <c r="B422" s="302"/>
      <c r="C422" s="302"/>
      <c r="D422" s="302"/>
      <c r="E422" s="302"/>
      <c r="F422" s="302"/>
      <c r="G422" s="302"/>
    </row>
    <row r="423" spans="1:7">
      <c r="A423" s="301"/>
      <c r="B423" s="302"/>
      <c r="C423" s="302"/>
      <c r="D423" s="302"/>
      <c r="E423" s="302"/>
      <c r="F423" s="302"/>
      <c r="G423" s="302"/>
    </row>
    <row r="424" spans="1:7">
      <c r="A424" s="129"/>
      <c r="B424" s="302"/>
      <c r="C424" s="302"/>
      <c r="D424" s="302"/>
      <c r="E424" s="302"/>
      <c r="F424" s="302"/>
      <c r="G424" s="302"/>
    </row>
    <row r="425" spans="1:7">
      <c r="A425" s="301"/>
      <c r="B425" s="302"/>
      <c r="C425" s="302"/>
      <c r="D425" s="302"/>
      <c r="E425" s="302"/>
      <c r="F425" s="302"/>
      <c r="G425" s="302"/>
    </row>
    <row r="426" spans="1:7">
      <c r="A426" s="301"/>
      <c r="B426" s="302"/>
      <c r="C426" s="302"/>
      <c r="D426" s="302"/>
      <c r="E426" s="302"/>
      <c r="F426" s="302"/>
      <c r="G426" s="302"/>
    </row>
    <row r="427" spans="1:7">
      <c r="A427" s="301"/>
      <c r="B427" s="302"/>
      <c r="C427" s="302"/>
      <c r="D427" s="302"/>
      <c r="E427" s="302"/>
      <c r="F427" s="302"/>
      <c r="G427" s="302"/>
    </row>
    <row r="428" spans="1:7">
      <c r="A428" s="129"/>
      <c r="B428" s="302"/>
      <c r="C428" s="302"/>
      <c r="D428" s="302"/>
      <c r="E428" s="302"/>
      <c r="F428" s="302"/>
      <c r="G428" s="302"/>
    </row>
    <row r="429" spans="1:7">
      <c r="A429" s="301"/>
      <c r="B429" s="302"/>
      <c r="C429" s="302"/>
      <c r="D429" s="302"/>
      <c r="E429" s="302"/>
      <c r="F429" s="302"/>
      <c r="G429" s="302"/>
    </row>
    <row r="430" spans="1:7">
      <c r="A430" s="337"/>
      <c r="B430" s="302"/>
      <c r="C430" s="302"/>
      <c r="D430" s="302"/>
      <c r="E430" s="302"/>
      <c r="F430" s="302"/>
      <c r="G430" s="302"/>
    </row>
    <row r="431" spans="1:7">
      <c r="A431" s="337"/>
      <c r="B431" s="302"/>
      <c r="C431" s="302"/>
      <c r="D431" s="302"/>
      <c r="E431" s="302"/>
      <c r="F431" s="302"/>
      <c r="G431" s="302"/>
    </row>
    <row r="432" spans="1:7">
      <c r="A432" s="337"/>
      <c r="B432" s="302"/>
      <c r="C432" s="302"/>
      <c r="D432" s="302"/>
      <c r="E432" s="302"/>
      <c r="F432" s="302"/>
      <c r="G432" s="302"/>
    </row>
    <row r="433" spans="1:7">
      <c r="A433" s="337"/>
      <c r="B433" s="302"/>
      <c r="C433" s="302"/>
      <c r="D433" s="302"/>
      <c r="E433" s="302"/>
      <c r="F433" s="302"/>
      <c r="G433" s="302"/>
    </row>
    <row r="434" spans="1:7">
      <c r="A434" s="337"/>
      <c r="B434" s="302"/>
      <c r="C434" s="302"/>
      <c r="D434" s="302"/>
      <c r="E434" s="302"/>
      <c r="F434" s="302"/>
      <c r="G434" s="302"/>
    </row>
    <row r="435" spans="1:7">
      <c r="A435" s="337"/>
      <c r="B435" s="302"/>
      <c r="C435" s="302"/>
      <c r="D435" s="302"/>
      <c r="E435" s="302"/>
      <c r="F435" s="302"/>
      <c r="G435" s="302"/>
    </row>
    <row r="436" spans="1:7">
      <c r="A436" s="337"/>
      <c r="B436" s="302"/>
      <c r="C436" s="302"/>
      <c r="D436" s="302"/>
      <c r="E436" s="302"/>
      <c r="F436" s="302"/>
      <c r="G436" s="302"/>
    </row>
    <row r="437" spans="1:7">
      <c r="A437" s="337"/>
      <c r="B437" s="302"/>
      <c r="C437" s="302"/>
      <c r="D437" s="302"/>
      <c r="E437" s="302"/>
      <c r="F437" s="302"/>
      <c r="G437" s="302"/>
    </row>
    <row r="438" spans="1:7">
      <c r="A438" s="337"/>
      <c r="B438" s="302"/>
      <c r="C438" s="302"/>
      <c r="D438" s="302"/>
      <c r="E438" s="302"/>
      <c r="F438" s="302"/>
      <c r="G438" s="302"/>
    </row>
    <row r="439" spans="1:7">
      <c r="A439" s="337"/>
      <c r="B439" s="302"/>
      <c r="C439" s="302"/>
      <c r="D439" s="302"/>
      <c r="E439" s="302"/>
      <c r="F439" s="302"/>
      <c r="G439" s="302"/>
    </row>
    <row r="440" spans="1:7">
      <c r="A440" s="337"/>
      <c r="B440" s="302"/>
      <c r="C440" s="302"/>
      <c r="D440" s="302"/>
      <c r="E440" s="302"/>
      <c r="F440" s="302"/>
      <c r="G440" s="302"/>
    </row>
    <row r="441" spans="1:7">
      <c r="A441" s="321"/>
      <c r="B441" s="302"/>
      <c r="C441" s="302"/>
      <c r="D441" s="302"/>
      <c r="E441" s="302"/>
      <c r="F441" s="302"/>
      <c r="G441" s="302"/>
    </row>
    <row r="442" spans="1:7">
      <c r="A442" s="321"/>
      <c r="B442" s="302"/>
      <c r="C442" s="302"/>
      <c r="D442" s="302"/>
      <c r="E442" s="302"/>
      <c r="F442" s="302"/>
      <c r="G442" s="302"/>
    </row>
    <row r="443" spans="1:7">
      <c r="A443" s="321"/>
      <c r="B443" s="302"/>
      <c r="C443" s="302"/>
      <c r="D443" s="302"/>
      <c r="E443" s="302"/>
      <c r="F443" s="302"/>
      <c r="G443" s="302"/>
    </row>
    <row r="444" spans="1:7">
      <c r="A444" s="304"/>
      <c r="B444" s="302"/>
      <c r="C444" s="302"/>
      <c r="D444" s="302"/>
      <c r="E444" s="302"/>
      <c r="F444" s="302"/>
      <c r="G444" s="302"/>
    </row>
    <row r="445" spans="1:7">
      <c r="A445" s="304"/>
      <c r="B445" s="302"/>
      <c r="C445" s="302"/>
      <c r="D445" s="302"/>
      <c r="E445" s="302"/>
      <c r="F445" s="302"/>
      <c r="G445" s="302"/>
    </row>
    <row r="446" spans="1:7">
      <c r="A446" s="304"/>
      <c r="B446" s="302"/>
      <c r="C446" s="302"/>
      <c r="D446" s="302"/>
      <c r="E446" s="302"/>
      <c r="F446" s="302"/>
      <c r="G446" s="302"/>
    </row>
    <row r="447" spans="1:7">
      <c r="A447" s="304"/>
      <c r="B447" s="302"/>
      <c r="C447" s="302"/>
      <c r="D447" s="302"/>
      <c r="E447" s="302"/>
      <c r="F447" s="302"/>
      <c r="G447" s="302"/>
    </row>
    <row r="448" spans="1:7">
      <c r="A448" s="304"/>
      <c r="B448" s="302"/>
      <c r="C448" s="302"/>
      <c r="D448" s="302"/>
      <c r="E448" s="302"/>
      <c r="F448" s="302"/>
      <c r="G448" s="302"/>
    </row>
    <row r="449" spans="1:7">
      <c r="A449" s="130"/>
      <c r="B449" s="302"/>
      <c r="C449" s="302"/>
      <c r="D449" s="302"/>
      <c r="E449" s="302"/>
      <c r="F449" s="302"/>
      <c r="G449" s="302"/>
    </row>
    <row r="450" spans="1:7">
      <c r="A450" s="303"/>
      <c r="B450" s="302"/>
      <c r="C450" s="302"/>
      <c r="D450" s="302"/>
      <c r="E450" s="302"/>
      <c r="F450" s="302"/>
      <c r="G450" s="302"/>
    </row>
    <row r="451" spans="1:7">
      <c r="A451" s="322"/>
      <c r="B451" s="302"/>
      <c r="C451" s="302"/>
      <c r="D451" s="302"/>
      <c r="E451" s="302"/>
      <c r="F451" s="302"/>
      <c r="G451" s="302"/>
    </row>
    <row r="452" spans="1:7">
      <c r="A452" s="321"/>
      <c r="B452" s="302"/>
      <c r="C452" s="302"/>
      <c r="D452" s="302"/>
      <c r="E452" s="302"/>
      <c r="F452" s="302"/>
      <c r="G452" s="302"/>
    </row>
    <row r="453" spans="1:7">
      <c r="A453" s="129"/>
      <c r="B453" s="302"/>
      <c r="C453" s="302"/>
      <c r="D453" s="302"/>
      <c r="E453" s="302"/>
      <c r="F453" s="302"/>
      <c r="G453" s="302"/>
    </row>
    <row r="454" spans="1:7">
      <c r="A454" s="301"/>
      <c r="B454" s="302"/>
      <c r="C454" s="302"/>
      <c r="D454" s="302"/>
      <c r="E454" s="302"/>
      <c r="F454" s="302"/>
      <c r="G454" s="302"/>
    </row>
    <row r="455" spans="1:7">
      <c r="A455" s="301"/>
      <c r="B455" s="302"/>
      <c r="C455" s="302"/>
      <c r="D455" s="302"/>
      <c r="E455" s="302"/>
      <c r="F455" s="302"/>
      <c r="G455" s="302"/>
    </row>
    <row r="456" spans="1:7">
      <c r="A456" s="129"/>
      <c r="B456" s="302"/>
      <c r="C456" s="302"/>
      <c r="D456" s="302"/>
      <c r="E456" s="302"/>
      <c r="F456" s="302"/>
      <c r="G456" s="302"/>
    </row>
    <row r="457" spans="1:7">
      <c r="A457" s="301"/>
      <c r="B457" s="302"/>
      <c r="C457" s="302"/>
      <c r="D457" s="302"/>
      <c r="E457" s="302"/>
      <c r="F457" s="302"/>
      <c r="G457" s="302"/>
    </row>
    <row r="458" spans="1:7">
      <c r="A458" s="301"/>
      <c r="B458" s="302"/>
      <c r="C458" s="302"/>
      <c r="D458" s="302"/>
      <c r="E458" s="302"/>
      <c r="F458" s="302"/>
      <c r="G458" s="302"/>
    </row>
    <row r="459" spans="1:7">
      <c r="A459" s="301"/>
      <c r="B459" s="302"/>
      <c r="C459" s="302"/>
      <c r="D459" s="302"/>
      <c r="E459" s="302"/>
      <c r="F459" s="302"/>
      <c r="G459" s="302"/>
    </row>
    <row r="460" spans="1:7">
      <c r="A460" s="129"/>
      <c r="B460" s="302"/>
      <c r="C460" s="302"/>
      <c r="D460" s="302"/>
      <c r="E460" s="302"/>
      <c r="F460" s="302"/>
      <c r="G460" s="302"/>
    </row>
    <row r="461" spans="1:7">
      <c r="A461" s="301"/>
      <c r="B461" s="302"/>
      <c r="C461" s="302"/>
      <c r="D461" s="302"/>
      <c r="E461" s="302"/>
      <c r="F461" s="302"/>
      <c r="G461" s="302"/>
    </row>
    <row r="462" spans="1:7">
      <c r="A462" s="337"/>
      <c r="B462" s="302"/>
      <c r="C462" s="302"/>
      <c r="D462" s="302"/>
      <c r="E462" s="302"/>
      <c r="F462" s="302"/>
      <c r="G462" s="302"/>
    </row>
    <row r="463" spans="1:7">
      <c r="A463" s="337"/>
      <c r="B463" s="302"/>
      <c r="C463" s="302"/>
      <c r="D463" s="302"/>
      <c r="E463" s="302"/>
      <c r="F463" s="302"/>
      <c r="G463" s="302"/>
    </row>
    <row r="464" spans="1:7">
      <c r="A464" s="337"/>
      <c r="B464" s="302"/>
      <c r="C464" s="302"/>
      <c r="D464" s="302"/>
      <c r="E464" s="302"/>
      <c r="F464" s="302"/>
      <c r="G464" s="302"/>
    </row>
    <row r="465" spans="1:7">
      <c r="A465" s="337"/>
      <c r="B465" s="302"/>
      <c r="C465" s="302"/>
      <c r="D465" s="302"/>
      <c r="E465" s="302"/>
      <c r="F465" s="302"/>
      <c r="G465" s="302"/>
    </row>
    <row r="466" spans="1:7">
      <c r="A466" s="337"/>
      <c r="B466" s="302"/>
      <c r="C466" s="302"/>
      <c r="D466" s="302"/>
      <c r="E466" s="302"/>
      <c r="F466" s="302"/>
      <c r="G466" s="302"/>
    </row>
    <row r="467" spans="1:7">
      <c r="A467" s="337"/>
      <c r="B467" s="302"/>
      <c r="C467" s="302"/>
      <c r="D467" s="302"/>
      <c r="E467" s="302"/>
      <c r="F467" s="302"/>
      <c r="G467" s="302"/>
    </row>
    <row r="468" spans="1:7">
      <c r="A468" s="337"/>
      <c r="B468" s="302"/>
      <c r="C468" s="302"/>
      <c r="D468" s="302"/>
      <c r="E468" s="302"/>
      <c r="F468" s="302"/>
      <c r="G468" s="302"/>
    </row>
    <row r="469" spans="1:7">
      <c r="A469" s="337"/>
      <c r="B469" s="302"/>
      <c r="C469" s="302"/>
      <c r="D469" s="302"/>
      <c r="E469" s="302"/>
      <c r="F469" s="302"/>
      <c r="G469" s="302"/>
    </row>
    <row r="470" spans="1:7">
      <c r="A470" s="337"/>
      <c r="B470" s="302"/>
      <c r="C470" s="302"/>
      <c r="D470" s="302"/>
      <c r="E470" s="302"/>
      <c r="F470" s="302"/>
      <c r="G470" s="302"/>
    </row>
    <row r="471" spans="1:7">
      <c r="A471" s="337"/>
      <c r="B471" s="302"/>
      <c r="C471" s="302"/>
      <c r="D471" s="302"/>
      <c r="E471" s="302"/>
      <c r="F471" s="302"/>
      <c r="G471" s="302"/>
    </row>
    <row r="472" spans="1:7">
      <c r="A472" s="337"/>
      <c r="B472" s="302"/>
      <c r="C472" s="302"/>
      <c r="D472" s="302"/>
      <c r="E472" s="302"/>
      <c r="F472" s="302"/>
      <c r="G472" s="302"/>
    </row>
    <row r="473" spans="1:7">
      <c r="A473" s="321"/>
      <c r="B473" s="302"/>
      <c r="C473" s="302"/>
      <c r="D473" s="302"/>
      <c r="E473" s="302"/>
      <c r="F473" s="302"/>
      <c r="G473" s="302"/>
    </row>
    <row r="474" spans="1:7">
      <c r="A474" s="321"/>
      <c r="B474" s="302"/>
      <c r="C474" s="302"/>
      <c r="D474" s="302"/>
      <c r="E474" s="302"/>
      <c r="F474" s="302"/>
      <c r="G474" s="302"/>
    </row>
    <row r="475" spans="1:7">
      <c r="A475" s="321"/>
      <c r="B475" s="302"/>
      <c r="C475" s="302"/>
      <c r="D475" s="302"/>
      <c r="E475" s="302"/>
      <c r="F475" s="302"/>
      <c r="G475" s="302"/>
    </row>
    <row r="476" spans="1:7">
      <c r="A476" s="304"/>
      <c r="B476" s="302"/>
      <c r="C476" s="302"/>
      <c r="D476" s="302"/>
      <c r="E476" s="302"/>
      <c r="F476" s="302"/>
      <c r="G476" s="302"/>
    </row>
    <row r="477" spans="1:7">
      <c r="A477" s="304"/>
      <c r="B477" s="302"/>
      <c r="C477" s="302"/>
      <c r="D477" s="302"/>
      <c r="E477" s="302"/>
      <c r="F477" s="302"/>
      <c r="G477" s="302"/>
    </row>
    <row r="478" spans="1:7">
      <c r="A478" s="304"/>
      <c r="B478" s="302"/>
      <c r="C478" s="302"/>
      <c r="D478" s="302"/>
      <c r="E478" s="302"/>
      <c r="F478" s="302"/>
      <c r="G478" s="302"/>
    </row>
    <row r="479" spans="1:7">
      <c r="A479" s="304"/>
      <c r="B479" s="302"/>
      <c r="C479" s="302"/>
      <c r="D479" s="302"/>
      <c r="E479" s="302"/>
      <c r="F479" s="302"/>
      <c r="G479" s="302"/>
    </row>
    <row r="480" spans="1:7">
      <c r="A480" s="304"/>
      <c r="B480" s="302"/>
      <c r="C480" s="302"/>
      <c r="D480" s="302"/>
      <c r="E480" s="302"/>
      <c r="F480" s="302"/>
      <c r="G480" s="302"/>
    </row>
    <row r="481" spans="1:7">
      <c r="A481" s="130"/>
      <c r="B481" s="302"/>
      <c r="C481" s="302"/>
      <c r="D481" s="302"/>
      <c r="E481" s="302"/>
      <c r="F481" s="302"/>
      <c r="G481" s="302"/>
    </row>
    <row r="482" spans="1:7">
      <c r="A482" s="303"/>
      <c r="B482" s="302"/>
      <c r="C482" s="302"/>
      <c r="D482" s="302"/>
      <c r="E482" s="302"/>
      <c r="F482" s="302"/>
      <c r="G482" s="302"/>
    </row>
    <row r="483" spans="1:7">
      <c r="A483" s="321"/>
      <c r="B483" s="302"/>
      <c r="C483" s="302"/>
      <c r="D483" s="302"/>
      <c r="E483" s="302"/>
      <c r="F483" s="302"/>
      <c r="G483" s="302"/>
    </row>
    <row r="484" spans="1:7">
      <c r="A484" s="338"/>
      <c r="B484" s="302"/>
      <c r="C484" s="302"/>
      <c r="D484" s="302"/>
      <c r="E484" s="302"/>
      <c r="F484" s="302"/>
      <c r="G484" s="302"/>
    </row>
    <row r="485" spans="1:7">
      <c r="A485" s="338"/>
      <c r="B485" s="302"/>
      <c r="C485" s="302"/>
      <c r="D485" s="302"/>
      <c r="E485" s="302"/>
      <c r="F485" s="302"/>
      <c r="G485" s="302"/>
    </row>
    <row r="486" spans="1:7">
      <c r="A486" s="338"/>
      <c r="B486" s="302"/>
      <c r="C486" s="302"/>
      <c r="D486" s="302"/>
      <c r="E486" s="302"/>
      <c r="F486" s="302"/>
      <c r="G486" s="302"/>
    </row>
    <row r="487" spans="1:7">
      <c r="A487" s="338"/>
      <c r="B487" s="302"/>
      <c r="C487" s="302"/>
      <c r="D487" s="302"/>
      <c r="E487" s="302"/>
      <c r="F487" s="302"/>
      <c r="G487" s="302"/>
    </row>
    <row r="488" spans="1:7">
      <c r="A488" s="322"/>
      <c r="B488" s="302"/>
      <c r="C488" s="302"/>
      <c r="D488" s="302"/>
      <c r="E488" s="302"/>
      <c r="F488" s="302"/>
      <c r="G488" s="302"/>
    </row>
    <row r="489" spans="1:7">
      <c r="A489" s="322"/>
      <c r="B489" s="302"/>
      <c r="C489" s="302"/>
      <c r="D489" s="302"/>
      <c r="E489" s="302"/>
      <c r="F489" s="302"/>
      <c r="G489" s="302"/>
    </row>
    <row r="490" spans="1:7">
      <c r="A490" s="322"/>
      <c r="B490" s="302"/>
      <c r="C490" s="302"/>
      <c r="D490" s="302"/>
      <c r="E490" s="302"/>
      <c r="F490" s="302"/>
      <c r="G490" s="302"/>
    </row>
    <row r="491" spans="1:7">
      <c r="A491" s="338"/>
      <c r="B491" s="302"/>
      <c r="C491" s="302"/>
      <c r="D491" s="302"/>
      <c r="E491" s="302"/>
      <c r="F491" s="302"/>
      <c r="G491" s="302"/>
    </row>
    <row r="492" spans="1:7">
      <c r="A492"/>
      <c r="B492"/>
      <c r="C492"/>
      <c r="D492"/>
      <c r="E492"/>
    </row>
    <row r="493" spans="1:7">
      <c r="A493" s="322"/>
      <c r="B493" s="339"/>
      <c r="C493" s="339"/>
      <c r="D493" s="339"/>
      <c r="E493" s="339"/>
      <c r="F493" s="339"/>
      <c r="G493" s="339"/>
    </row>
    <row r="494" spans="1:7">
      <c r="A494"/>
      <c r="B494"/>
      <c r="C494"/>
      <c r="D494"/>
      <c r="E494"/>
    </row>
    <row r="496" spans="1:7" ht="15.5">
      <c r="A496" s="312"/>
      <c r="B496" s="310"/>
      <c r="C496" s="310"/>
      <c r="D496" s="310"/>
      <c r="E496" s="310"/>
      <c r="F496" s="310"/>
      <c r="G496" s="311"/>
    </row>
    <row r="497" spans="1:7" ht="15.5">
      <c r="A497" s="312"/>
      <c r="B497" s="310"/>
      <c r="C497" s="310"/>
      <c r="D497" s="310"/>
      <c r="E497" s="310"/>
      <c r="F497" s="310"/>
      <c r="G497" s="311"/>
    </row>
    <row r="498" spans="1:7">
      <c r="A498" s="310"/>
      <c r="B498" s="310"/>
      <c r="C498" s="310"/>
      <c r="D498" s="310"/>
      <c r="E498" s="310"/>
      <c r="F498" s="310"/>
      <c r="G498" s="311"/>
    </row>
    <row r="499" spans="1:7">
      <c r="A499" s="310"/>
      <c r="B499" s="310"/>
      <c r="C499" s="310"/>
      <c r="D499" s="310"/>
      <c r="E499" s="310"/>
      <c r="F499" s="310"/>
      <c r="G499" s="340"/>
    </row>
    <row r="500" spans="1:7" ht="54" customHeight="1">
      <c r="A500" s="341"/>
      <c r="B500" s="342"/>
      <c r="C500" s="342"/>
      <c r="D500" s="342"/>
      <c r="E500" s="342"/>
      <c r="F500" s="342"/>
      <c r="G500" s="342"/>
    </row>
    <row r="501" spans="1:7">
      <c r="A501" s="341"/>
      <c r="B501" s="343"/>
      <c r="C501" s="343"/>
      <c r="D501" s="343"/>
      <c r="E501" s="343"/>
      <c r="F501" s="343"/>
      <c r="G501" s="343"/>
    </row>
    <row r="502" spans="1:7">
      <c r="A502" s="344"/>
      <c r="B502" s="302"/>
      <c r="C502" s="302"/>
      <c r="D502" s="302"/>
      <c r="E502" s="302"/>
      <c r="F502" s="302"/>
      <c r="G502" s="302"/>
    </row>
    <row r="503" spans="1:7">
      <c r="A503" s="345"/>
      <c r="B503" s="302"/>
      <c r="C503" s="302"/>
      <c r="D503" s="302"/>
      <c r="E503" s="302"/>
      <c r="F503" s="302"/>
      <c r="G503" s="302"/>
    </row>
    <row r="504" spans="1:7">
      <c r="A504" s="346"/>
      <c r="B504" s="302"/>
      <c r="C504" s="302"/>
      <c r="D504" s="302"/>
      <c r="E504" s="302"/>
      <c r="F504" s="302"/>
      <c r="G504" s="302"/>
    </row>
    <row r="505" spans="1:7">
      <c r="A505" s="346"/>
      <c r="B505" s="302"/>
      <c r="C505" s="302"/>
      <c r="D505" s="302"/>
      <c r="E505" s="302"/>
      <c r="F505" s="302"/>
      <c r="G505" s="302"/>
    </row>
    <row r="506" spans="1:7">
      <c r="A506" s="345"/>
      <c r="B506" s="302"/>
      <c r="C506" s="302"/>
      <c r="D506" s="302"/>
      <c r="E506" s="302"/>
      <c r="F506" s="302"/>
      <c r="G506" s="302"/>
    </row>
    <row r="507" spans="1:7">
      <c r="A507" s="346"/>
      <c r="B507" s="302"/>
      <c r="C507" s="302"/>
      <c r="D507" s="302"/>
      <c r="E507" s="302"/>
      <c r="F507" s="302"/>
      <c r="G507" s="302"/>
    </row>
    <row r="508" spans="1:7">
      <c r="A508" s="346"/>
      <c r="B508" s="302"/>
      <c r="C508" s="302"/>
      <c r="D508" s="302"/>
      <c r="E508" s="302"/>
      <c r="F508" s="302"/>
      <c r="G508" s="302"/>
    </row>
    <row r="509" spans="1:7">
      <c r="A509" s="345"/>
      <c r="B509" s="302"/>
      <c r="C509" s="302"/>
      <c r="D509" s="302"/>
      <c r="E509" s="302"/>
      <c r="F509" s="302"/>
      <c r="G509" s="302"/>
    </row>
    <row r="510" spans="1:7">
      <c r="A510" s="346"/>
      <c r="B510" s="302"/>
      <c r="C510" s="302"/>
      <c r="D510" s="302"/>
      <c r="E510" s="302"/>
      <c r="F510" s="302"/>
      <c r="G510" s="302"/>
    </row>
    <row r="511" spans="1:7">
      <c r="A511" s="346"/>
      <c r="B511" s="302"/>
      <c r="C511" s="302"/>
      <c r="D511" s="302"/>
      <c r="E511" s="302"/>
      <c r="F511" s="302"/>
      <c r="G511" s="302"/>
    </row>
    <row r="512" spans="1:7">
      <c r="A512" s="345"/>
      <c r="B512" s="302"/>
      <c r="C512" s="302"/>
      <c r="D512" s="302"/>
      <c r="E512" s="302"/>
      <c r="F512" s="302"/>
      <c r="G512" s="302"/>
    </row>
    <row r="513" spans="1:7">
      <c r="A513" s="346"/>
      <c r="B513" s="302"/>
      <c r="C513" s="302"/>
      <c r="D513" s="302"/>
      <c r="E513" s="302"/>
      <c r="F513" s="302"/>
      <c r="G513" s="302"/>
    </row>
    <row r="514" spans="1:7">
      <c r="A514" s="346"/>
      <c r="B514" s="302"/>
      <c r="C514" s="302"/>
      <c r="D514" s="302"/>
      <c r="E514" s="302"/>
      <c r="F514" s="302"/>
      <c r="G514" s="302"/>
    </row>
    <row r="515" spans="1:7">
      <c r="A515" s="345"/>
      <c r="B515" s="302"/>
      <c r="C515" s="302"/>
      <c r="D515" s="302"/>
      <c r="E515" s="302"/>
      <c r="F515" s="302"/>
      <c r="G515" s="302"/>
    </row>
    <row r="516" spans="1:7">
      <c r="A516" s="346"/>
      <c r="B516" s="302"/>
      <c r="C516" s="302"/>
      <c r="D516" s="302"/>
      <c r="E516" s="302"/>
      <c r="F516" s="302"/>
      <c r="G516" s="302"/>
    </row>
    <row r="517" spans="1:7">
      <c r="A517" s="346"/>
      <c r="B517" s="302"/>
      <c r="C517" s="302"/>
      <c r="D517" s="302"/>
      <c r="E517" s="302"/>
      <c r="F517" s="302"/>
      <c r="G517" s="302"/>
    </row>
    <row r="518" spans="1:7">
      <c r="A518" s="345"/>
      <c r="B518" s="302"/>
      <c r="C518" s="302"/>
      <c r="D518" s="302"/>
      <c r="E518" s="302"/>
      <c r="F518" s="302"/>
      <c r="G518" s="302"/>
    </row>
    <row r="519" spans="1:7">
      <c r="A519" s="346"/>
      <c r="B519" s="302"/>
      <c r="C519" s="302"/>
      <c r="D519" s="302"/>
      <c r="E519" s="302"/>
      <c r="F519" s="302"/>
      <c r="G519" s="302"/>
    </row>
    <row r="520" spans="1:7">
      <c r="A520" s="346"/>
      <c r="B520" s="302"/>
      <c r="C520" s="302"/>
      <c r="D520" s="302"/>
      <c r="E520" s="302"/>
      <c r="F520" s="302"/>
      <c r="G520" s="302"/>
    </row>
    <row r="521" spans="1:7">
      <c r="A521" s="345"/>
      <c r="B521" s="302"/>
      <c r="C521" s="302"/>
      <c r="D521" s="302"/>
      <c r="E521" s="302"/>
      <c r="F521" s="302"/>
      <c r="G521" s="302"/>
    </row>
    <row r="522" spans="1:7">
      <c r="A522" s="131"/>
      <c r="B522" s="302"/>
      <c r="C522" s="302"/>
      <c r="D522" s="302"/>
      <c r="E522" s="302"/>
      <c r="F522" s="302"/>
      <c r="G522" s="302"/>
    </row>
    <row r="523" spans="1:7">
      <c r="A523" s="331"/>
      <c r="B523" s="302"/>
      <c r="C523" s="302"/>
      <c r="D523" s="302"/>
      <c r="E523" s="302"/>
      <c r="F523" s="302"/>
      <c r="G523" s="302"/>
    </row>
    <row r="524" spans="1:7">
      <c r="A524" s="331"/>
      <c r="B524" s="302"/>
      <c r="C524" s="302"/>
      <c r="D524" s="302"/>
      <c r="E524" s="302"/>
      <c r="F524" s="302"/>
      <c r="G524" s="302"/>
    </row>
    <row r="525" spans="1:7">
      <c r="A525" s="331"/>
      <c r="B525" s="302"/>
      <c r="C525" s="302"/>
      <c r="D525" s="302"/>
      <c r="E525" s="302"/>
      <c r="F525" s="302"/>
      <c r="G525" s="302"/>
    </row>
    <row r="526" spans="1:7">
      <c r="A526" s="331"/>
      <c r="B526" s="302"/>
      <c r="C526" s="302"/>
      <c r="D526" s="302"/>
      <c r="E526" s="302"/>
      <c r="F526" s="302"/>
      <c r="G526" s="302"/>
    </row>
    <row r="528" spans="1:7">
      <c r="A528" s="46"/>
      <c r="B528" s="347"/>
      <c r="C528" s="308"/>
      <c r="D528" s="308"/>
      <c r="E528" s="308"/>
      <c r="F528" s="308"/>
      <c r="G528" s="308"/>
    </row>
    <row r="531" spans="1:8" ht="15">
      <c r="A531" s="324"/>
      <c r="B531" s="324"/>
      <c r="C531" s="310"/>
      <c r="D531" s="310"/>
      <c r="E531" s="310"/>
      <c r="F531" s="310"/>
      <c r="G531" s="310"/>
      <c r="H531" s="311"/>
    </row>
    <row r="532" spans="1:8" ht="15.5">
      <c r="A532" s="325"/>
      <c r="B532" s="313"/>
      <c r="C532" s="310"/>
      <c r="D532" s="310"/>
      <c r="E532" s="310"/>
      <c r="F532" s="310"/>
      <c r="G532" s="310"/>
      <c r="H532" s="311"/>
    </row>
    <row r="533" spans="1:8">
      <c r="A533" s="310"/>
      <c r="B533" s="310"/>
      <c r="C533" s="310"/>
      <c r="D533" s="310"/>
      <c r="E533" s="310"/>
      <c r="F533" s="310"/>
      <c r="G533" s="310"/>
      <c r="H533" s="311"/>
    </row>
    <row r="534" spans="1:8">
      <c r="A534" s="310"/>
      <c r="B534" s="310"/>
      <c r="C534" s="310"/>
      <c r="D534" s="310"/>
      <c r="E534" s="310"/>
      <c r="F534" s="310"/>
      <c r="G534" s="310"/>
      <c r="H534" s="348"/>
    </row>
    <row r="535" spans="1:8">
      <c r="A535" s="349"/>
      <c r="B535" s="350"/>
      <c r="C535" s="350"/>
      <c r="D535" s="350"/>
      <c r="E535" s="350"/>
      <c r="F535" s="351"/>
      <c r="G535" s="351"/>
      <c r="H535" s="351"/>
    </row>
    <row r="536" spans="1:8">
      <c r="A536" s="349"/>
      <c r="B536" s="351"/>
      <c r="C536" s="351"/>
      <c r="D536" s="351"/>
      <c r="E536" s="351"/>
      <c r="F536" s="351"/>
      <c r="G536" s="351"/>
      <c r="H536" s="351"/>
    </row>
    <row r="537" spans="1:8">
      <c r="A537" s="352"/>
      <c r="B537" s="302"/>
      <c r="C537" s="302"/>
      <c r="D537" s="302"/>
      <c r="E537" s="302"/>
      <c r="F537" s="302"/>
      <c r="G537" s="302"/>
      <c r="H537" s="302"/>
    </row>
    <row r="538" spans="1:8">
      <c r="A538" s="352"/>
      <c r="B538" s="302"/>
      <c r="C538" s="302"/>
      <c r="D538" s="302"/>
      <c r="E538" s="302"/>
      <c r="F538" s="302"/>
      <c r="G538" s="302"/>
      <c r="H538" s="302"/>
    </row>
    <row r="539" spans="1:8">
      <c r="A539" s="124"/>
      <c r="B539" s="302"/>
      <c r="C539" s="302"/>
      <c r="D539" s="302"/>
      <c r="E539" s="302"/>
      <c r="F539" s="302"/>
      <c r="G539" s="302"/>
      <c r="H539" s="302"/>
    </row>
    <row r="540" spans="1:8">
      <c r="A540" s="124"/>
      <c r="B540" s="302"/>
      <c r="C540" s="302"/>
      <c r="D540" s="302"/>
      <c r="E540" s="302"/>
      <c r="F540" s="302"/>
      <c r="G540" s="302"/>
      <c r="H540" s="302"/>
    </row>
    <row r="541" spans="1:8">
      <c r="A541" s="132"/>
      <c r="B541" s="302"/>
      <c r="C541" s="302"/>
      <c r="D541" s="302"/>
      <c r="E541" s="302"/>
      <c r="F541" s="302"/>
      <c r="G541" s="302"/>
      <c r="H541" s="302"/>
    </row>
    <row r="542" spans="1:8">
      <c r="A542" s="352"/>
      <c r="B542" s="302"/>
      <c r="C542" s="302"/>
      <c r="D542" s="302"/>
      <c r="E542" s="302"/>
      <c r="F542" s="302"/>
      <c r="G542" s="302"/>
      <c r="H542" s="302"/>
    </row>
    <row r="543" spans="1:8">
      <c r="A543" s="353"/>
      <c r="B543" s="302"/>
      <c r="C543" s="302"/>
      <c r="D543" s="302"/>
      <c r="E543" s="302"/>
      <c r="F543" s="302"/>
      <c r="G543" s="302"/>
      <c r="H543" s="302"/>
    </row>
    <row r="544" spans="1:8">
      <c r="A544" s="353"/>
      <c r="B544" s="302"/>
      <c r="C544" s="302"/>
      <c r="D544" s="302"/>
      <c r="E544" s="302"/>
      <c r="F544" s="302"/>
      <c r="G544" s="302"/>
      <c r="H544" s="302"/>
    </row>
    <row r="545" spans="1:8">
      <c r="A545" s="352"/>
      <c r="B545" s="302"/>
      <c r="C545" s="302"/>
      <c r="D545" s="302"/>
      <c r="E545" s="302"/>
      <c r="F545" s="302"/>
      <c r="G545" s="302"/>
      <c r="H545" s="302"/>
    </row>
    <row r="546" spans="1:8">
      <c r="A546" s="124"/>
      <c r="B546" s="302"/>
      <c r="C546" s="302"/>
      <c r="D546" s="302"/>
      <c r="E546" s="302"/>
      <c r="F546" s="302"/>
      <c r="G546" s="302"/>
      <c r="H546" s="302"/>
    </row>
    <row r="547" spans="1:8">
      <c r="A547" s="124"/>
      <c r="B547" s="302"/>
      <c r="C547" s="302"/>
      <c r="D547" s="302"/>
      <c r="E547" s="302"/>
      <c r="F547" s="302"/>
      <c r="G547" s="302"/>
      <c r="H547" s="302"/>
    </row>
    <row r="548" spans="1:8">
      <c r="A548" s="352"/>
      <c r="B548" s="302"/>
      <c r="C548" s="302"/>
      <c r="D548" s="302"/>
      <c r="E548" s="302"/>
      <c r="F548" s="302"/>
      <c r="G548" s="302"/>
      <c r="H548" s="302"/>
    </row>
    <row r="549" spans="1:8">
      <c r="A549" s="124"/>
      <c r="B549" s="302"/>
      <c r="C549" s="302"/>
      <c r="D549" s="302"/>
      <c r="E549" s="302"/>
      <c r="F549" s="302"/>
      <c r="G549" s="302"/>
      <c r="H549" s="302"/>
    </row>
    <row r="550" spans="1:8">
      <c r="A550" s="124"/>
      <c r="B550" s="302"/>
      <c r="C550" s="302"/>
      <c r="D550" s="302"/>
      <c r="E550" s="302"/>
      <c r="F550" s="302"/>
      <c r="G550" s="302"/>
      <c r="H550" s="302"/>
    </row>
    <row r="551" spans="1:8">
      <c r="A551" s="124"/>
      <c r="B551" s="302"/>
      <c r="C551" s="302"/>
      <c r="D551" s="302"/>
      <c r="E551" s="302"/>
      <c r="F551" s="302"/>
      <c r="G551" s="302"/>
      <c r="H551" s="302"/>
    </row>
    <row r="552" spans="1:8">
      <c r="A552" s="352"/>
      <c r="B552" s="302"/>
      <c r="C552" s="302"/>
      <c r="D552" s="302"/>
      <c r="E552" s="302"/>
      <c r="F552" s="302"/>
      <c r="G552" s="302"/>
      <c r="H552" s="302"/>
    </row>
    <row r="553" spans="1:8">
      <c r="A553" s="331"/>
      <c r="B553" s="302"/>
      <c r="C553" s="302"/>
      <c r="D553" s="302"/>
      <c r="E553" s="302"/>
      <c r="F553" s="302"/>
      <c r="G553" s="302"/>
      <c r="H553" s="302"/>
    </row>
    <row r="554" spans="1:8">
      <c r="A554" s="352"/>
      <c r="B554" s="302"/>
      <c r="C554" s="302"/>
      <c r="D554" s="302"/>
      <c r="E554" s="302"/>
      <c r="F554" s="302"/>
      <c r="G554" s="302"/>
      <c r="H554" s="302"/>
    </row>
    <row r="555" spans="1:8">
      <c r="A555" s="353"/>
      <c r="B555" s="302"/>
      <c r="C555" s="302"/>
      <c r="D555" s="302"/>
      <c r="E555" s="302"/>
      <c r="F555" s="302"/>
      <c r="G555" s="302"/>
      <c r="H555" s="302"/>
    </row>
    <row r="556" spans="1:8">
      <c r="A556" s="353"/>
      <c r="B556" s="302"/>
      <c r="C556" s="302"/>
      <c r="D556" s="302"/>
      <c r="E556" s="302"/>
      <c r="F556" s="302"/>
      <c r="G556" s="302"/>
      <c r="H556" s="302"/>
    </row>
    <row r="557" spans="1:8">
      <c r="A557" s="354"/>
      <c r="B557" s="302"/>
      <c r="C557" s="302"/>
      <c r="D557" s="302"/>
      <c r="E557" s="302"/>
      <c r="F557" s="302"/>
      <c r="G557" s="302"/>
      <c r="H557" s="302"/>
    </row>
    <row r="559" spans="1:8">
      <c r="A559" s="46"/>
      <c r="B559" s="308"/>
      <c r="C559" s="308"/>
      <c r="D559" s="308"/>
      <c r="E559" s="308"/>
      <c r="F559" s="308"/>
      <c r="G559" s="308"/>
      <c r="H559" s="308"/>
    </row>
    <row r="562" spans="1:36">
      <c r="A562" s="46"/>
      <c r="B562" s="133"/>
      <c r="C562" s="133"/>
      <c r="D562" s="133"/>
      <c r="E562" s="133"/>
      <c r="F562" s="133"/>
      <c r="G562" s="133"/>
      <c r="H562" s="133"/>
    </row>
    <row r="563" spans="1:36">
      <c r="A563" s="355"/>
      <c r="B563" s="356"/>
      <c r="C563" s="356"/>
      <c r="D563" s="356"/>
      <c r="E563" s="356"/>
      <c r="F563" s="356"/>
      <c r="G563" s="356"/>
      <c r="H563" s="356"/>
    </row>
    <row r="564" spans="1:36">
      <c r="A564" s="355"/>
      <c r="B564" s="356"/>
      <c r="C564" s="356"/>
      <c r="D564" s="356"/>
      <c r="E564" s="356"/>
      <c r="F564" s="357"/>
      <c r="G564" s="357"/>
      <c r="H564" s="357"/>
    </row>
    <row r="565" spans="1:36">
      <c r="A565" s="355"/>
      <c r="B565" s="356"/>
      <c r="C565" s="356"/>
      <c r="D565" s="356"/>
      <c r="E565" s="356"/>
      <c r="F565" s="356"/>
      <c r="G565" s="356"/>
      <c r="H565" s="356"/>
    </row>
    <row r="566" spans="1:36">
      <c r="A566" s="355"/>
      <c r="B566" s="356"/>
      <c r="C566" s="356"/>
      <c r="D566" s="356"/>
      <c r="E566" s="356"/>
      <c r="F566" s="356"/>
      <c r="G566" s="356"/>
      <c r="H566" s="356"/>
    </row>
    <row r="567" spans="1:36">
      <c r="A567" s="355"/>
      <c r="B567" s="356"/>
      <c r="C567" s="356"/>
      <c r="D567" s="356"/>
      <c r="E567" s="356"/>
      <c r="F567" s="356"/>
      <c r="G567" s="356"/>
      <c r="H567" s="356"/>
    </row>
    <row r="568" spans="1:36">
      <c r="A568" s="355"/>
      <c r="B568" s="358"/>
      <c r="C568" s="358"/>
      <c r="D568" s="358"/>
      <c r="E568" s="358"/>
      <c r="F568" s="358"/>
      <c r="G568" s="358"/>
      <c r="H568" s="358"/>
    </row>
    <row r="569" spans="1:36">
      <c r="A569" s="46"/>
      <c r="B569" s="347"/>
      <c r="C569" s="347"/>
      <c r="D569" s="347"/>
      <c r="E569" s="347"/>
      <c r="F569" s="347"/>
      <c r="G569" s="347"/>
      <c r="H569" s="347"/>
    </row>
    <row r="571" spans="1:36">
      <c r="A571" s="46"/>
      <c r="B571" s="46"/>
      <c r="C571" s="46"/>
      <c r="D571" s="46"/>
      <c r="E571" s="46"/>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spans="1:36">
      <c r="B572" s="359"/>
      <c r="C572" s="359"/>
      <c r="D572" s="359"/>
      <c r="E572" s="359"/>
      <c r="F572" s="359"/>
      <c r="G572" s="359"/>
      <c r="H572" s="359"/>
      <c r="I572" s="359"/>
      <c r="J572" s="359"/>
      <c r="K572" s="359"/>
      <c r="L572" s="359"/>
      <c r="M572" s="359"/>
      <c r="N572" s="359"/>
      <c r="O572" s="359"/>
      <c r="P572" s="359"/>
      <c r="Q572" s="359"/>
      <c r="R572" s="359"/>
      <c r="S572" s="359"/>
      <c r="T572" s="359"/>
      <c r="U572" s="359"/>
      <c r="V572" s="359"/>
      <c r="W572" s="359"/>
      <c r="X572" s="359"/>
      <c r="Y572" s="359"/>
      <c r="Z572" s="359"/>
      <c r="AA572" s="359"/>
      <c r="AB572" s="359"/>
      <c r="AC572" s="359"/>
      <c r="AD572" s="359"/>
      <c r="AE572" s="359"/>
      <c r="AF572" s="359"/>
      <c r="AG572" s="359"/>
      <c r="AH572" s="359"/>
      <c r="AI572" s="359"/>
      <c r="AJ572" s="359"/>
    </row>
    <row r="573" spans="1:36">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359"/>
      <c r="AI573" s="1"/>
      <c r="AJ573" s="1"/>
    </row>
    <row r="575" spans="1:36">
      <c r="A575" s="46"/>
      <c r="B575" s="46"/>
    </row>
    <row r="577" spans="1:14">
      <c r="A577" s="46"/>
      <c r="B577" s="133"/>
      <c r="C577" s="133"/>
      <c r="D577" s="133"/>
      <c r="E577" s="133"/>
      <c r="F577" s="133"/>
      <c r="G577" s="133"/>
      <c r="H577" s="133"/>
      <c r="I577" s="133"/>
    </row>
    <row r="578" spans="1:14">
      <c r="B578" s="2"/>
    </row>
    <row r="580" spans="1:14">
      <c r="A580" s="46"/>
      <c r="B580" s="347"/>
    </row>
    <row r="581" spans="1:14">
      <c r="A581" s="46"/>
      <c r="B581" s="2"/>
    </row>
    <row r="582" spans="1:14">
      <c r="A582" s="46"/>
      <c r="B582" s="2"/>
    </row>
    <row r="583" spans="1:14" ht="15" customHeight="1">
      <c r="A583"/>
      <c r="E583" s="39"/>
      <c r="F583" s="39"/>
      <c r="G583" s="39"/>
      <c r="H583" s="39"/>
      <c r="I583" s="39"/>
    </row>
    <row r="584" spans="1:14">
      <c r="A584"/>
      <c r="B584" s="2"/>
      <c r="E584" s="39"/>
      <c r="F584" s="39"/>
      <c r="G584" s="39"/>
      <c r="H584" s="39"/>
      <c r="I584" s="39"/>
    </row>
    <row r="585" spans="1:14">
      <c r="A585" s="46"/>
      <c r="B585" s="2"/>
    </row>
    <row r="586" spans="1:14">
      <c r="A586" s="46"/>
      <c r="B586" s="2"/>
    </row>
    <row r="587" spans="1:14">
      <c r="A587" s="46"/>
      <c r="B587" s="347"/>
    </row>
    <row r="588" spans="1:14">
      <c r="A588" s="46"/>
      <c r="B588" s="2"/>
    </row>
    <row r="589" spans="1:14">
      <c r="A589" s="46"/>
      <c r="B589" s="2"/>
    </row>
    <row r="590" spans="1:14">
      <c r="A590" s="46"/>
      <c r="B590" s="2"/>
    </row>
    <row r="591" spans="1:14">
      <c r="A591" s="46"/>
      <c r="B591" s="2"/>
    </row>
    <row r="592" spans="1:14" ht="15.5">
      <c r="A592" s="360"/>
      <c r="B592" s="280"/>
      <c r="C592" s="280"/>
      <c r="D592" s="280"/>
      <c r="E592" s="280"/>
      <c r="F592" s="280"/>
      <c r="G592" s="280"/>
      <c r="H592" s="280"/>
      <c r="I592" s="280"/>
      <c r="J592" s="280"/>
      <c r="K592" s="280"/>
      <c r="L592" s="280"/>
      <c r="M592" s="280"/>
      <c r="N592" s="280"/>
    </row>
    <row r="593" spans="1:14">
      <c r="A593" s="280"/>
      <c r="B593" s="280"/>
      <c r="C593" s="280"/>
      <c r="D593" s="280"/>
      <c r="E593" s="280"/>
      <c r="F593" s="280"/>
      <c r="G593" s="280"/>
      <c r="H593" s="280"/>
      <c r="I593" s="280"/>
      <c r="J593" s="280"/>
      <c r="K593" s="280"/>
      <c r="L593" s="280"/>
      <c r="M593" s="280"/>
      <c r="N593" s="280"/>
    </row>
    <row r="594" spans="1:14">
      <c r="A594" s="280"/>
      <c r="B594" s="280"/>
      <c r="C594" s="280"/>
      <c r="D594" s="280"/>
      <c r="E594" s="280"/>
      <c r="F594" s="280"/>
      <c r="G594" s="280"/>
      <c r="H594" s="280"/>
      <c r="I594" s="280"/>
      <c r="J594" s="280"/>
      <c r="K594" s="280"/>
      <c r="L594" s="280"/>
      <c r="M594" s="280"/>
      <c r="N594" s="280"/>
    </row>
    <row r="595" spans="1:14">
      <c r="A595" s="361"/>
      <c r="B595" s="362"/>
      <c r="C595" s="363"/>
      <c r="D595" s="364"/>
      <c r="E595" s="364"/>
      <c r="F595" s="365"/>
      <c r="G595" s="364"/>
      <c r="H595" s="365"/>
      <c r="I595" s="364"/>
      <c r="J595" s="365"/>
      <c r="K595" s="364"/>
      <c r="L595" s="365"/>
      <c r="M595" s="365"/>
      <c r="N595" s="365"/>
    </row>
    <row r="596" spans="1:14">
      <c r="A596" s="366"/>
      <c r="B596" s="365"/>
      <c r="C596" s="367"/>
      <c r="D596" s="366"/>
      <c r="E596" s="366"/>
      <c r="F596" s="368"/>
      <c r="G596" s="366"/>
      <c r="H596" s="368"/>
      <c r="I596" s="366"/>
      <c r="J596" s="368"/>
      <c r="K596" s="366"/>
      <c r="L596" s="368"/>
      <c r="M596" s="366"/>
      <c r="N596" s="368"/>
    </row>
    <row r="597" spans="1:14">
      <c r="A597" s="366"/>
      <c r="B597" s="365"/>
      <c r="C597" s="365"/>
      <c r="D597" s="366"/>
      <c r="E597" s="366"/>
      <c r="F597" s="368"/>
      <c r="G597" s="366"/>
      <c r="H597" s="368"/>
      <c r="I597" s="366"/>
      <c r="J597" s="368"/>
      <c r="K597" s="366"/>
      <c r="L597" s="368"/>
      <c r="M597" s="366"/>
      <c r="N597" s="368"/>
    </row>
    <row r="598" spans="1:14">
      <c r="A598" s="366"/>
      <c r="B598" s="365"/>
      <c r="C598" s="365"/>
      <c r="D598" s="366"/>
      <c r="E598" s="366"/>
      <c r="F598" s="368"/>
      <c r="G598" s="366"/>
      <c r="H598" s="368"/>
      <c r="I598" s="366"/>
      <c r="J598" s="368"/>
      <c r="K598" s="366"/>
      <c r="L598" s="368"/>
      <c r="M598" s="366"/>
      <c r="N598" s="368"/>
    </row>
    <row r="599" spans="1:14">
      <c r="A599" s="366"/>
      <c r="B599" s="365"/>
      <c r="C599" s="365"/>
      <c r="D599" s="366"/>
      <c r="E599" s="366"/>
      <c r="F599" s="368"/>
      <c r="G599" s="366"/>
      <c r="H599" s="368"/>
      <c r="I599" s="366"/>
      <c r="J599" s="368"/>
      <c r="K599" s="366"/>
      <c r="L599" s="368"/>
      <c r="M599" s="366"/>
      <c r="N599" s="368"/>
    </row>
    <row r="600" spans="1:14">
      <c r="A600" s="366"/>
      <c r="B600" s="365"/>
      <c r="C600" s="369"/>
      <c r="D600" s="370"/>
      <c r="E600" s="366"/>
      <c r="F600" s="368"/>
      <c r="G600" s="366"/>
      <c r="H600" s="368"/>
      <c r="I600" s="366"/>
      <c r="J600" s="368"/>
      <c r="K600" s="366"/>
      <c r="L600" s="368"/>
      <c r="M600" s="366"/>
      <c r="N600" s="368"/>
    </row>
    <row r="601" spans="1:14">
      <c r="A601" s="366"/>
      <c r="B601" s="365"/>
      <c r="C601" s="371"/>
      <c r="D601" s="370"/>
      <c r="E601" s="366"/>
      <c r="F601" s="372"/>
      <c r="G601" s="366"/>
      <c r="H601" s="372"/>
      <c r="I601" s="366"/>
      <c r="J601" s="372"/>
      <c r="K601" s="366"/>
      <c r="L601" s="372"/>
      <c r="M601" s="366"/>
      <c r="N601" s="368"/>
    </row>
    <row r="602" spans="1:14">
      <c r="A602" s="366"/>
      <c r="B602" s="365"/>
      <c r="C602" s="371"/>
      <c r="D602" s="370"/>
      <c r="E602" s="366"/>
      <c r="F602" s="372"/>
      <c r="G602" s="366"/>
      <c r="H602" s="372"/>
      <c r="I602" s="366"/>
      <c r="J602" s="372"/>
      <c r="K602" s="366"/>
      <c r="L602" s="372"/>
      <c r="M602" s="366"/>
      <c r="N602" s="372"/>
    </row>
    <row r="603" spans="1:14">
      <c r="A603" s="366"/>
      <c r="B603" s="364"/>
      <c r="C603" s="369"/>
      <c r="D603" s="370"/>
      <c r="E603" s="366"/>
      <c r="F603" s="368"/>
      <c r="G603" s="366"/>
      <c r="H603" s="368"/>
      <c r="I603" s="366"/>
      <c r="J603" s="368"/>
      <c r="K603" s="366"/>
      <c r="L603" s="368"/>
      <c r="M603" s="366"/>
      <c r="N603" s="368"/>
    </row>
    <row r="604" spans="1:14">
      <c r="A604" s="366"/>
      <c r="B604" s="364"/>
      <c r="C604" s="371"/>
      <c r="D604" s="370"/>
      <c r="E604" s="366"/>
      <c r="F604" s="368"/>
      <c r="G604" s="366"/>
      <c r="H604" s="368"/>
      <c r="I604" s="366"/>
      <c r="J604" s="368"/>
      <c r="K604" s="366"/>
      <c r="L604" s="368"/>
      <c r="M604" s="366"/>
      <c r="N604" s="368"/>
    </row>
    <row r="605" spans="1:14">
      <c r="A605" s="366"/>
      <c r="B605" s="364"/>
      <c r="C605" s="373"/>
      <c r="D605" s="370"/>
      <c r="E605" s="366"/>
      <c r="F605" s="368"/>
      <c r="G605" s="366"/>
      <c r="H605" s="368"/>
      <c r="I605" s="366"/>
      <c r="J605" s="368"/>
      <c r="K605" s="366"/>
      <c r="L605" s="368"/>
      <c r="M605" s="366"/>
      <c r="N605" s="368"/>
    </row>
    <row r="606" spans="1:14">
      <c r="A606" s="366"/>
      <c r="B606" s="365"/>
      <c r="C606" s="369"/>
      <c r="D606" s="370"/>
      <c r="E606" s="366"/>
      <c r="F606" s="368"/>
      <c r="G606" s="366"/>
      <c r="H606" s="368"/>
      <c r="I606" s="366"/>
      <c r="J606" s="368"/>
      <c r="K606" s="366"/>
      <c r="L606" s="368"/>
      <c r="M606" s="366"/>
      <c r="N606" s="368"/>
    </row>
    <row r="607" spans="1:14">
      <c r="A607" s="366"/>
      <c r="B607" s="365"/>
      <c r="C607" s="369"/>
      <c r="D607" s="370"/>
      <c r="E607" s="366"/>
      <c r="F607" s="368"/>
      <c r="G607" s="366"/>
      <c r="H607" s="368"/>
      <c r="I607" s="366"/>
      <c r="J607" s="368"/>
      <c r="K607" s="366"/>
      <c r="L607" s="368"/>
      <c r="M607" s="366"/>
      <c r="N607" s="368"/>
    </row>
    <row r="608" spans="1:14">
      <c r="A608" s="366"/>
      <c r="B608" s="364"/>
      <c r="C608" s="369"/>
      <c r="D608" s="370"/>
      <c r="E608" s="366"/>
      <c r="F608" s="368"/>
      <c r="G608" s="366"/>
      <c r="H608" s="368"/>
      <c r="I608" s="366"/>
      <c r="J608" s="368"/>
      <c r="K608" s="366"/>
      <c r="L608" s="368"/>
      <c r="M608" s="366"/>
      <c r="N608" s="368"/>
    </row>
    <row r="609" spans="1:14">
      <c r="A609" s="366"/>
      <c r="B609" s="364"/>
      <c r="C609" s="369"/>
      <c r="D609" s="370"/>
      <c r="E609" s="366"/>
      <c r="F609" s="368"/>
      <c r="G609" s="366"/>
      <c r="H609" s="368"/>
      <c r="I609" s="366"/>
      <c r="J609" s="368"/>
      <c r="K609" s="366"/>
      <c r="L609" s="368"/>
      <c r="M609" s="366"/>
      <c r="N609" s="368"/>
    </row>
    <row r="610" spans="1:14">
      <c r="A610" s="366"/>
      <c r="B610" s="364"/>
      <c r="C610" s="369"/>
      <c r="D610" s="370"/>
      <c r="E610" s="366"/>
      <c r="F610" s="368"/>
      <c r="G610" s="366"/>
      <c r="H610" s="368"/>
      <c r="I610" s="366"/>
      <c r="J610" s="368"/>
      <c r="K610" s="366"/>
      <c r="L610" s="368"/>
      <c r="M610" s="366"/>
      <c r="N610" s="368"/>
    </row>
    <row r="611" spans="1:14">
      <c r="A611" s="366"/>
      <c r="B611" s="364"/>
      <c r="C611" s="369"/>
      <c r="D611" s="370"/>
      <c r="E611" s="366"/>
      <c r="F611" s="368"/>
      <c r="G611" s="366"/>
      <c r="H611" s="368"/>
      <c r="I611" s="366"/>
      <c r="J611" s="368"/>
      <c r="K611" s="366"/>
      <c r="L611" s="368"/>
      <c r="M611" s="366"/>
      <c r="N611" s="368"/>
    </row>
    <row r="612" spans="1:14">
      <c r="A612" s="366"/>
      <c r="B612" s="364"/>
      <c r="C612" s="369"/>
      <c r="D612" s="370"/>
      <c r="E612" s="366"/>
      <c r="F612" s="368"/>
      <c r="G612" s="366"/>
      <c r="H612" s="368"/>
      <c r="I612" s="366"/>
      <c r="J612" s="368"/>
      <c r="K612" s="366"/>
      <c r="L612" s="368"/>
      <c r="M612" s="366"/>
      <c r="N612" s="368"/>
    </row>
    <row r="613" spans="1:14">
      <c r="A613" s="366"/>
      <c r="B613" s="364"/>
      <c r="C613" s="369"/>
      <c r="D613" s="370"/>
      <c r="E613" s="366"/>
      <c r="F613" s="368"/>
      <c r="G613" s="366"/>
      <c r="H613" s="368"/>
      <c r="I613" s="366"/>
      <c r="J613" s="368"/>
      <c r="K613" s="366"/>
      <c r="L613" s="368"/>
      <c r="M613" s="366"/>
      <c r="N613" s="368"/>
    </row>
    <row r="614" spans="1:14">
      <c r="A614" s="366"/>
      <c r="B614" s="364"/>
      <c r="C614" s="369"/>
      <c r="D614" s="370"/>
      <c r="E614" s="366"/>
      <c r="F614" s="368"/>
      <c r="G614" s="366"/>
      <c r="H614" s="368"/>
      <c r="I614" s="366"/>
      <c r="J614" s="368"/>
      <c r="K614" s="366"/>
      <c r="L614" s="368"/>
      <c r="M614" s="366"/>
      <c r="N614" s="368"/>
    </row>
    <row r="615" spans="1:14">
      <c r="A615" s="366"/>
      <c r="B615" s="364"/>
      <c r="C615" s="369"/>
      <c r="D615" s="370"/>
      <c r="E615" s="366"/>
      <c r="F615" s="368"/>
      <c r="G615" s="366"/>
      <c r="H615" s="368"/>
      <c r="I615" s="366"/>
      <c r="J615" s="368"/>
      <c r="K615" s="366"/>
      <c r="L615" s="368"/>
      <c r="M615" s="366"/>
      <c r="N615" s="368"/>
    </row>
    <row r="616" spans="1:14">
      <c r="A616" s="366"/>
      <c r="B616" s="364"/>
      <c r="C616" s="369"/>
      <c r="D616" s="370"/>
      <c r="E616" s="366"/>
      <c r="F616" s="368"/>
      <c r="G616" s="366"/>
      <c r="H616" s="368"/>
      <c r="I616" s="366"/>
      <c r="J616" s="368"/>
      <c r="K616" s="366"/>
      <c r="L616" s="368"/>
      <c r="M616" s="366"/>
      <c r="N616" s="368"/>
    </row>
    <row r="617" spans="1:14">
      <c r="A617" s="366"/>
      <c r="B617" s="364"/>
      <c r="C617" s="369"/>
      <c r="D617" s="370"/>
      <c r="E617" s="366"/>
      <c r="F617" s="368"/>
      <c r="G617" s="366"/>
      <c r="H617" s="368"/>
      <c r="I617" s="366"/>
      <c r="J617" s="368"/>
      <c r="K617" s="366"/>
      <c r="L617" s="368"/>
      <c r="M617" s="366"/>
      <c r="N617" s="368"/>
    </row>
    <row r="618" spans="1:14">
      <c r="A618" s="364"/>
      <c r="B618" s="364"/>
      <c r="C618" s="366"/>
      <c r="D618" s="370"/>
      <c r="E618" s="366"/>
      <c r="F618" s="368"/>
      <c r="G618" s="366"/>
      <c r="H618" s="368"/>
      <c r="I618" s="366"/>
      <c r="J618" s="368"/>
      <c r="K618" s="366"/>
      <c r="L618" s="374"/>
      <c r="M618" s="366"/>
      <c r="N618" s="374"/>
    </row>
    <row r="619" spans="1:14">
      <c r="A619" s="366"/>
      <c r="B619" s="365"/>
      <c r="C619" s="371"/>
      <c r="D619" s="370"/>
      <c r="E619" s="366"/>
      <c r="F619" s="375"/>
      <c r="G619" s="366"/>
      <c r="H619" s="375"/>
      <c r="I619" s="366"/>
      <c r="J619" s="375"/>
      <c r="K619" s="366"/>
      <c r="L619" s="375"/>
      <c r="M619" s="366"/>
      <c r="N619" s="375"/>
    </row>
    <row r="620" spans="1:14">
      <c r="A620" s="366"/>
      <c r="B620" s="365"/>
      <c r="C620" s="369"/>
      <c r="D620" s="370"/>
      <c r="E620" s="366"/>
      <c r="F620" s="376"/>
      <c r="G620" s="366"/>
      <c r="H620" s="376"/>
      <c r="I620" s="366"/>
      <c r="J620" s="377"/>
      <c r="K620" s="366"/>
      <c r="L620" s="376"/>
      <c r="M620" s="366"/>
      <c r="N620" s="376"/>
    </row>
    <row r="621" spans="1:14">
      <c r="A621" s="366"/>
      <c r="B621" s="365"/>
      <c r="C621" s="369"/>
      <c r="D621" s="370"/>
      <c r="E621" s="366"/>
      <c r="F621" s="376"/>
      <c r="G621" s="366"/>
      <c r="H621" s="376"/>
      <c r="I621" s="366"/>
      <c r="J621" s="376"/>
      <c r="K621" s="366"/>
      <c r="L621" s="376"/>
      <c r="M621" s="366"/>
      <c r="N621" s="376"/>
    </row>
    <row r="622" spans="1:14">
      <c r="A622" s="366"/>
      <c r="B622" s="364"/>
      <c r="C622" s="369"/>
      <c r="D622" s="370"/>
      <c r="E622" s="366"/>
      <c r="F622" s="376"/>
      <c r="G622" s="366"/>
      <c r="H622" s="377"/>
      <c r="I622" s="366"/>
      <c r="J622" s="377"/>
      <c r="K622" s="366"/>
      <c r="L622" s="376"/>
      <c r="M622" s="366"/>
      <c r="N622" s="376"/>
    </row>
    <row r="623" spans="1:14">
      <c r="A623" s="366"/>
      <c r="B623" s="364"/>
      <c r="C623" s="369"/>
      <c r="D623" s="370"/>
      <c r="E623" s="366"/>
      <c r="F623" s="376"/>
      <c r="G623" s="366"/>
      <c r="H623" s="377"/>
      <c r="I623" s="366"/>
      <c r="J623" s="377"/>
      <c r="K623" s="366"/>
      <c r="L623" s="376"/>
      <c r="M623" s="366"/>
      <c r="N623" s="376"/>
    </row>
    <row r="624" spans="1:14">
      <c r="A624" s="366"/>
      <c r="B624" s="364"/>
      <c r="C624" s="369"/>
      <c r="D624" s="370"/>
      <c r="E624" s="366"/>
      <c r="F624" s="376"/>
      <c r="G624" s="366"/>
      <c r="H624" s="377"/>
      <c r="I624" s="366"/>
      <c r="J624" s="377"/>
      <c r="K624" s="366"/>
      <c r="L624" s="376"/>
      <c r="M624" s="366"/>
      <c r="N624" s="376"/>
    </row>
    <row r="625" spans="1:14">
      <c r="A625" s="366"/>
      <c r="B625" s="364"/>
      <c r="C625" s="369"/>
      <c r="D625" s="370"/>
      <c r="E625" s="366"/>
      <c r="F625" s="376"/>
      <c r="G625" s="366"/>
      <c r="H625" s="376"/>
      <c r="I625" s="366"/>
      <c r="J625" s="376"/>
      <c r="K625" s="366"/>
      <c r="L625" s="376"/>
      <c r="M625" s="366"/>
      <c r="N625" s="376"/>
    </row>
    <row r="626" spans="1:14">
      <c r="A626" s="366"/>
      <c r="B626" s="365"/>
      <c r="C626" s="369"/>
      <c r="D626" s="370"/>
      <c r="E626" s="366"/>
      <c r="F626" s="376"/>
      <c r="G626" s="366"/>
      <c r="H626" s="377"/>
      <c r="I626" s="366"/>
      <c r="J626" s="377"/>
      <c r="K626" s="366"/>
      <c r="L626" s="376"/>
      <c r="M626" s="366"/>
      <c r="N626" s="377"/>
    </row>
    <row r="627" spans="1:14">
      <c r="A627" s="366"/>
      <c r="B627" s="364"/>
      <c r="C627" s="369"/>
      <c r="D627" s="370"/>
      <c r="E627" s="366"/>
      <c r="F627" s="376"/>
      <c r="G627" s="366"/>
      <c r="H627" s="376"/>
      <c r="I627" s="366"/>
      <c r="J627" s="376"/>
      <c r="K627" s="366"/>
      <c r="L627" s="376"/>
      <c r="M627" s="366"/>
      <c r="N627" s="376"/>
    </row>
    <row r="628" spans="1:14">
      <c r="A628" s="366"/>
      <c r="B628" s="364"/>
      <c r="C628" s="369"/>
      <c r="D628" s="370"/>
      <c r="E628" s="366"/>
      <c r="F628" s="376"/>
      <c r="G628" s="366"/>
      <c r="H628" s="376"/>
      <c r="I628" s="366"/>
      <c r="J628" s="376"/>
      <c r="K628" s="366"/>
      <c r="L628" s="376"/>
      <c r="M628" s="366"/>
      <c r="N628" s="376"/>
    </row>
    <row r="629" spans="1:14">
      <c r="A629" s="366"/>
      <c r="B629" s="364"/>
      <c r="C629" s="366"/>
      <c r="D629" s="370"/>
      <c r="E629" s="366"/>
      <c r="F629" s="376"/>
      <c r="G629" s="366"/>
      <c r="H629" s="376"/>
      <c r="I629" s="366"/>
      <c r="J629" s="376"/>
      <c r="K629" s="366"/>
      <c r="L629" s="378"/>
      <c r="M629" s="366"/>
      <c r="N629" s="378"/>
    </row>
    <row r="630" spans="1:14">
      <c r="A630" s="366"/>
      <c r="B630" s="364"/>
      <c r="C630" s="369"/>
      <c r="D630" s="370"/>
      <c r="E630" s="366"/>
      <c r="F630" s="376"/>
      <c r="G630" s="366"/>
      <c r="H630" s="377"/>
      <c r="I630" s="366"/>
      <c r="J630" s="377"/>
      <c r="K630" s="366"/>
      <c r="L630" s="376"/>
      <c r="M630" s="366"/>
      <c r="N630" s="376"/>
    </row>
    <row r="631" spans="1:14">
      <c r="A631" s="366"/>
      <c r="B631" s="364"/>
      <c r="C631" s="369"/>
      <c r="D631" s="370"/>
      <c r="E631" s="366"/>
      <c r="F631" s="376"/>
      <c r="G631" s="366"/>
      <c r="H631" s="377"/>
      <c r="I631" s="366"/>
      <c r="J631" s="377"/>
      <c r="K631" s="366"/>
      <c r="L631" s="376"/>
      <c r="M631" s="366"/>
      <c r="N631" s="377"/>
    </row>
    <row r="632" spans="1:14">
      <c r="A632" s="366"/>
      <c r="B632" s="364"/>
      <c r="C632" s="369"/>
      <c r="D632" s="370"/>
      <c r="E632" s="366"/>
      <c r="F632" s="376"/>
      <c r="G632" s="366"/>
      <c r="H632" s="377"/>
      <c r="I632" s="366"/>
      <c r="J632" s="377"/>
      <c r="K632" s="366"/>
      <c r="L632" s="376"/>
      <c r="M632" s="366"/>
      <c r="N632" s="376"/>
    </row>
    <row r="633" spans="1:14">
      <c r="A633" s="366"/>
      <c r="B633" s="364"/>
      <c r="C633" s="369"/>
      <c r="D633" s="365"/>
      <c r="E633" s="366"/>
      <c r="F633" s="376"/>
      <c r="G633" s="366"/>
      <c r="H633" s="377"/>
      <c r="I633" s="366"/>
      <c r="J633" s="377"/>
      <c r="K633" s="366"/>
      <c r="L633" s="376"/>
      <c r="M633" s="366"/>
      <c r="N633" s="376"/>
    </row>
    <row r="634" spans="1:14">
      <c r="A634" s="366"/>
      <c r="B634" s="364"/>
      <c r="C634" s="371"/>
      <c r="D634" s="370"/>
      <c r="E634" s="366"/>
      <c r="F634" s="376"/>
      <c r="G634" s="366"/>
      <c r="H634" s="377"/>
      <c r="I634" s="366"/>
      <c r="J634" s="377"/>
      <c r="K634" s="366"/>
      <c r="L634" s="376"/>
      <c r="M634" s="366"/>
      <c r="N634" s="377"/>
    </row>
    <row r="635" spans="1:14">
      <c r="A635" s="366"/>
      <c r="B635" s="364"/>
      <c r="C635" s="369"/>
      <c r="D635" s="365"/>
      <c r="E635" s="366"/>
      <c r="F635" s="376"/>
      <c r="G635" s="366"/>
      <c r="H635" s="376"/>
      <c r="I635" s="366"/>
      <c r="J635" s="377"/>
      <c r="K635" s="366"/>
      <c r="L635" s="376"/>
      <c r="M635" s="366"/>
      <c r="N635" s="376"/>
    </row>
    <row r="636" spans="1:14">
      <c r="A636" s="366"/>
      <c r="B636" s="364"/>
      <c r="C636" s="369"/>
      <c r="D636" s="370"/>
      <c r="E636" s="366"/>
      <c r="F636" s="376"/>
      <c r="G636" s="366"/>
      <c r="H636" s="377"/>
      <c r="I636" s="366"/>
      <c r="J636" s="377"/>
      <c r="K636" s="366"/>
      <c r="L636" s="376"/>
      <c r="M636" s="366"/>
      <c r="N636" s="377"/>
    </row>
    <row r="637" spans="1:14">
      <c r="A637" s="366"/>
      <c r="B637" s="364"/>
      <c r="C637" s="369"/>
      <c r="D637" s="365"/>
      <c r="E637" s="366"/>
      <c r="F637" s="376"/>
      <c r="G637" s="366"/>
      <c r="H637" s="376"/>
      <c r="I637" s="366"/>
      <c r="J637" s="376"/>
      <c r="K637" s="366"/>
      <c r="L637" s="376"/>
      <c r="M637" s="366"/>
      <c r="N637" s="376"/>
    </row>
    <row r="638" spans="1:14">
      <c r="A638" s="366"/>
      <c r="B638" s="364"/>
      <c r="C638" s="369"/>
      <c r="D638" s="365"/>
      <c r="E638" s="366"/>
      <c r="F638" s="376"/>
      <c r="G638" s="366"/>
      <c r="H638" s="376"/>
      <c r="I638" s="366"/>
      <c r="J638" s="376"/>
      <c r="K638" s="366"/>
      <c r="L638" s="376"/>
      <c r="M638" s="366"/>
      <c r="N638" s="376"/>
    </row>
    <row r="639" spans="1:14">
      <c r="A639" s="366"/>
      <c r="B639" s="364"/>
      <c r="C639" s="369"/>
      <c r="D639" s="370"/>
      <c r="E639" s="366"/>
      <c r="F639" s="376"/>
      <c r="G639" s="366"/>
      <c r="H639" s="376"/>
      <c r="I639" s="366"/>
      <c r="J639" s="377"/>
      <c r="K639" s="366"/>
      <c r="L639" s="376"/>
      <c r="M639" s="366"/>
      <c r="N639" s="376"/>
    </row>
    <row r="640" spans="1:14">
      <c r="A640" s="366"/>
      <c r="B640" s="364"/>
      <c r="C640" s="369"/>
      <c r="D640" s="365"/>
      <c r="E640" s="366"/>
      <c r="F640" s="376"/>
      <c r="G640" s="366"/>
      <c r="H640" s="376"/>
      <c r="I640" s="366"/>
      <c r="J640" s="376"/>
      <c r="K640" s="366"/>
      <c r="L640" s="376"/>
      <c r="M640" s="366"/>
      <c r="N640" s="376"/>
    </row>
    <row r="641" spans="1:14">
      <c r="A641" s="366"/>
      <c r="B641" s="364"/>
      <c r="C641" s="369"/>
      <c r="D641" s="370"/>
      <c r="E641" s="366"/>
      <c r="F641" s="376"/>
      <c r="G641" s="366"/>
      <c r="H641" s="376"/>
      <c r="I641" s="366"/>
      <c r="J641" s="376"/>
      <c r="K641" s="366"/>
      <c r="L641" s="376"/>
      <c r="M641" s="366"/>
      <c r="N641" s="376"/>
    </row>
    <row r="642" spans="1:14">
      <c r="A642" s="366"/>
      <c r="B642" s="364"/>
      <c r="C642" s="369"/>
      <c r="D642" s="370"/>
      <c r="E642" s="366"/>
      <c r="F642" s="376"/>
      <c r="G642" s="366"/>
      <c r="H642" s="377"/>
      <c r="I642" s="366"/>
      <c r="J642" s="377"/>
      <c r="K642" s="366"/>
      <c r="L642" s="376"/>
      <c r="M642" s="366"/>
      <c r="N642" s="376"/>
    </row>
    <row r="643" spans="1:14">
      <c r="A643" s="366"/>
      <c r="B643" s="364"/>
      <c r="C643" s="369"/>
      <c r="D643" s="370"/>
      <c r="E643" s="366"/>
      <c r="F643" s="376"/>
      <c r="G643" s="366"/>
      <c r="H643" s="376"/>
      <c r="I643" s="366"/>
      <c r="J643" s="377"/>
      <c r="K643" s="366"/>
      <c r="L643" s="376"/>
      <c r="M643" s="366"/>
      <c r="N643" s="376"/>
    </row>
    <row r="644" spans="1:14">
      <c r="A644" s="366"/>
      <c r="B644" s="364"/>
      <c r="C644" s="369"/>
      <c r="D644" s="365"/>
      <c r="E644" s="366"/>
      <c r="F644" s="376"/>
      <c r="G644" s="366"/>
      <c r="H644" s="377"/>
      <c r="I644" s="366"/>
      <c r="J644" s="377"/>
      <c r="K644" s="366"/>
      <c r="L644" s="376"/>
      <c r="M644" s="366"/>
      <c r="N644" s="376"/>
    </row>
    <row r="645" spans="1:14">
      <c r="A645" s="366"/>
      <c r="B645" s="364"/>
      <c r="C645" s="366"/>
      <c r="D645" s="364"/>
      <c r="E645" s="366"/>
      <c r="F645" s="378"/>
      <c r="G645" s="366"/>
      <c r="H645" s="378"/>
      <c r="I645" s="366"/>
      <c r="J645" s="378"/>
      <c r="K645" s="366"/>
      <c r="L645" s="378"/>
      <c r="M645" s="366"/>
      <c r="N645" s="378"/>
    </row>
    <row r="646" spans="1:14">
      <c r="A646" s="366"/>
      <c r="B646" s="364"/>
      <c r="C646" s="366"/>
      <c r="D646" s="364"/>
      <c r="E646" s="366"/>
      <c r="F646" s="378"/>
      <c r="G646" s="366"/>
      <c r="H646" s="378"/>
      <c r="I646" s="366"/>
      <c r="J646" s="378"/>
      <c r="K646" s="366"/>
      <c r="L646" s="378"/>
      <c r="M646" s="366"/>
      <c r="N646" s="378"/>
    </row>
    <row r="647" spans="1:14">
      <c r="A647" s="366"/>
      <c r="B647" s="364"/>
      <c r="C647" s="366"/>
      <c r="D647" s="370"/>
      <c r="E647" s="366"/>
      <c r="F647" s="378"/>
      <c r="G647" s="366"/>
      <c r="H647" s="378"/>
      <c r="I647" s="366"/>
      <c r="J647" s="378"/>
      <c r="K647" s="366"/>
      <c r="L647" s="378"/>
      <c r="M647" s="366"/>
      <c r="N647" s="378"/>
    </row>
    <row r="648" spans="1:14">
      <c r="A648" s="366"/>
      <c r="B648" s="364"/>
      <c r="C648" s="366"/>
      <c r="D648" s="370"/>
      <c r="E648" s="366"/>
      <c r="F648" s="378"/>
      <c r="G648" s="366"/>
      <c r="H648" s="378"/>
      <c r="I648" s="366"/>
      <c r="J648" s="378"/>
      <c r="K648" s="366"/>
      <c r="L648" s="378"/>
      <c r="M648" s="366"/>
      <c r="N648" s="378"/>
    </row>
    <row r="649" spans="1:14">
      <c r="A649" s="366"/>
      <c r="B649" s="364"/>
      <c r="C649" s="366"/>
      <c r="D649" s="370"/>
      <c r="E649" s="366"/>
      <c r="F649" s="376"/>
      <c r="G649" s="366"/>
      <c r="H649" s="378"/>
      <c r="I649" s="366"/>
      <c r="J649" s="378"/>
      <c r="K649" s="366"/>
      <c r="L649" s="378"/>
      <c r="M649" s="366"/>
      <c r="N649" s="378"/>
    </row>
    <row r="650" spans="1:14">
      <c r="A650" s="366"/>
      <c r="B650" s="364"/>
      <c r="C650" s="366"/>
      <c r="D650" s="370"/>
      <c r="E650" s="366"/>
      <c r="F650" s="376"/>
      <c r="G650" s="366"/>
      <c r="H650" s="378"/>
      <c r="I650" s="366"/>
      <c r="J650" s="378"/>
      <c r="K650" s="366"/>
      <c r="L650" s="378"/>
      <c r="M650" s="366"/>
      <c r="N650" s="378"/>
    </row>
    <row r="651" spans="1:14">
      <c r="A651" s="366"/>
      <c r="B651" s="364"/>
      <c r="C651" s="366"/>
      <c r="D651" s="370"/>
      <c r="E651" s="366"/>
      <c r="F651" s="376"/>
      <c r="G651" s="366"/>
      <c r="H651" s="378"/>
      <c r="I651" s="366"/>
      <c r="J651" s="378"/>
      <c r="K651" s="366"/>
      <c r="L651" s="378"/>
      <c r="M651" s="366"/>
      <c r="N651" s="378"/>
    </row>
    <row r="652" spans="1:14">
      <c r="A652" s="366"/>
      <c r="B652" s="364"/>
      <c r="C652" s="366"/>
      <c r="D652" s="365"/>
      <c r="E652" s="366"/>
      <c r="F652" s="376"/>
      <c r="G652" s="366"/>
      <c r="H652" s="376"/>
      <c r="I652" s="366"/>
      <c r="J652" s="376"/>
      <c r="K652" s="366"/>
      <c r="L652" s="378"/>
      <c r="M652" s="366"/>
      <c r="N652" s="378"/>
    </row>
    <row r="653" spans="1:14">
      <c r="A653" s="366"/>
      <c r="B653" s="364"/>
      <c r="C653" s="366"/>
      <c r="D653" s="379"/>
      <c r="E653" s="366"/>
      <c r="F653" s="376"/>
      <c r="G653" s="366"/>
      <c r="H653" s="378"/>
      <c r="I653" s="366"/>
      <c r="J653" s="378"/>
      <c r="K653" s="366"/>
      <c r="L653" s="378"/>
      <c r="M653" s="366"/>
      <c r="N653" s="378"/>
    </row>
    <row r="654" spans="1:14">
      <c r="A654" s="366"/>
      <c r="B654" s="364"/>
      <c r="C654" s="366"/>
      <c r="D654" s="379"/>
      <c r="E654" s="366"/>
      <c r="F654" s="378"/>
      <c r="G654" s="366"/>
      <c r="H654" s="378"/>
      <c r="I654" s="366"/>
      <c r="J654" s="378"/>
      <c r="K654" s="366"/>
      <c r="L654" s="378"/>
      <c r="M654" s="366"/>
      <c r="N654" s="378"/>
    </row>
    <row r="655" spans="1:14">
      <c r="A655" s="366"/>
      <c r="B655" s="364"/>
      <c r="C655" s="366"/>
      <c r="D655" s="379"/>
      <c r="E655" s="366"/>
      <c r="F655" s="378"/>
      <c r="G655" s="366"/>
      <c r="H655" s="378"/>
      <c r="I655" s="366"/>
      <c r="J655" s="378"/>
      <c r="K655" s="366"/>
      <c r="L655" s="378"/>
      <c r="M655" s="366"/>
      <c r="N655" s="378"/>
    </row>
    <row r="656" spans="1:14">
      <c r="A656" s="366"/>
      <c r="B656" s="364"/>
      <c r="C656" s="366"/>
      <c r="D656" s="379"/>
      <c r="E656" s="366"/>
      <c r="F656" s="378"/>
      <c r="G656" s="366"/>
      <c r="H656" s="378"/>
      <c r="I656" s="366"/>
      <c r="J656" s="378"/>
      <c r="K656" s="366"/>
      <c r="L656" s="378"/>
      <c r="M656" s="366"/>
      <c r="N656" s="378"/>
    </row>
    <row r="657" spans="1:14">
      <c r="A657" s="364"/>
      <c r="B657" s="364"/>
      <c r="C657" s="366"/>
      <c r="D657" s="379"/>
      <c r="E657" s="366"/>
      <c r="F657" s="378"/>
      <c r="G657" s="366"/>
      <c r="H657" s="378"/>
      <c r="I657" s="366"/>
      <c r="J657" s="378"/>
      <c r="K657" s="366"/>
      <c r="L657" s="378"/>
      <c r="M657" s="366"/>
      <c r="N657" s="378"/>
    </row>
    <row r="658" spans="1:14">
      <c r="A658" s="366"/>
      <c r="B658" s="365"/>
      <c r="C658" s="369"/>
      <c r="D658" s="379"/>
      <c r="E658" s="366"/>
      <c r="F658" s="376"/>
      <c r="G658" s="366"/>
      <c r="H658" s="376"/>
      <c r="I658" s="366"/>
      <c r="J658" s="376"/>
      <c r="K658" s="366"/>
      <c r="L658" s="376"/>
      <c r="M658" s="366"/>
      <c r="N658" s="376"/>
    </row>
    <row r="659" spans="1:14">
      <c r="A659" s="366"/>
      <c r="B659" s="365"/>
      <c r="C659" s="371"/>
      <c r="D659" s="379"/>
      <c r="E659" s="366"/>
      <c r="F659" s="377"/>
      <c r="G659" s="366"/>
      <c r="H659" s="377"/>
      <c r="I659" s="366"/>
      <c r="J659" s="377"/>
      <c r="K659" s="366"/>
      <c r="L659" s="377"/>
      <c r="M659" s="366"/>
      <c r="N659" s="376"/>
    </row>
    <row r="660" spans="1:14">
      <c r="A660" s="366"/>
      <c r="B660" s="365"/>
      <c r="C660" s="369"/>
      <c r="D660" s="364"/>
      <c r="E660" s="366"/>
      <c r="F660" s="376"/>
      <c r="G660" s="366"/>
      <c r="H660" s="376"/>
      <c r="I660" s="366"/>
      <c r="J660" s="376"/>
      <c r="K660" s="366"/>
      <c r="L660" s="376"/>
      <c r="M660" s="366"/>
      <c r="N660" s="376"/>
    </row>
    <row r="661" spans="1:14">
      <c r="A661" s="366"/>
      <c r="B661" s="365"/>
      <c r="C661" s="369"/>
      <c r="D661" s="364"/>
      <c r="E661" s="366"/>
      <c r="F661" s="376"/>
      <c r="G661" s="366"/>
      <c r="H661" s="376"/>
      <c r="I661" s="366"/>
      <c r="J661" s="376"/>
      <c r="K661" s="366"/>
      <c r="L661" s="376"/>
      <c r="M661" s="366"/>
      <c r="N661" s="376"/>
    </row>
    <row r="662" spans="1:14">
      <c r="A662" s="366"/>
      <c r="B662" s="365"/>
      <c r="C662" s="369"/>
      <c r="D662" s="379"/>
      <c r="E662" s="366"/>
      <c r="F662" s="376"/>
      <c r="G662" s="366"/>
      <c r="H662" s="376"/>
      <c r="I662" s="366"/>
      <c r="J662" s="376"/>
      <c r="K662" s="366"/>
      <c r="L662" s="376"/>
      <c r="M662" s="366"/>
      <c r="N662" s="376"/>
    </row>
    <row r="663" spans="1:14">
      <c r="A663" s="366"/>
      <c r="B663" s="364"/>
      <c r="C663" s="366"/>
      <c r="D663" s="379"/>
      <c r="E663" s="366"/>
      <c r="F663" s="376"/>
      <c r="G663" s="366"/>
      <c r="H663" s="378"/>
      <c r="I663" s="366"/>
      <c r="J663" s="378"/>
      <c r="K663" s="366"/>
      <c r="L663" s="378"/>
      <c r="M663" s="366"/>
      <c r="N663" s="378"/>
    </row>
    <row r="664" spans="1:14">
      <c r="A664" s="366"/>
      <c r="B664" s="365"/>
      <c r="C664" s="369"/>
      <c r="D664" s="380"/>
      <c r="E664" s="366"/>
      <c r="F664" s="376"/>
      <c r="G664" s="366"/>
      <c r="H664" s="376"/>
      <c r="I664" s="366"/>
      <c r="J664" s="376"/>
      <c r="K664" s="366"/>
      <c r="L664" s="378"/>
      <c r="M664" s="366"/>
      <c r="N664" s="378"/>
    </row>
    <row r="665" spans="1:14">
      <c r="A665" s="366"/>
      <c r="B665" s="365"/>
      <c r="C665" s="369"/>
      <c r="D665" s="379"/>
      <c r="E665" s="366"/>
      <c r="F665" s="376"/>
      <c r="G665" s="366"/>
      <c r="H665" s="376"/>
      <c r="I665" s="366"/>
      <c r="J665" s="376"/>
      <c r="K665" s="366"/>
      <c r="L665" s="378"/>
      <c r="M665" s="366"/>
      <c r="N665" s="378"/>
    </row>
    <row r="666" spans="1:14">
      <c r="A666" s="366"/>
      <c r="B666" s="365"/>
      <c r="C666" s="369"/>
      <c r="D666" s="379"/>
      <c r="E666" s="366"/>
      <c r="F666" s="377"/>
      <c r="G666" s="366"/>
      <c r="H666" s="376"/>
      <c r="I666" s="366"/>
      <c r="J666" s="376"/>
      <c r="K666" s="366"/>
      <c r="L666" s="376"/>
      <c r="M666" s="366"/>
      <c r="N666" s="376"/>
    </row>
    <row r="667" spans="1:14">
      <c r="A667" s="366"/>
      <c r="B667" s="365"/>
      <c r="C667" s="369"/>
      <c r="D667" s="379"/>
      <c r="E667" s="366"/>
      <c r="F667" s="376"/>
      <c r="G667" s="366"/>
      <c r="H667" s="376"/>
      <c r="I667" s="366"/>
      <c r="J667" s="376"/>
      <c r="K667" s="366"/>
      <c r="L667" s="376"/>
      <c r="M667" s="366"/>
      <c r="N667" s="376"/>
    </row>
    <row r="668" spans="1:14">
      <c r="A668" s="366"/>
      <c r="B668" s="365"/>
      <c r="C668" s="371"/>
      <c r="D668" s="379"/>
      <c r="E668" s="366"/>
      <c r="F668" s="377"/>
      <c r="G668" s="366"/>
      <c r="H668" s="377"/>
      <c r="I668" s="366"/>
      <c r="J668" s="377"/>
      <c r="K668" s="366"/>
      <c r="L668" s="377"/>
      <c r="M668" s="366"/>
      <c r="N668" s="376"/>
    </row>
    <row r="669" spans="1:14">
      <c r="A669" s="366"/>
      <c r="B669" s="365"/>
      <c r="C669" s="371"/>
      <c r="D669" s="379"/>
      <c r="E669" s="366"/>
      <c r="F669" s="377"/>
      <c r="G669" s="366"/>
      <c r="H669" s="377"/>
      <c r="I669" s="366"/>
      <c r="J669" s="377"/>
      <c r="K669" s="366"/>
      <c r="L669" s="377"/>
      <c r="M669" s="366"/>
      <c r="N669" s="376"/>
    </row>
    <row r="670" spans="1:14">
      <c r="A670" s="366"/>
      <c r="B670" s="364"/>
      <c r="C670" s="369"/>
      <c r="D670" s="379"/>
      <c r="E670" s="366"/>
      <c r="F670" s="376"/>
      <c r="G670" s="366"/>
      <c r="H670" s="376"/>
      <c r="I670" s="366"/>
      <c r="J670" s="376"/>
      <c r="K670" s="366"/>
      <c r="L670" s="376"/>
      <c r="M670" s="366"/>
      <c r="N670" s="376"/>
    </row>
    <row r="671" spans="1:14">
      <c r="A671" s="366"/>
      <c r="B671" s="364"/>
      <c r="C671" s="369"/>
      <c r="D671" s="379"/>
      <c r="E671" s="366"/>
      <c r="F671" s="376"/>
      <c r="G671" s="366"/>
      <c r="H671" s="376"/>
      <c r="I671" s="366"/>
      <c r="J671" s="376"/>
      <c r="K671" s="366"/>
      <c r="L671" s="376"/>
      <c r="M671" s="366"/>
      <c r="N671" s="376"/>
    </row>
    <row r="672" spans="1:14">
      <c r="A672" s="366"/>
      <c r="B672" s="364"/>
      <c r="C672" s="369"/>
      <c r="D672" s="379"/>
      <c r="E672" s="366"/>
      <c r="F672" s="376"/>
      <c r="G672" s="366"/>
      <c r="H672" s="376"/>
      <c r="I672" s="366"/>
      <c r="J672" s="376"/>
      <c r="K672" s="366"/>
      <c r="L672" s="376"/>
      <c r="M672" s="366"/>
      <c r="N672" s="376"/>
    </row>
    <row r="673" spans="1:14">
      <c r="A673" s="366"/>
      <c r="B673" s="364"/>
      <c r="C673" s="371"/>
      <c r="D673" s="379"/>
      <c r="E673" s="366"/>
      <c r="F673" s="377"/>
      <c r="G673" s="366"/>
      <c r="H673" s="377"/>
      <c r="I673" s="366"/>
      <c r="J673" s="377"/>
      <c r="K673" s="366"/>
      <c r="L673" s="377"/>
      <c r="M673" s="366"/>
      <c r="N673" s="376"/>
    </row>
    <row r="674" spans="1:14">
      <c r="A674" s="366"/>
      <c r="B674" s="365"/>
      <c r="C674" s="371"/>
      <c r="D674" s="379"/>
      <c r="E674" s="366"/>
      <c r="F674" s="375"/>
      <c r="G674" s="366"/>
      <c r="H674" s="375"/>
      <c r="I674" s="366"/>
      <c r="J674" s="375"/>
      <c r="K674" s="366"/>
      <c r="L674" s="375"/>
      <c r="M674" s="366"/>
      <c r="N674" s="375"/>
    </row>
    <row r="675" spans="1:14">
      <c r="A675" s="366"/>
      <c r="B675" s="365"/>
      <c r="C675" s="373"/>
      <c r="D675" s="379"/>
      <c r="E675" s="366"/>
      <c r="F675" s="375"/>
      <c r="G675" s="366"/>
      <c r="H675" s="375"/>
      <c r="I675" s="366"/>
      <c r="J675" s="375"/>
      <c r="K675" s="366"/>
      <c r="L675" s="375"/>
      <c r="M675" s="366"/>
      <c r="N675" s="375"/>
    </row>
    <row r="676" spans="1:14">
      <c r="A676" s="366"/>
      <c r="B676" s="365"/>
      <c r="C676" s="371"/>
      <c r="D676" s="379"/>
      <c r="E676" s="366"/>
      <c r="F676" s="375"/>
      <c r="G676" s="366"/>
      <c r="H676" s="375"/>
      <c r="I676" s="366"/>
      <c r="J676" s="375"/>
      <c r="K676" s="366"/>
      <c r="L676" s="375"/>
      <c r="M676" s="366"/>
      <c r="N676" s="375"/>
    </row>
    <row r="677" spans="1:14">
      <c r="A677" s="366"/>
      <c r="B677" s="365"/>
      <c r="C677" s="371"/>
      <c r="D677" s="379"/>
      <c r="E677" s="366"/>
      <c r="F677" s="377"/>
      <c r="G677" s="366"/>
      <c r="H677" s="377"/>
      <c r="I677" s="366"/>
      <c r="J677" s="377"/>
      <c r="K677" s="366"/>
      <c r="L677" s="377"/>
      <c r="M677" s="366"/>
      <c r="N677" s="376"/>
    </row>
    <row r="678" spans="1:14">
      <c r="A678" s="366"/>
      <c r="B678" s="365"/>
      <c r="C678" s="373"/>
      <c r="D678" s="379"/>
      <c r="E678" s="366"/>
      <c r="F678" s="377"/>
      <c r="G678" s="366"/>
      <c r="H678" s="377"/>
      <c r="I678" s="366"/>
      <c r="J678" s="377"/>
      <c r="K678" s="366"/>
      <c r="L678" s="377"/>
      <c r="M678" s="366"/>
      <c r="N678" s="376"/>
    </row>
    <row r="679" spans="1:14">
      <c r="A679" s="366"/>
      <c r="B679" s="365"/>
      <c r="C679" s="373"/>
      <c r="D679" s="379"/>
      <c r="E679" s="366"/>
      <c r="F679" s="377"/>
      <c r="G679" s="366"/>
      <c r="H679" s="375"/>
      <c r="I679" s="366"/>
      <c r="J679" s="377"/>
      <c r="K679" s="366"/>
      <c r="L679" s="375"/>
      <c r="M679" s="366"/>
      <c r="N679" s="375"/>
    </row>
    <row r="680" spans="1:14">
      <c r="A680" s="366"/>
      <c r="B680" s="365"/>
      <c r="C680" s="373"/>
      <c r="D680" s="364"/>
      <c r="E680" s="366"/>
      <c r="F680" s="377"/>
      <c r="G680" s="366"/>
      <c r="H680" s="377"/>
      <c r="I680" s="366"/>
      <c r="J680" s="377"/>
      <c r="K680" s="366"/>
      <c r="L680" s="377"/>
      <c r="M680" s="366"/>
      <c r="N680" s="375"/>
    </row>
    <row r="681" spans="1:14">
      <c r="A681" s="366"/>
      <c r="B681" s="365"/>
      <c r="C681" s="373"/>
      <c r="D681" s="379"/>
      <c r="E681" s="366"/>
      <c r="F681" s="377"/>
      <c r="G681" s="366"/>
      <c r="H681" s="377"/>
      <c r="I681" s="366"/>
      <c r="J681" s="377"/>
      <c r="K681" s="366"/>
      <c r="L681" s="377"/>
      <c r="M681" s="366"/>
      <c r="N681" s="375"/>
    </row>
    <row r="682" spans="1:14">
      <c r="A682" s="366"/>
      <c r="B682" s="365"/>
      <c r="C682" s="373"/>
      <c r="D682" s="379"/>
      <c r="E682" s="366"/>
      <c r="F682" s="377"/>
      <c r="G682" s="366"/>
      <c r="H682" s="377"/>
      <c r="I682" s="366"/>
      <c r="J682" s="377"/>
      <c r="K682" s="366"/>
      <c r="L682" s="377"/>
      <c r="M682" s="366"/>
      <c r="N682" s="375"/>
    </row>
    <row r="683" spans="1:14">
      <c r="A683" s="366"/>
      <c r="B683" s="365"/>
      <c r="C683" s="373"/>
      <c r="D683" s="379"/>
      <c r="E683" s="366"/>
      <c r="F683" s="377"/>
      <c r="G683" s="366"/>
      <c r="H683" s="377"/>
      <c r="I683" s="366"/>
      <c r="J683" s="377"/>
      <c r="K683" s="366"/>
      <c r="L683" s="377"/>
      <c r="M683" s="366"/>
      <c r="N683" s="375"/>
    </row>
    <row r="684" spans="1:14">
      <c r="A684" s="366"/>
      <c r="B684" s="365"/>
      <c r="C684" s="366"/>
      <c r="D684" s="364"/>
      <c r="E684" s="366"/>
      <c r="F684" s="376"/>
      <c r="G684" s="366"/>
      <c r="H684" s="376"/>
      <c r="I684" s="366"/>
      <c r="J684" s="376"/>
      <c r="K684" s="366"/>
      <c r="L684" s="378"/>
      <c r="M684" s="366"/>
      <c r="N684" s="378"/>
    </row>
    <row r="685" spans="1:14">
      <c r="A685" s="366"/>
      <c r="B685" s="365"/>
      <c r="C685" s="373"/>
      <c r="D685" s="379"/>
      <c r="E685" s="366"/>
      <c r="F685" s="377"/>
      <c r="G685" s="366"/>
      <c r="H685" s="377"/>
      <c r="I685" s="366"/>
      <c r="J685" s="377"/>
      <c r="K685" s="366"/>
      <c r="L685" s="377"/>
      <c r="M685" s="366"/>
      <c r="N685" s="375"/>
    </row>
    <row r="686" spans="1:14">
      <c r="A686" s="366"/>
      <c r="B686" s="365"/>
      <c r="C686" s="373"/>
      <c r="D686" s="379"/>
      <c r="E686" s="366"/>
      <c r="F686" s="377"/>
      <c r="G686" s="366"/>
      <c r="H686" s="377"/>
      <c r="I686" s="366"/>
      <c r="J686" s="377"/>
      <c r="K686" s="366"/>
      <c r="L686" s="377"/>
      <c r="M686" s="366"/>
      <c r="N686" s="376"/>
    </row>
    <row r="687" spans="1:14">
      <c r="A687" s="366"/>
      <c r="B687" s="365"/>
      <c r="C687" s="373"/>
      <c r="D687" s="379"/>
      <c r="E687" s="366"/>
      <c r="F687" s="377"/>
      <c r="G687" s="366"/>
      <c r="H687" s="377"/>
      <c r="I687" s="366"/>
      <c r="J687" s="377"/>
      <c r="K687" s="366"/>
      <c r="L687" s="377"/>
      <c r="M687" s="366"/>
      <c r="N687" s="376"/>
    </row>
    <row r="688" spans="1:14">
      <c r="A688" s="366"/>
      <c r="B688" s="365"/>
      <c r="C688" s="373"/>
      <c r="D688" s="379"/>
      <c r="E688" s="366"/>
      <c r="F688" s="377"/>
      <c r="G688" s="366"/>
      <c r="H688" s="377"/>
      <c r="I688" s="366"/>
      <c r="J688" s="377"/>
      <c r="K688" s="366"/>
      <c r="L688" s="377"/>
      <c r="M688" s="366"/>
      <c r="N688" s="376"/>
    </row>
    <row r="689" spans="1:14">
      <c r="A689" s="366"/>
      <c r="B689" s="365"/>
      <c r="C689" s="373"/>
      <c r="D689" s="379"/>
      <c r="E689" s="366"/>
      <c r="F689" s="377"/>
      <c r="G689" s="366"/>
      <c r="H689" s="377"/>
      <c r="I689" s="366"/>
      <c r="J689" s="377"/>
      <c r="K689" s="366"/>
      <c r="L689" s="377"/>
      <c r="M689" s="366"/>
      <c r="N689" s="376"/>
    </row>
    <row r="690" spans="1:14">
      <c r="A690" s="366"/>
      <c r="B690" s="365"/>
      <c r="C690" s="373"/>
      <c r="D690" s="379"/>
      <c r="E690" s="366"/>
      <c r="F690" s="377"/>
      <c r="G690" s="366"/>
      <c r="H690" s="377"/>
      <c r="I690" s="366"/>
      <c r="J690" s="377"/>
      <c r="K690" s="366"/>
      <c r="L690" s="377"/>
      <c r="M690" s="366"/>
      <c r="N690" s="376"/>
    </row>
    <row r="691" spans="1:14">
      <c r="A691" s="366"/>
      <c r="B691" s="365"/>
      <c r="C691" s="373"/>
      <c r="D691" s="379"/>
      <c r="E691" s="366"/>
      <c r="F691" s="377"/>
      <c r="G691" s="366"/>
      <c r="H691" s="377"/>
      <c r="I691" s="366"/>
      <c r="J691" s="377"/>
      <c r="K691" s="366"/>
      <c r="L691" s="377"/>
      <c r="M691" s="366"/>
      <c r="N691" s="376"/>
    </row>
    <row r="692" spans="1:14">
      <c r="A692" s="366"/>
      <c r="B692" s="365"/>
      <c r="C692" s="366"/>
      <c r="D692" s="380"/>
      <c r="E692" s="366"/>
      <c r="F692" s="378"/>
      <c r="G692" s="366"/>
      <c r="H692" s="378"/>
      <c r="I692" s="366"/>
      <c r="J692" s="378"/>
      <c r="K692" s="366"/>
      <c r="L692" s="378"/>
      <c r="M692" s="366"/>
      <c r="N692" s="378"/>
    </row>
    <row r="693" spans="1:14">
      <c r="A693" s="366"/>
      <c r="B693" s="364"/>
      <c r="C693" s="366"/>
      <c r="D693" s="379"/>
      <c r="E693" s="366"/>
      <c r="F693" s="378"/>
      <c r="G693" s="366"/>
      <c r="H693" s="378"/>
      <c r="I693" s="366"/>
      <c r="J693" s="378"/>
      <c r="K693" s="366"/>
      <c r="L693" s="378"/>
      <c r="M693" s="366"/>
      <c r="N693" s="378"/>
    </row>
    <row r="694" spans="1:14">
      <c r="A694" s="366"/>
      <c r="B694" s="364"/>
      <c r="C694" s="366"/>
      <c r="D694" s="380"/>
      <c r="E694" s="366"/>
      <c r="F694" s="378"/>
      <c r="G694" s="366"/>
      <c r="H694" s="378"/>
      <c r="I694" s="366"/>
      <c r="J694" s="378"/>
      <c r="K694" s="366"/>
      <c r="L694" s="378"/>
      <c r="M694" s="366"/>
      <c r="N694" s="378"/>
    </row>
    <row r="695" spans="1:14">
      <c r="A695" s="366"/>
      <c r="B695" s="364"/>
      <c r="C695" s="366"/>
      <c r="D695" s="379"/>
      <c r="E695" s="366"/>
      <c r="F695" s="378"/>
      <c r="G695" s="366"/>
      <c r="H695" s="378"/>
      <c r="I695" s="366"/>
      <c r="J695" s="378"/>
      <c r="K695" s="366"/>
      <c r="L695" s="378"/>
      <c r="M695" s="366"/>
      <c r="N695" s="378"/>
    </row>
    <row r="696" spans="1:14">
      <c r="A696" s="366"/>
      <c r="B696" s="364"/>
      <c r="C696" s="366"/>
      <c r="D696" s="379"/>
      <c r="E696" s="366"/>
      <c r="F696" s="376"/>
      <c r="G696" s="366"/>
      <c r="H696" s="376"/>
      <c r="I696" s="366"/>
      <c r="J696" s="376"/>
      <c r="K696" s="366"/>
      <c r="L696" s="378"/>
      <c r="M696" s="366"/>
      <c r="N696" s="378"/>
    </row>
    <row r="697" spans="1:14">
      <c r="A697" s="366"/>
      <c r="B697" s="364"/>
      <c r="C697" s="371"/>
      <c r="D697" s="379"/>
      <c r="E697" s="366"/>
      <c r="F697" s="375"/>
      <c r="G697" s="366"/>
      <c r="H697" s="375"/>
      <c r="I697" s="366"/>
      <c r="J697" s="375"/>
      <c r="K697" s="366"/>
      <c r="L697" s="375"/>
      <c r="M697" s="366"/>
      <c r="N697" s="375"/>
    </row>
    <row r="698" spans="1:14">
      <c r="A698" s="366"/>
      <c r="B698" s="364"/>
      <c r="C698" s="371"/>
      <c r="D698" s="379"/>
      <c r="E698" s="366"/>
      <c r="F698" s="375"/>
      <c r="G698" s="366"/>
      <c r="H698" s="377"/>
      <c r="I698" s="366"/>
      <c r="J698" s="375"/>
      <c r="K698" s="366"/>
      <c r="L698" s="377"/>
      <c r="M698" s="366"/>
      <c r="N698" s="376"/>
    </row>
    <row r="699" spans="1:14">
      <c r="A699" s="366"/>
      <c r="B699" s="365"/>
      <c r="C699" s="369"/>
      <c r="D699" s="379"/>
      <c r="E699" s="366"/>
      <c r="F699" s="377"/>
      <c r="G699" s="366"/>
      <c r="H699" s="376"/>
      <c r="I699" s="366"/>
      <c r="J699" s="377"/>
      <c r="K699" s="366"/>
      <c r="L699" s="376"/>
      <c r="M699" s="366"/>
      <c r="N699" s="376"/>
    </row>
    <row r="700" spans="1:14">
      <c r="A700" s="366"/>
      <c r="B700" s="364"/>
      <c r="C700" s="371"/>
      <c r="D700" s="379"/>
      <c r="E700" s="366"/>
      <c r="F700" s="377"/>
      <c r="G700" s="366"/>
      <c r="H700" s="377"/>
      <c r="I700" s="366"/>
      <c r="J700" s="377"/>
      <c r="K700" s="366"/>
      <c r="L700" s="377"/>
      <c r="M700" s="366"/>
      <c r="N700" s="376"/>
    </row>
    <row r="701" spans="1:14">
      <c r="A701" s="366"/>
      <c r="B701" s="364"/>
      <c r="C701" s="369"/>
      <c r="D701" s="379"/>
      <c r="E701" s="366"/>
      <c r="F701" s="377"/>
      <c r="G701" s="366"/>
      <c r="H701" s="376"/>
      <c r="I701" s="366"/>
      <c r="J701" s="377"/>
      <c r="K701" s="366"/>
      <c r="L701" s="376"/>
      <c r="M701" s="366"/>
      <c r="N701" s="376"/>
    </row>
    <row r="702" spans="1:14">
      <c r="A702" s="366"/>
      <c r="B702" s="364"/>
      <c r="C702" s="369"/>
      <c r="D702" s="379"/>
      <c r="E702" s="366"/>
      <c r="F702" s="377"/>
      <c r="G702" s="366"/>
      <c r="H702" s="376"/>
      <c r="I702" s="366"/>
      <c r="J702" s="376"/>
      <c r="K702" s="366"/>
      <c r="L702" s="376"/>
      <c r="M702" s="366"/>
      <c r="N702" s="376"/>
    </row>
    <row r="703" spans="1:14">
      <c r="A703" s="366"/>
      <c r="B703" s="364"/>
      <c r="C703" s="371"/>
      <c r="D703" s="364"/>
      <c r="E703" s="366"/>
      <c r="F703" s="377"/>
      <c r="G703" s="366"/>
      <c r="H703" s="377"/>
      <c r="I703" s="366"/>
      <c r="J703" s="377"/>
      <c r="K703" s="366"/>
      <c r="L703" s="377"/>
      <c r="M703" s="366"/>
      <c r="N703" s="376"/>
    </row>
    <row r="704" spans="1:14">
      <c r="A704" s="366"/>
      <c r="B704" s="364"/>
      <c r="C704" s="371"/>
      <c r="D704" s="379"/>
      <c r="E704" s="366"/>
      <c r="F704" s="377"/>
      <c r="G704" s="366"/>
      <c r="H704" s="377"/>
      <c r="I704" s="366"/>
      <c r="J704" s="377"/>
      <c r="K704" s="366"/>
      <c r="L704" s="376"/>
      <c r="M704" s="366"/>
      <c r="N704" s="376"/>
    </row>
    <row r="705" spans="1:14">
      <c r="A705" s="366"/>
      <c r="B705" s="364"/>
      <c r="C705" s="369"/>
      <c r="D705" s="379"/>
      <c r="E705" s="366"/>
      <c r="F705" s="377"/>
      <c r="G705" s="366"/>
      <c r="H705" s="376"/>
      <c r="I705" s="366"/>
      <c r="J705" s="377"/>
      <c r="K705" s="366"/>
      <c r="L705" s="376"/>
      <c r="M705" s="366"/>
      <c r="N705" s="376"/>
    </row>
    <row r="706" spans="1:14">
      <c r="A706" s="366"/>
      <c r="B706" s="364"/>
      <c r="C706" s="369"/>
      <c r="D706" s="379"/>
      <c r="E706" s="366"/>
      <c r="F706" s="377"/>
      <c r="G706" s="366"/>
      <c r="H706" s="376"/>
      <c r="I706" s="366"/>
      <c r="J706" s="377"/>
      <c r="K706" s="366"/>
      <c r="L706" s="376"/>
      <c r="M706" s="366"/>
      <c r="N706" s="376"/>
    </row>
    <row r="707" spans="1:14">
      <c r="A707" s="366"/>
      <c r="B707" s="364"/>
      <c r="C707" s="369"/>
      <c r="D707" s="379"/>
      <c r="E707" s="366"/>
      <c r="F707" s="377"/>
      <c r="G707" s="366"/>
      <c r="H707" s="376"/>
      <c r="I707" s="366"/>
      <c r="J707" s="377"/>
      <c r="K707" s="366"/>
      <c r="L707" s="376"/>
      <c r="M707" s="366"/>
      <c r="N707" s="376"/>
    </row>
    <row r="708" spans="1:14">
      <c r="A708" s="366"/>
      <c r="B708" s="364"/>
      <c r="C708" s="369"/>
      <c r="D708" s="379"/>
      <c r="E708" s="366"/>
      <c r="F708" s="377"/>
      <c r="G708" s="366"/>
      <c r="H708" s="376"/>
      <c r="I708" s="366"/>
      <c r="J708" s="377"/>
      <c r="K708" s="366"/>
      <c r="L708" s="376"/>
      <c r="M708" s="366"/>
      <c r="N708" s="376"/>
    </row>
    <row r="709" spans="1:14">
      <c r="A709" s="366"/>
      <c r="B709" s="364"/>
      <c r="C709" s="369"/>
      <c r="D709" s="379"/>
      <c r="E709" s="366"/>
      <c r="F709" s="376"/>
      <c r="G709" s="366"/>
      <c r="H709" s="376"/>
      <c r="I709" s="366"/>
      <c r="J709" s="376"/>
      <c r="K709" s="366"/>
      <c r="L709" s="376"/>
      <c r="M709" s="366"/>
      <c r="N709" s="376"/>
    </row>
    <row r="710" spans="1:14">
      <c r="A710" s="366"/>
      <c r="B710" s="364"/>
      <c r="C710" s="369"/>
      <c r="D710" s="379"/>
      <c r="E710" s="366"/>
      <c r="F710" s="377"/>
      <c r="G710" s="366"/>
      <c r="H710" s="376"/>
      <c r="I710" s="366"/>
      <c r="J710" s="376"/>
      <c r="K710" s="366"/>
      <c r="L710" s="376"/>
      <c r="M710" s="366"/>
      <c r="N710" s="376"/>
    </row>
    <row r="711" spans="1:14">
      <c r="A711" s="366"/>
      <c r="B711" s="364"/>
      <c r="C711" s="366"/>
      <c r="D711" s="379"/>
      <c r="E711" s="366"/>
      <c r="F711" s="376"/>
      <c r="G711" s="366"/>
      <c r="H711" s="376"/>
      <c r="I711" s="366"/>
      <c r="J711" s="376"/>
      <c r="K711" s="366"/>
      <c r="L711" s="378"/>
      <c r="M711" s="366"/>
      <c r="N711" s="378"/>
    </row>
    <row r="712" spans="1:14">
      <c r="A712" s="366"/>
      <c r="B712" s="364"/>
      <c r="C712" s="369"/>
      <c r="D712" s="379"/>
      <c r="E712" s="366"/>
      <c r="F712" s="376"/>
      <c r="G712" s="366"/>
      <c r="H712" s="376"/>
      <c r="I712" s="366"/>
      <c r="J712" s="376"/>
      <c r="K712" s="366"/>
      <c r="L712" s="376"/>
      <c r="M712" s="366"/>
      <c r="N712" s="376"/>
    </row>
    <row r="713" spans="1:14">
      <c r="A713" s="366"/>
      <c r="B713" s="364"/>
      <c r="C713" s="366"/>
      <c r="D713" s="379"/>
      <c r="E713" s="366"/>
      <c r="F713" s="376"/>
      <c r="G713" s="366"/>
      <c r="H713" s="378"/>
      <c r="I713" s="366"/>
      <c r="J713" s="378"/>
      <c r="K713" s="366"/>
      <c r="L713" s="378"/>
      <c r="M713" s="366"/>
      <c r="N713" s="378"/>
    </row>
    <row r="714" spans="1:14">
      <c r="A714" s="366"/>
      <c r="B714" s="364"/>
      <c r="C714" s="371"/>
      <c r="D714" s="379"/>
      <c r="E714" s="366"/>
      <c r="F714" s="377"/>
      <c r="G714" s="366"/>
      <c r="H714" s="377"/>
      <c r="I714" s="366"/>
      <c r="J714" s="377"/>
      <c r="K714" s="366"/>
      <c r="L714" s="377"/>
      <c r="M714" s="366"/>
      <c r="N714" s="376"/>
    </row>
    <row r="715" spans="1:14">
      <c r="A715" s="366"/>
      <c r="B715" s="364"/>
      <c r="C715" s="371"/>
      <c r="D715" s="379"/>
      <c r="E715" s="366"/>
      <c r="F715" s="377"/>
      <c r="G715" s="366"/>
      <c r="H715" s="377"/>
      <c r="I715" s="366"/>
      <c r="J715" s="377"/>
      <c r="K715" s="366"/>
      <c r="L715" s="377"/>
      <c r="M715" s="366"/>
      <c r="N715" s="376"/>
    </row>
    <row r="716" spans="1:14">
      <c r="A716" s="366"/>
      <c r="B716" s="364"/>
      <c r="C716" s="369"/>
      <c r="D716" s="379"/>
      <c r="E716" s="366"/>
      <c r="F716" s="377"/>
      <c r="G716" s="366"/>
      <c r="H716" s="376"/>
      <c r="I716" s="366"/>
      <c r="J716" s="377"/>
      <c r="K716" s="366"/>
      <c r="L716" s="376"/>
      <c r="M716" s="366"/>
      <c r="N716" s="376"/>
    </row>
    <row r="717" spans="1:14">
      <c r="A717" s="366"/>
      <c r="B717" s="364"/>
      <c r="C717" s="369"/>
      <c r="D717" s="379"/>
      <c r="E717" s="366"/>
      <c r="F717" s="376"/>
      <c r="G717" s="366"/>
      <c r="H717" s="376"/>
      <c r="I717" s="366"/>
      <c r="J717" s="376"/>
      <c r="K717" s="366"/>
      <c r="L717" s="376"/>
      <c r="M717" s="366"/>
      <c r="N717" s="376"/>
    </row>
    <row r="718" spans="1:14">
      <c r="A718" s="366"/>
      <c r="B718" s="364"/>
      <c r="C718" s="369"/>
      <c r="D718" s="379"/>
      <c r="E718" s="366"/>
      <c r="F718" s="377"/>
      <c r="G718" s="366"/>
      <c r="H718" s="376"/>
      <c r="I718" s="366"/>
      <c r="J718" s="377"/>
      <c r="K718" s="366"/>
      <c r="L718" s="376"/>
      <c r="M718" s="366"/>
      <c r="N718" s="376"/>
    </row>
    <row r="719" spans="1:14">
      <c r="A719" s="366"/>
      <c r="B719" s="364"/>
      <c r="C719" s="369"/>
      <c r="D719" s="379"/>
      <c r="E719" s="366"/>
      <c r="F719" s="377"/>
      <c r="G719" s="366"/>
      <c r="H719" s="376"/>
      <c r="I719" s="366"/>
      <c r="J719" s="377"/>
      <c r="K719" s="366"/>
      <c r="L719" s="376"/>
      <c r="M719" s="366"/>
      <c r="N719" s="376"/>
    </row>
    <row r="720" spans="1:14">
      <c r="A720" s="366"/>
      <c r="B720" s="364"/>
      <c r="C720" s="369"/>
      <c r="D720" s="364"/>
      <c r="E720" s="366"/>
      <c r="F720" s="377"/>
      <c r="G720" s="366"/>
      <c r="H720" s="376"/>
      <c r="I720" s="366"/>
      <c r="J720" s="377"/>
      <c r="K720" s="366"/>
      <c r="L720" s="376"/>
      <c r="M720" s="366"/>
      <c r="N720" s="376"/>
    </row>
    <row r="721" spans="1:14">
      <c r="A721" s="366"/>
      <c r="B721" s="364"/>
      <c r="C721" s="369"/>
      <c r="D721" s="379"/>
      <c r="E721" s="366"/>
      <c r="F721" s="377"/>
      <c r="G721" s="366"/>
      <c r="H721" s="376"/>
      <c r="I721" s="366"/>
      <c r="J721" s="376"/>
      <c r="K721" s="366"/>
      <c r="L721" s="376"/>
      <c r="M721" s="366"/>
      <c r="N721" s="376"/>
    </row>
    <row r="722" spans="1:14">
      <c r="A722" s="366"/>
      <c r="B722" s="364"/>
      <c r="C722" s="369"/>
      <c r="D722" s="379"/>
      <c r="E722" s="366"/>
      <c r="F722" s="377"/>
      <c r="G722" s="366"/>
      <c r="H722" s="376"/>
      <c r="I722" s="366"/>
      <c r="J722" s="376"/>
      <c r="K722" s="366"/>
      <c r="L722" s="376"/>
      <c r="M722" s="366"/>
      <c r="N722" s="376"/>
    </row>
    <row r="723" spans="1:14">
      <c r="A723" s="366"/>
      <c r="B723" s="364"/>
      <c r="C723" s="364"/>
      <c r="D723" s="379"/>
      <c r="E723" s="366"/>
      <c r="F723" s="376"/>
      <c r="G723" s="366"/>
      <c r="H723" s="376"/>
      <c r="I723" s="366"/>
      <c r="J723" s="376"/>
      <c r="K723" s="366"/>
      <c r="L723" s="376"/>
      <c r="M723" s="366"/>
      <c r="N723" s="376"/>
    </row>
    <row r="724" spans="1:14">
      <c r="A724" s="366"/>
      <c r="B724" s="364"/>
      <c r="C724" s="369"/>
      <c r="D724" s="379"/>
      <c r="E724" s="366"/>
      <c r="F724" s="377"/>
      <c r="G724" s="366"/>
      <c r="H724" s="376"/>
      <c r="I724" s="366"/>
      <c r="J724" s="377"/>
      <c r="K724" s="366"/>
      <c r="L724" s="376"/>
      <c r="M724" s="366"/>
      <c r="N724" s="376"/>
    </row>
    <row r="725" spans="1:14">
      <c r="A725" s="366"/>
      <c r="B725" s="364"/>
      <c r="C725" s="369"/>
      <c r="D725" s="379"/>
      <c r="E725" s="366"/>
      <c r="F725" s="377"/>
      <c r="G725" s="366"/>
      <c r="H725" s="376"/>
      <c r="I725" s="366"/>
      <c r="J725" s="376"/>
      <c r="K725" s="366"/>
      <c r="L725" s="376"/>
      <c r="M725" s="366"/>
      <c r="N725" s="376"/>
    </row>
    <row r="726" spans="1:14">
      <c r="A726" s="366"/>
      <c r="B726" s="364"/>
      <c r="C726" s="369"/>
      <c r="D726" s="379"/>
      <c r="E726" s="366"/>
      <c r="F726" s="377"/>
      <c r="G726" s="366"/>
      <c r="H726" s="376"/>
      <c r="I726" s="366"/>
      <c r="J726" s="376"/>
      <c r="K726" s="366"/>
      <c r="L726" s="376"/>
      <c r="M726" s="366"/>
      <c r="N726" s="376"/>
    </row>
    <row r="727" spans="1:14">
      <c r="A727" s="366"/>
      <c r="B727" s="364"/>
      <c r="C727" s="366"/>
      <c r="D727" s="379"/>
      <c r="E727" s="366"/>
      <c r="F727" s="376"/>
      <c r="G727" s="366"/>
      <c r="H727" s="376"/>
      <c r="I727" s="366"/>
      <c r="J727" s="376"/>
      <c r="K727" s="366"/>
      <c r="L727" s="376"/>
      <c r="M727" s="366"/>
      <c r="N727" s="376"/>
    </row>
    <row r="728" spans="1:14">
      <c r="A728" s="366"/>
      <c r="B728" s="364"/>
      <c r="C728" s="366"/>
      <c r="D728" s="379"/>
      <c r="E728" s="366"/>
      <c r="F728" s="376"/>
      <c r="G728" s="366"/>
      <c r="H728" s="378"/>
      <c r="I728" s="366"/>
      <c r="J728" s="378"/>
      <c r="K728" s="366"/>
      <c r="L728" s="378"/>
      <c r="M728" s="366"/>
      <c r="N728" s="378"/>
    </row>
    <row r="729" spans="1:14">
      <c r="A729" s="366"/>
      <c r="B729" s="364"/>
      <c r="C729" s="369"/>
      <c r="D729" s="364"/>
      <c r="E729" s="366"/>
      <c r="F729" s="376"/>
      <c r="G729" s="366"/>
      <c r="H729" s="376"/>
      <c r="I729" s="366"/>
      <c r="J729" s="376"/>
      <c r="K729" s="366"/>
      <c r="L729" s="376"/>
      <c r="M729" s="366"/>
      <c r="N729" s="376"/>
    </row>
    <row r="730" spans="1:14">
      <c r="A730" s="366"/>
      <c r="B730" s="364"/>
      <c r="C730" s="369"/>
      <c r="D730" s="379"/>
      <c r="E730" s="366"/>
      <c r="F730" s="377"/>
      <c r="G730" s="366"/>
      <c r="H730" s="376"/>
      <c r="I730" s="366"/>
      <c r="J730" s="377"/>
      <c r="K730" s="366"/>
      <c r="L730" s="376"/>
      <c r="M730" s="366"/>
      <c r="N730" s="376"/>
    </row>
    <row r="731" spans="1:14">
      <c r="A731" s="366"/>
      <c r="B731" s="364"/>
      <c r="C731" s="366"/>
      <c r="D731" s="379"/>
      <c r="E731" s="366"/>
      <c r="F731" s="378"/>
      <c r="G731" s="366"/>
      <c r="H731" s="378"/>
      <c r="I731" s="366"/>
      <c r="J731" s="378"/>
      <c r="K731" s="366"/>
      <c r="L731" s="378"/>
      <c r="M731" s="366"/>
      <c r="N731" s="378"/>
    </row>
    <row r="732" spans="1:14">
      <c r="A732" s="366"/>
      <c r="B732" s="364"/>
      <c r="C732" s="369"/>
      <c r="D732" s="379"/>
      <c r="E732" s="366"/>
      <c r="F732" s="376"/>
      <c r="G732" s="366"/>
      <c r="H732" s="376"/>
      <c r="I732" s="366"/>
      <c r="J732" s="376"/>
      <c r="K732" s="366"/>
      <c r="L732" s="376"/>
      <c r="M732" s="366"/>
      <c r="N732" s="376"/>
    </row>
    <row r="733" spans="1:14">
      <c r="A733" s="366"/>
      <c r="B733" s="364"/>
      <c r="C733" s="371"/>
      <c r="D733" s="379"/>
      <c r="E733" s="366"/>
      <c r="F733" s="377"/>
      <c r="G733" s="366"/>
      <c r="H733" s="377"/>
      <c r="I733" s="366"/>
      <c r="J733" s="377"/>
      <c r="K733" s="366"/>
      <c r="L733" s="377"/>
      <c r="M733" s="366"/>
      <c r="N733" s="376"/>
    </row>
    <row r="734" spans="1:14">
      <c r="A734" s="366"/>
      <c r="B734" s="364"/>
      <c r="C734" s="369"/>
      <c r="D734" s="379"/>
      <c r="E734" s="366"/>
      <c r="F734" s="377"/>
      <c r="G734" s="366"/>
      <c r="H734" s="376"/>
      <c r="I734" s="366"/>
      <c r="J734" s="376"/>
      <c r="K734" s="366"/>
      <c r="L734" s="376"/>
      <c r="M734" s="366"/>
      <c r="N734" s="376"/>
    </row>
    <row r="735" spans="1:14">
      <c r="A735" s="366"/>
      <c r="B735" s="364"/>
      <c r="C735" s="369"/>
      <c r="D735" s="379"/>
      <c r="E735" s="366"/>
      <c r="F735" s="377"/>
      <c r="G735" s="366"/>
      <c r="H735" s="376"/>
      <c r="I735" s="366"/>
      <c r="J735" s="376"/>
      <c r="K735" s="366"/>
      <c r="L735" s="376"/>
      <c r="M735" s="366"/>
      <c r="N735" s="376"/>
    </row>
    <row r="736" spans="1:14">
      <c r="A736" s="366"/>
      <c r="B736" s="364"/>
      <c r="C736" s="369"/>
      <c r="D736" s="379"/>
      <c r="E736" s="366"/>
      <c r="F736" s="377"/>
      <c r="G736" s="366"/>
      <c r="H736" s="376"/>
      <c r="I736" s="366"/>
      <c r="J736" s="376"/>
      <c r="K736" s="366"/>
      <c r="L736" s="376"/>
      <c r="M736" s="366"/>
      <c r="N736" s="376"/>
    </row>
    <row r="737" spans="1:14">
      <c r="A737" s="366"/>
      <c r="B737" s="364"/>
      <c r="C737" s="369"/>
      <c r="D737" s="379"/>
      <c r="E737" s="366"/>
      <c r="F737" s="376"/>
      <c r="G737" s="366"/>
      <c r="H737" s="376"/>
      <c r="I737" s="366"/>
      <c r="J737" s="376"/>
      <c r="K737" s="366"/>
      <c r="L737" s="376"/>
      <c r="M737" s="366"/>
      <c r="N737" s="376"/>
    </row>
    <row r="738" spans="1:14">
      <c r="A738" s="366"/>
      <c r="B738" s="364"/>
      <c r="C738" s="369"/>
      <c r="D738" s="364"/>
      <c r="E738" s="366"/>
      <c r="F738" s="376"/>
      <c r="G738" s="366"/>
      <c r="H738" s="376"/>
      <c r="I738" s="366"/>
      <c r="J738" s="376"/>
      <c r="K738" s="366"/>
      <c r="L738" s="376"/>
      <c r="M738" s="366"/>
      <c r="N738" s="376"/>
    </row>
    <row r="739" spans="1:14">
      <c r="A739" s="366"/>
      <c r="B739" s="364"/>
      <c r="C739" s="369"/>
      <c r="D739" s="379"/>
      <c r="E739" s="366"/>
      <c r="F739" s="376"/>
      <c r="G739" s="366"/>
      <c r="H739" s="376"/>
      <c r="I739" s="366"/>
      <c r="J739" s="376"/>
      <c r="K739" s="366"/>
      <c r="L739" s="376"/>
      <c r="M739" s="366"/>
      <c r="N739" s="376"/>
    </row>
    <row r="740" spans="1:14">
      <c r="A740" s="366"/>
      <c r="B740" s="364"/>
      <c r="C740" s="371"/>
      <c r="D740" s="379"/>
      <c r="E740" s="366"/>
      <c r="F740" s="375"/>
      <c r="G740" s="366"/>
      <c r="H740" s="377"/>
      <c r="I740" s="366"/>
      <c r="J740" s="375"/>
      <c r="K740" s="366"/>
      <c r="L740" s="377"/>
      <c r="M740" s="366"/>
      <c r="N740" s="376"/>
    </row>
    <row r="741" spans="1:14">
      <c r="A741" s="366"/>
      <c r="B741" s="364"/>
      <c r="C741" s="371"/>
      <c r="D741" s="379"/>
      <c r="E741" s="366"/>
      <c r="F741" s="377"/>
      <c r="G741" s="366"/>
      <c r="H741" s="377"/>
      <c r="I741" s="366"/>
      <c r="J741" s="377"/>
      <c r="K741" s="366"/>
      <c r="L741" s="377"/>
      <c r="M741" s="366"/>
      <c r="N741" s="376"/>
    </row>
    <row r="742" spans="1:14">
      <c r="A742" s="366"/>
      <c r="B742" s="364"/>
      <c r="C742" s="369"/>
      <c r="D742" s="379"/>
      <c r="E742" s="366"/>
      <c r="F742" s="376"/>
      <c r="G742" s="366"/>
      <c r="H742" s="376"/>
      <c r="I742" s="366"/>
      <c r="J742" s="376"/>
      <c r="K742" s="366"/>
      <c r="L742" s="376"/>
      <c r="M742" s="366"/>
      <c r="N742" s="376"/>
    </row>
    <row r="743" spans="1:14">
      <c r="A743" s="366"/>
      <c r="B743" s="364"/>
      <c r="C743" s="371"/>
      <c r="D743" s="364"/>
      <c r="E743" s="366"/>
      <c r="F743" s="377"/>
      <c r="G743" s="366"/>
      <c r="H743" s="377"/>
      <c r="I743" s="366"/>
      <c r="J743" s="377"/>
      <c r="K743" s="366"/>
      <c r="L743" s="377"/>
      <c r="M743" s="366"/>
      <c r="N743" s="376"/>
    </row>
    <row r="744" spans="1:14">
      <c r="A744" s="366"/>
      <c r="B744" s="364"/>
      <c r="C744" s="371"/>
      <c r="D744" s="364"/>
      <c r="E744" s="366"/>
      <c r="F744" s="377"/>
      <c r="G744" s="366"/>
      <c r="H744" s="377"/>
      <c r="I744" s="366"/>
      <c r="J744" s="377"/>
      <c r="K744" s="366"/>
      <c r="L744" s="377"/>
      <c r="M744" s="366"/>
      <c r="N744" s="376"/>
    </row>
    <row r="745" spans="1:14">
      <c r="A745" s="366"/>
      <c r="B745" s="364"/>
      <c r="C745" s="371"/>
      <c r="D745" s="364"/>
      <c r="E745" s="366"/>
      <c r="F745" s="375"/>
      <c r="G745" s="366"/>
      <c r="H745" s="377"/>
      <c r="I745" s="366"/>
      <c r="J745" s="375"/>
      <c r="K745" s="366"/>
      <c r="L745" s="377"/>
      <c r="M745" s="366"/>
      <c r="N745" s="376"/>
    </row>
    <row r="746" spans="1:14">
      <c r="A746" s="366"/>
      <c r="B746" s="364"/>
      <c r="C746" s="371"/>
      <c r="D746" s="364"/>
      <c r="E746" s="366"/>
      <c r="F746" s="375"/>
      <c r="G746" s="366"/>
      <c r="H746" s="377"/>
      <c r="I746" s="366"/>
      <c r="J746" s="377"/>
      <c r="K746" s="366"/>
      <c r="L746" s="377"/>
      <c r="M746" s="366"/>
      <c r="N746" s="376"/>
    </row>
    <row r="747" spans="1:14">
      <c r="A747" s="366"/>
      <c r="B747" s="364"/>
      <c r="C747" s="371"/>
      <c r="D747" s="364"/>
      <c r="E747" s="366"/>
      <c r="F747" s="375"/>
      <c r="G747" s="366"/>
      <c r="H747" s="377"/>
      <c r="I747" s="366"/>
      <c r="J747" s="375"/>
      <c r="K747" s="366"/>
      <c r="L747" s="377"/>
      <c r="M747" s="366"/>
      <c r="N747" s="376"/>
    </row>
    <row r="748" spans="1:14">
      <c r="A748" s="366"/>
      <c r="B748" s="364"/>
      <c r="C748" s="369"/>
      <c r="D748" s="364"/>
      <c r="E748" s="366"/>
      <c r="F748" s="376"/>
      <c r="G748" s="366"/>
      <c r="H748" s="376"/>
      <c r="I748" s="366"/>
      <c r="J748" s="376"/>
      <c r="K748" s="366"/>
      <c r="L748" s="376"/>
      <c r="M748" s="366"/>
      <c r="N748" s="376"/>
    </row>
    <row r="749" spans="1:14">
      <c r="A749" s="366"/>
      <c r="B749" s="364"/>
      <c r="C749" s="366"/>
      <c r="D749" s="364"/>
      <c r="E749" s="366"/>
      <c r="F749" s="378"/>
      <c r="G749" s="366"/>
      <c r="H749" s="378"/>
      <c r="I749" s="366"/>
      <c r="J749" s="378"/>
      <c r="K749" s="366"/>
      <c r="L749" s="378"/>
      <c r="M749" s="366"/>
      <c r="N749" s="378"/>
    </row>
    <row r="750" spans="1:14">
      <c r="A750" s="366"/>
      <c r="B750" s="364"/>
      <c r="C750" s="369"/>
      <c r="D750" s="364"/>
      <c r="E750" s="366"/>
      <c r="F750" s="377"/>
      <c r="G750" s="366"/>
      <c r="H750" s="376"/>
      <c r="I750" s="366"/>
      <c r="J750" s="377"/>
      <c r="K750" s="366"/>
      <c r="L750" s="376"/>
      <c r="M750" s="366"/>
      <c r="N750" s="376"/>
    </row>
    <row r="751" spans="1:14">
      <c r="A751" s="366"/>
      <c r="B751" s="364"/>
      <c r="C751" s="369"/>
      <c r="D751" s="364"/>
      <c r="E751" s="366"/>
      <c r="F751" s="376"/>
      <c r="G751" s="366"/>
      <c r="H751" s="376"/>
      <c r="I751" s="366"/>
      <c r="J751" s="376"/>
      <c r="K751" s="366"/>
      <c r="L751" s="376"/>
      <c r="M751" s="366"/>
      <c r="N751" s="376"/>
    </row>
    <row r="752" spans="1:14">
      <c r="A752" s="366"/>
      <c r="B752" s="364"/>
      <c r="C752" s="366"/>
      <c r="D752" s="364"/>
      <c r="E752" s="366"/>
      <c r="F752" s="376"/>
      <c r="G752" s="366"/>
      <c r="H752" s="376"/>
      <c r="I752" s="366"/>
      <c r="J752" s="376"/>
      <c r="K752" s="366"/>
      <c r="L752" s="376"/>
      <c r="M752" s="366"/>
      <c r="N752" s="376"/>
    </row>
    <row r="753" spans="1:14">
      <c r="A753" s="366"/>
      <c r="B753" s="364"/>
      <c r="C753" s="369"/>
      <c r="D753" s="364"/>
      <c r="E753" s="366"/>
      <c r="F753" s="376"/>
      <c r="G753" s="366"/>
      <c r="H753" s="376"/>
      <c r="I753" s="366"/>
      <c r="J753" s="376"/>
      <c r="K753" s="366"/>
      <c r="L753" s="376"/>
      <c r="M753" s="366"/>
      <c r="N753" s="376"/>
    </row>
    <row r="754" spans="1:14">
      <c r="A754" s="366"/>
      <c r="B754" s="364"/>
      <c r="C754" s="369"/>
      <c r="D754" s="364"/>
      <c r="E754" s="366"/>
      <c r="F754" s="376"/>
      <c r="G754" s="366"/>
      <c r="H754" s="376"/>
      <c r="I754" s="366"/>
      <c r="J754" s="376"/>
      <c r="K754" s="366"/>
      <c r="L754" s="376"/>
      <c r="M754" s="366"/>
      <c r="N754" s="376"/>
    </row>
    <row r="755" spans="1:14">
      <c r="A755" s="366"/>
      <c r="B755" s="364"/>
      <c r="C755" s="369"/>
      <c r="D755" s="364"/>
      <c r="E755" s="366"/>
      <c r="F755" s="377"/>
      <c r="G755" s="366"/>
      <c r="H755" s="376"/>
      <c r="I755" s="366"/>
      <c r="J755" s="377"/>
      <c r="K755" s="366"/>
      <c r="L755" s="376"/>
      <c r="M755" s="366"/>
      <c r="N755" s="376"/>
    </row>
    <row r="756" spans="1:14">
      <c r="A756" s="366"/>
      <c r="B756" s="364"/>
      <c r="C756" s="369"/>
      <c r="D756" s="364"/>
      <c r="E756" s="366"/>
      <c r="F756" s="377"/>
      <c r="G756" s="366"/>
      <c r="H756" s="376"/>
      <c r="I756" s="366"/>
      <c r="J756" s="377"/>
      <c r="K756" s="366"/>
      <c r="L756" s="376"/>
      <c r="M756" s="366"/>
      <c r="N756" s="376"/>
    </row>
    <row r="757" spans="1:14">
      <c r="A757" s="366"/>
      <c r="B757" s="364"/>
      <c r="C757" s="369"/>
      <c r="D757" s="379"/>
      <c r="E757" s="366"/>
      <c r="F757" s="376"/>
      <c r="G757" s="366"/>
      <c r="H757" s="376"/>
      <c r="I757" s="366"/>
      <c r="J757" s="376"/>
      <c r="K757" s="366"/>
      <c r="L757" s="376"/>
      <c r="M757" s="366"/>
      <c r="N757" s="376"/>
    </row>
    <row r="758" spans="1:14">
      <c r="A758" s="366"/>
      <c r="B758" s="364"/>
      <c r="C758" s="369"/>
      <c r="D758" s="379"/>
      <c r="E758" s="366"/>
      <c r="F758" s="376"/>
      <c r="G758" s="366"/>
      <c r="H758" s="376"/>
      <c r="I758" s="366"/>
      <c r="J758" s="376"/>
      <c r="K758" s="366"/>
      <c r="L758" s="376"/>
      <c r="M758" s="366"/>
      <c r="N758" s="376"/>
    </row>
    <row r="759" spans="1:14">
      <c r="A759" s="366"/>
      <c r="B759" s="364"/>
      <c r="C759" s="369"/>
      <c r="D759" s="379"/>
      <c r="E759" s="366"/>
      <c r="F759" s="376"/>
      <c r="G759" s="366"/>
      <c r="H759" s="376"/>
      <c r="I759" s="366"/>
      <c r="J759" s="376"/>
      <c r="K759" s="366"/>
      <c r="L759" s="376"/>
      <c r="M759" s="366"/>
      <c r="N759" s="376"/>
    </row>
    <row r="760" spans="1:14">
      <c r="A760" s="366"/>
      <c r="B760" s="364"/>
      <c r="C760" s="371"/>
      <c r="D760" s="379"/>
      <c r="E760" s="366"/>
      <c r="F760" s="377"/>
      <c r="G760" s="366"/>
      <c r="H760" s="377"/>
      <c r="I760" s="366"/>
      <c r="J760" s="377"/>
      <c r="K760" s="366"/>
      <c r="L760" s="377"/>
      <c r="M760" s="366"/>
      <c r="N760" s="376"/>
    </row>
    <row r="761" spans="1:14">
      <c r="A761" s="366"/>
      <c r="B761" s="364"/>
      <c r="C761" s="366"/>
      <c r="D761" s="379"/>
      <c r="E761" s="366"/>
      <c r="F761" s="376"/>
      <c r="G761" s="366"/>
      <c r="H761" s="378"/>
      <c r="I761" s="366"/>
      <c r="J761" s="378"/>
      <c r="K761" s="366"/>
      <c r="L761" s="378"/>
      <c r="M761" s="366"/>
      <c r="N761" s="378"/>
    </row>
    <row r="762" spans="1:14">
      <c r="A762" s="366"/>
      <c r="B762" s="364"/>
      <c r="C762" s="366"/>
      <c r="D762" s="379"/>
      <c r="E762" s="366"/>
      <c r="F762" s="376"/>
      <c r="G762" s="366"/>
      <c r="H762" s="378"/>
      <c r="I762" s="366"/>
      <c r="J762" s="378"/>
      <c r="K762" s="366"/>
      <c r="L762" s="378"/>
      <c r="M762" s="366"/>
      <c r="N762" s="378"/>
    </row>
    <row r="763" spans="1:14">
      <c r="A763" s="364"/>
      <c r="B763" s="364"/>
      <c r="C763" s="366"/>
      <c r="D763" s="379"/>
      <c r="E763" s="366"/>
      <c r="F763" s="378"/>
      <c r="G763" s="366"/>
      <c r="H763" s="378"/>
      <c r="I763" s="366"/>
      <c r="J763" s="378"/>
      <c r="K763" s="366"/>
      <c r="L763" s="378"/>
      <c r="M763" s="366"/>
      <c r="N763" s="378"/>
    </row>
    <row r="764" spans="1:14">
      <c r="A764" s="366"/>
      <c r="B764" s="364"/>
      <c r="C764" s="369"/>
      <c r="D764" s="379"/>
      <c r="E764" s="366"/>
      <c r="F764" s="376"/>
      <c r="G764" s="366"/>
      <c r="H764" s="376"/>
      <c r="I764" s="366"/>
      <c r="J764" s="376"/>
      <c r="K764" s="366"/>
      <c r="L764" s="376"/>
      <c r="M764" s="366"/>
      <c r="N764" s="376"/>
    </row>
    <row r="765" spans="1:14">
      <c r="A765" s="366"/>
      <c r="B765" s="364"/>
      <c r="C765" s="371"/>
      <c r="D765" s="379"/>
      <c r="E765" s="366"/>
      <c r="F765" s="377"/>
      <c r="G765" s="366"/>
      <c r="H765" s="377"/>
      <c r="I765" s="366"/>
      <c r="J765" s="377"/>
      <c r="K765" s="366"/>
      <c r="L765" s="377"/>
      <c r="M765" s="366"/>
      <c r="N765" s="375"/>
    </row>
    <row r="766" spans="1:14">
      <c r="A766" s="366"/>
      <c r="B766" s="364"/>
      <c r="C766" s="366"/>
      <c r="D766" s="379"/>
      <c r="E766" s="366"/>
      <c r="F766" s="378"/>
      <c r="G766" s="366"/>
      <c r="H766" s="378"/>
      <c r="I766" s="366"/>
      <c r="J766" s="378"/>
      <c r="K766" s="366"/>
      <c r="L766" s="378"/>
      <c r="M766" s="366"/>
      <c r="N766" s="378"/>
    </row>
    <row r="767" spans="1:14">
      <c r="A767" s="366"/>
      <c r="B767" s="364"/>
      <c r="C767" s="369"/>
      <c r="D767" s="364"/>
      <c r="E767" s="366"/>
      <c r="F767" s="377"/>
      <c r="G767" s="366"/>
      <c r="H767" s="376"/>
      <c r="I767" s="366"/>
      <c r="J767" s="376"/>
      <c r="K767" s="366"/>
      <c r="L767" s="376"/>
      <c r="M767" s="366"/>
      <c r="N767" s="376"/>
    </row>
    <row r="768" spans="1:14">
      <c r="A768" s="366"/>
      <c r="B768" s="364"/>
      <c r="C768" s="369"/>
      <c r="D768" s="364"/>
      <c r="E768" s="366"/>
      <c r="F768" s="377"/>
      <c r="G768" s="366"/>
      <c r="H768" s="376"/>
      <c r="I768" s="366"/>
      <c r="J768" s="376"/>
      <c r="K768" s="366"/>
      <c r="L768" s="376"/>
      <c r="M768" s="366"/>
      <c r="N768" s="376"/>
    </row>
    <row r="769" spans="1:14">
      <c r="A769" s="366"/>
      <c r="B769" s="364"/>
      <c r="C769" s="369"/>
      <c r="D769" s="364"/>
      <c r="E769" s="366"/>
      <c r="F769" s="377"/>
      <c r="G769" s="366"/>
      <c r="H769" s="376"/>
      <c r="I769" s="366"/>
      <c r="J769" s="376"/>
      <c r="K769" s="366"/>
      <c r="L769" s="376"/>
      <c r="M769" s="366"/>
      <c r="N769" s="376"/>
    </row>
    <row r="770" spans="1:14">
      <c r="A770" s="366"/>
      <c r="B770" s="364"/>
      <c r="C770" s="369"/>
      <c r="D770" s="364"/>
      <c r="E770" s="366"/>
      <c r="F770" s="377"/>
      <c r="G770" s="366"/>
      <c r="H770" s="376"/>
      <c r="I770" s="366"/>
      <c r="J770" s="376"/>
      <c r="K770" s="366"/>
      <c r="L770" s="376"/>
      <c r="M770" s="366"/>
      <c r="N770" s="376"/>
    </row>
    <row r="771" spans="1:14">
      <c r="A771" s="366"/>
      <c r="B771" s="364"/>
      <c r="C771" s="369"/>
      <c r="D771" s="364"/>
      <c r="E771" s="366"/>
      <c r="F771" s="376"/>
      <c r="G771" s="366"/>
      <c r="H771" s="376"/>
      <c r="I771" s="366"/>
      <c r="J771" s="376"/>
      <c r="K771" s="366"/>
      <c r="L771" s="376"/>
      <c r="M771" s="366"/>
      <c r="N771" s="376"/>
    </row>
    <row r="772" spans="1:14">
      <c r="A772" s="366"/>
      <c r="B772" s="364"/>
      <c r="C772" s="369"/>
      <c r="D772" s="364"/>
      <c r="E772" s="366"/>
      <c r="F772" s="376"/>
      <c r="G772" s="366"/>
      <c r="H772" s="376"/>
      <c r="I772" s="366"/>
      <c r="J772" s="376"/>
      <c r="K772" s="366"/>
      <c r="L772" s="376"/>
      <c r="M772" s="366"/>
      <c r="N772" s="376"/>
    </row>
    <row r="773" spans="1:14">
      <c r="A773" s="366"/>
      <c r="B773" s="364"/>
      <c r="C773" s="369"/>
      <c r="D773" s="364"/>
      <c r="E773" s="366"/>
      <c r="F773" s="377"/>
      <c r="G773" s="366"/>
      <c r="H773" s="376"/>
      <c r="I773" s="366"/>
      <c r="J773" s="376"/>
      <c r="K773" s="366"/>
      <c r="L773" s="376"/>
      <c r="M773" s="366"/>
      <c r="N773" s="376"/>
    </row>
    <row r="774" spans="1:14">
      <c r="A774" s="366"/>
      <c r="B774" s="364"/>
      <c r="C774" s="369"/>
      <c r="D774" s="364"/>
      <c r="E774" s="366"/>
      <c r="F774" s="377"/>
      <c r="G774" s="366"/>
      <c r="H774" s="376"/>
      <c r="I774" s="366"/>
      <c r="J774" s="376"/>
      <c r="K774" s="366"/>
      <c r="L774" s="376"/>
      <c r="M774" s="366"/>
      <c r="N774" s="376"/>
    </row>
    <row r="775" spans="1:14">
      <c r="A775" s="366"/>
      <c r="B775" s="364"/>
      <c r="C775" s="366"/>
      <c r="D775" s="364"/>
      <c r="E775" s="366"/>
      <c r="F775" s="376"/>
      <c r="G775" s="366"/>
      <c r="H775" s="376"/>
      <c r="I775" s="366"/>
      <c r="J775" s="376"/>
      <c r="K775" s="366"/>
      <c r="L775" s="378"/>
      <c r="M775" s="366"/>
      <c r="N775" s="378"/>
    </row>
    <row r="776" spans="1:14">
      <c r="A776" s="366"/>
      <c r="B776" s="364"/>
      <c r="C776" s="366"/>
      <c r="D776" s="364"/>
      <c r="E776" s="366"/>
      <c r="F776" s="376"/>
      <c r="G776" s="366"/>
      <c r="H776" s="376"/>
      <c r="I776" s="366"/>
      <c r="J776" s="376"/>
      <c r="K776" s="366"/>
      <c r="L776" s="378"/>
      <c r="M776" s="366"/>
      <c r="N776" s="378"/>
    </row>
    <row r="777" spans="1:14">
      <c r="A777" s="366"/>
      <c r="B777" s="364"/>
      <c r="C777" s="366"/>
      <c r="D777" s="364"/>
      <c r="E777" s="366"/>
      <c r="F777" s="376"/>
      <c r="G777" s="366"/>
      <c r="H777" s="376"/>
      <c r="I777" s="366"/>
      <c r="J777" s="376"/>
      <c r="K777" s="366"/>
      <c r="L777" s="378"/>
      <c r="M777" s="366"/>
      <c r="N777" s="378"/>
    </row>
    <row r="778" spans="1:14">
      <c r="A778" s="366"/>
      <c r="B778" s="364"/>
      <c r="C778" s="366"/>
      <c r="D778" s="364"/>
      <c r="E778" s="366"/>
      <c r="F778" s="376"/>
      <c r="G778" s="366"/>
      <c r="H778" s="376"/>
      <c r="I778" s="366"/>
      <c r="J778" s="376"/>
      <c r="K778" s="366"/>
      <c r="L778" s="378"/>
      <c r="M778" s="366"/>
      <c r="N778" s="378"/>
    </row>
    <row r="779" spans="1:14">
      <c r="A779" s="366"/>
      <c r="B779" s="364"/>
      <c r="C779" s="369"/>
      <c r="D779" s="364"/>
      <c r="E779" s="366"/>
      <c r="F779" s="376"/>
      <c r="G779" s="366"/>
      <c r="H779" s="376"/>
      <c r="I779" s="366"/>
      <c r="J779" s="376"/>
      <c r="K779" s="366"/>
      <c r="L779" s="376"/>
      <c r="M779" s="366"/>
      <c r="N779" s="376"/>
    </row>
    <row r="780" spans="1:14">
      <c r="A780" s="366"/>
      <c r="B780" s="364"/>
      <c r="C780" s="369"/>
      <c r="D780" s="364"/>
      <c r="E780" s="366"/>
      <c r="F780" s="376"/>
      <c r="G780" s="366"/>
      <c r="H780" s="376"/>
      <c r="I780" s="366"/>
      <c r="J780" s="376"/>
      <c r="K780" s="366"/>
      <c r="L780" s="376"/>
      <c r="M780" s="366"/>
      <c r="N780" s="376"/>
    </row>
    <row r="781" spans="1:14">
      <c r="A781" s="366"/>
      <c r="B781" s="364"/>
      <c r="C781" s="369"/>
      <c r="D781" s="364"/>
      <c r="E781" s="366"/>
      <c r="F781" s="376"/>
      <c r="G781" s="366"/>
      <c r="H781" s="376"/>
      <c r="I781" s="366"/>
      <c r="J781" s="376"/>
      <c r="K781" s="366"/>
      <c r="L781" s="376"/>
      <c r="M781" s="366"/>
      <c r="N781" s="376"/>
    </row>
    <row r="782" spans="1:14">
      <c r="A782" s="366"/>
      <c r="B782" s="364"/>
      <c r="C782" s="366"/>
      <c r="D782" s="364"/>
      <c r="E782" s="366"/>
      <c r="F782" s="376"/>
      <c r="G782" s="366"/>
      <c r="H782" s="376"/>
      <c r="I782" s="366"/>
      <c r="J782" s="376"/>
      <c r="K782" s="366"/>
      <c r="L782" s="378"/>
      <c r="M782" s="366"/>
      <c r="N782" s="378"/>
    </row>
    <row r="783" spans="1:14">
      <c r="A783" s="366"/>
      <c r="B783" s="364"/>
      <c r="C783" s="366"/>
      <c r="D783" s="364"/>
      <c r="E783" s="366"/>
      <c r="F783" s="376"/>
      <c r="G783" s="366"/>
      <c r="H783" s="376"/>
      <c r="I783" s="366"/>
      <c r="J783" s="376"/>
      <c r="K783" s="366"/>
      <c r="L783" s="376"/>
      <c r="M783" s="366"/>
      <c r="N783" s="378"/>
    </row>
    <row r="784" spans="1:14">
      <c r="A784" s="366"/>
      <c r="B784" s="364"/>
      <c r="C784" s="369"/>
      <c r="D784" s="364"/>
      <c r="E784" s="366"/>
      <c r="F784" s="376"/>
      <c r="G784" s="366"/>
      <c r="H784" s="376"/>
      <c r="I784" s="366"/>
      <c r="J784" s="376"/>
      <c r="K784" s="366"/>
      <c r="L784" s="376"/>
      <c r="M784" s="366"/>
      <c r="N784" s="376"/>
    </row>
    <row r="785" spans="1:14">
      <c r="A785" s="366"/>
      <c r="B785" s="364"/>
      <c r="C785" s="366"/>
      <c r="D785" s="364"/>
      <c r="E785" s="366"/>
      <c r="F785" s="376"/>
      <c r="G785" s="366"/>
      <c r="H785" s="376"/>
      <c r="I785" s="366"/>
      <c r="J785" s="376"/>
      <c r="K785" s="366"/>
      <c r="L785" s="378"/>
      <c r="M785" s="366"/>
      <c r="N785" s="378"/>
    </row>
    <row r="786" spans="1:14">
      <c r="A786" s="366"/>
      <c r="B786" s="364"/>
      <c r="C786" s="369"/>
      <c r="D786" s="364"/>
      <c r="E786" s="366"/>
      <c r="F786" s="376"/>
      <c r="G786" s="366"/>
      <c r="H786" s="376"/>
      <c r="I786" s="366"/>
      <c r="J786" s="376"/>
      <c r="K786" s="366"/>
      <c r="L786" s="376"/>
      <c r="M786" s="366"/>
      <c r="N786" s="376"/>
    </row>
    <row r="787" spans="1:14">
      <c r="A787" s="366"/>
      <c r="B787" s="364"/>
      <c r="C787" s="369"/>
      <c r="D787" s="379"/>
      <c r="E787" s="366"/>
      <c r="F787" s="376"/>
      <c r="G787" s="366"/>
      <c r="H787" s="376"/>
      <c r="I787" s="366"/>
      <c r="J787" s="376"/>
      <c r="K787" s="366"/>
      <c r="L787" s="376"/>
      <c r="M787" s="366"/>
      <c r="N787" s="376"/>
    </row>
    <row r="788" spans="1:14">
      <c r="A788" s="366"/>
      <c r="B788" s="364"/>
      <c r="C788" s="369"/>
      <c r="D788" s="379"/>
      <c r="E788" s="366"/>
      <c r="F788" s="377"/>
      <c r="G788" s="366"/>
      <c r="H788" s="377"/>
      <c r="I788" s="366"/>
      <c r="J788" s="377"/>
      <c r="K788" s="366"/>
      <c r="L788" s="376"/>
      <c r="M788" s="366"/>
      <c r="N788" s="376"/>
    </row>
    <row r="789" spans="1:14">
      <c r="A789" s="366"/>
      <c r="B789" s="364"/>
      <c r="C789" s="369"/>
      <c r="D789" s="379"/>
      <c r="E789" s="366"/>
      <c r="F789" s="376"/>
      <c r="G789" s="366"/>
      <c r="H789" s="376"/>
      <c r="I789" s="366"/>
      <c r="J789" s="376"/>
      <c r="K789" s="366"/>
      <c r="L789" s="376"/>
      <c r="M789" s="366"/>
      <c r="N789" s="376"/>
    </row>
    <row r="790" spans="1:14">
      <c r="A790" s="364"/>
      <c r="B790" s="364"/>
      <c r="C790" s="371"/>
      <c r="D790" s="379"/>
      <c r="E790" s="366"/>
      <c r="F790" s="377"/>
      <c r="G790" s="366"/>
      <c r="H790" s="377"/>
      <c r="I790" s="366"/>
      <c r="J790" s="377"/>
      <c r="K790" s="366"/>
      <c r="L790" s="377"/>
      <c r="M790" s="366"/>
      <c r="N790" s="376"/>
    </row>
    <row r="791" spans="1:14">
      <c r="A791" s="366"/>
      <c r="B791" s="364"/>
      <c r="C791" s="366"/>
      <c r="D791" s="379"/>
      <c r="E791" s="366"/>
      <c r="F791" s="376"/>
      <c r="G791" s="366"/>
      <c r="H791" s="376"/>
      <c r="I791" s="366"/>
      <c r="J791" s="376"/>
      <c r="K791" s="366"/>
      <c r="L791" s="376"/>
      <c r="M791" s="366"/>
      <c r="N791" s="376"/>
    </row>
    <row r="792" spans="1:14">
      <c r="A792" s="366"/>
      <c r="B792" s="364"/>
      <c r="C792" s="366"/>
      <c r="D792" s="379"/>
      <c r="E792" s="366"/>
      <c r="F792" s="376"/>
      <c r="G792" s="366"/>
      <c r="H792" s="376"/>
      <c r="I792" s="366"/>
      <c r="J792" s="376"/>
      <c r="K792" s="366"/>
      <c r="L792" s="376"/>
      <c r="M792" s="366"/>
      <c r="N792" s="376"/>
    </row>
    <row r="793" spans="1:14">
      <c r="A793" s="366"/>
      <c r="B793" s="364"/>
      <c r="C793" s="369"/>
      <c r="D793" s="379"/>
      <c r="E793" s="366"/>
      <c r="F793" s="376"/>
      <c r="G793" s="366"/>
      <c r="H793" s="376"/>
      <c r="I793" s="366"/>
      <c r="J793" s="376"/>
      <c r="K793" s="366"/>
      <c r="L793" s="376"/>
      <c r="M793" s="366"/>
      <c r="N793" s="376"/>
    </row>
    <row r="794" spans="1:14">
      <c r="A794" s="366"/>
      <c r="B794" s="364"/>
      <c r="C794" s="366"/>
      <c r="D794" s="379"/>
      <c r="E794" s="366"/>
      <c r="F794" s="376"/>
      <c r="G794" s="366"/>
      <c r="H794" s="378"/>
      <c r="I794" s="366"/>
      <c r="J794" s="378"/>
      <c r="K794" s="366"/>
      <c r="L794" s="378"/>
      <c r="M794" s="366"/>
      <c r="N794" s="378"/>
    </row>
    <row r="795" spans="1:14">
      <c r="A795" s="366"/>
      <c r="B795" s="364"/>
      <c r="C795" s="366"/>
      <c r="D795" s="379"/>
      <c r="E795" s="366"/>
      <c r="F795" s="378"/>
      <c r="G795" s="366"/>
      <c r="H795" s="378"/>
      <c r="I795" s="366"/>
      <c r="J795" s="378"/>
      <c r="K795" s="366"/>
      <c r="L795" s="378"/>
      <c r="M795" s="366"/>
      <c r="N795" s="378"/>
    </row>
    <row r="796" spans="1:14">
      <c r="A796" s="366"/>
      <c r="B796" s="364"/>
      <c r="C796" s="366"/>
      <c r="D796" s="380"/>
      <c r="E796" s="366"/>
      <c r="F796" s="378"/>
      <c r="G796" s="366"/>
      <c r="H796" s="378"/>
      <c r="I796" s="366"/>
      <c r="J796" s="378"/>
      <c r="K796" s="366"/>
      <c r="L796" s="378"/>
      <c r="M796" s="366"/>
      <c r="N796" s="378"/>
    </row>
    <row r="797" spans="1:14">
      <c r="A797" s="366"/>
      <c r="B797" s="364"/>
      <c r="C797" s="366"/>
      <c r="D797" s="379"/>
      <c r="E797" s="366"/>
      <c r="F797" s="376"/>
      <c r="G797" s="366"/>
      <c r="H797" s="378"/>
      <c r="I797" s="366"/>
      <c r="J797" s="378"/>
      <c r="K797" s="366"/>
      <c r="L797" s="378"/>
      <c r="M797" s="366"/>
      <c r="N797" s="378"/>
    </row>
    <row r="798" spans="1:14">
      <c r="A798" s="366"/>
      <c r="B798" s="364"/>
      <c r="C798" s="366"/>
      <c r="D798" s="379"/>
      <c r="E798" s="366"/>
      <c r="F798" s="376"/>
      <c r="G798" s="366"/>
      <c r="H798" s="376"/>
      <c r="I798" s="366"/>
      <c r="J798" s="376"/>
      <c r="K798" s="366"/>
      <c r="L798" s="378"/>
      <c r="M798" s="366"/>
      <c r="N798" s="378"/>
    </row>
    <row r="799" spans="1:14">
      <c r="A799" s="366"/>
      <c r="B799" s="364"/>
      <c r="C799" s="369"/>
      <c r="D799" s="379"/>
      <c r="E799" s="366"/>
      <c r="F799" s="376"/>
      <c r="G799" s="366"/>
      <c r="H799" s="376"/>
      <c r="I799" s="366"/>
      <c r="J799" s="376"/>
      <c r="K799" s="366"/>
      <c r="L799" s="376"/>
      <c r="M799" s="366"/>
      <c r="N799" s="376"/>
    </row>
    <row r="800" spans="1:14">
      <c r="A800" s="366"/>
      <c r="B800" s="364"/>
      <c r="C800" s="371"/>
      <c r="D800" s="364"/>
      <c r="E800" s="366"/>
      <c r="F800" s="377"/>
      <c r="G800" s="366"/>
      <c r="H800" s="377"/>
      <c r="I800" s="366"/>
      <c r="J800" s="377"/>
      <c r="K800" s="366"/>
      <c r="L800" s="377"/>
      <c r="M800" s="366"/>
      <c r="N800" s="376"/>
    </row>
    <row r="801" spans="1:14">
      <c r="A801" s="364"/>
      <c r="B801" s="364"/>
      <c r="C801" s="371"/>
      <c r="D801" s="364"/>
      <c r="E801" s="366"/>
      <c r="F801" s="377"/>
      <c r="G801" s="366"/>
      <c r="H801" s="377"/>
      <c r="I801" s="366"/>
      <c r="J801" s="377"/>
      <c r="K801" s="366"/>
      <c r="L801" s="377"/>
      <c r="M801" s="366"/>
      <c r="N801" s="376"/>
    </row>
    <row r="802" spans="1:14">
      <c r="A802" s="364"/>
      <c r="B802" s="364"/>
      <c r="C802" s="371"/>
      <c r="D802" s="364"/>
      <c r="E802" s="366"/>
      <c r="F802" s="377"/>
      <c r="G802" s="366"/>
      <c r="H802" s="377"/>
      <c r="I802" s="366"/>
      <c r="J802" s="377"/>
      <c r="K802" s="366"/>
      <c r="L802" s="377"/>
      <c r="M802" s="366"/>
      <c r="N802" s="376"/>
    </row>
    <row r="803" spans="1:14">
      <c r="A803"/>
      <c r="B803"/>
      <c r="C803"/>
      <c r="D803"/>
      <c r="E803"/>
    </row>
    <row r="804" spans="1:14">
      <c r="A804"/>
      <c r="B804" s="381"/>
      <c r="C804" s="381"/>
      <c r="D804" s="5"/>
      <c r="E804"/>
    </row>
    <row r="805" spans="1:14">
      <c r="A805"/>
      <c r="B805" s="41"/>
      <c r="C805" s="41"/>
      <c r="D805"/>
      <c r="E805"/>
    </row>
    <row r="806" spans="1:14">
      <c r="A806"/>
      <c r="B806" s="41"/>
      <c r="C806" s="41"/>
      <c r="D806"/>
      <c r="E806"/>
    </row>
    <row r="807" spans="1:14">
      <c r="A807"/>
      <c r="B807" s="41"/>
      <c r="C807" s="41"/>
      <c r="D807"/>
      <c r="E807"/>
    </row>
    <row r="808" spans="1:14">
      <c r="A808"/>
      <c r="B808" s="41"/>
      <c r="C808" s="41"/>
      <c r="D808"/>
      <c r="E808"/>
    </row>
    <row r="809" spans="1:14">
      <c r="A809"/>
      <c r="B809" s="41"/>
      <c r="C809" s="41"/>
      <c r="D809"/>
      <c r="E809"/>
    </row>
    <row r="810" spans="1:14">
      <c r="A810"/>
      <c r="B810" s="41"/>
      <c r="C810" s="41"/>
      <c r="D810"/>
      <c r="E810"/>
    </row>
    <row r="811" spans="1:14">
      <c r="A811"/>
      <c r="B811" s="41"/>
      <c r="C811" s="41"/>
      <c r="D811"/>
      <c r="E811"/>
    </row>
    <row r="812" spans="1:14">
      <c r="A812"/>
      <c r="B812" s="41"/>
      <c r="C812" s="41"/>
      <c r="D812"/>
      <c r="E812"/>
    </row>
    <row r="813" spans="1:14">
      <c r="A813"/>
      <c r="B813" s="41"/>
      <c r="C813" s="41"/>
      <c r="D813"/>
      <c r="E813"/>
    </row>
    <row r="814" spans="1:14">
      <c r="A814"/>
      <c r="B814" s="41"/>
      <c r="C814" s="41"/>
      <c r="D814"/>
      <c r="E814"/>
    </row>
    <row r="815" spans="1:14">
      <c r="A815"/>
      <c r="B815" s="41"/>
      <c r="C815" s="41"/>
      <c r="D815"/>
      <c r="E815"/>
    </row>
    <row r="816" spans="1:14">
      <c r="A816"/>
      <c r="B816" s="41"/>
      <c r="C816" s="41"/>
      <c r="D816"/>
      <c r="E816"/>
    </row>
    <row r="817" customFormat="1"/>
    <row r="818" customFormat="1"/>
  </sheetData>
  <mergeCells count="1">
    <mergeCell ref="A246:K246"/>
  </mergeCells>
  <dataValidations count="1">
    <dataValidation allowBlank="1" showInputMessage="1" showErrorMessage="1" sqref="A458:G483" xr:uid="{ED1EC783-365F-443F-85B4-1E1F9E95B7B3}"/>
  </dataValidations>
  <hyperlinks>
    <hyperlink ref="A33" r:id="rId1" xr:uid="{4C36E243-F642-4D91-A0E8-94B2609CF16A}"/>
    <hyperlink ref="A40" r:id="rId2" xr:uid="{9FD55BF9-C482-4661-98CE-B9CA8394E1C2}"/>
    <hyperlink ref="A47" r:id="rId3" xr:uid="{138D1064-B5EB-4E65-88C8-D60ED3E54812}"/>
    <hyperlink ref="A54" r:id="rId4" xr:uid="{5AE76C13-3678-49ED-8356-C9A865F5DF00}"/>
    <hyperlink ref="A16" r:id="rId5" xr:uid="{B15F3B5F-6017-4A90-8A95-660DED981179}"/>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209" zoomScale="85" zoomScaleNormal="85" zoomScalePageLayoutView="85" workbookViewId="0">
      <selection activeCell="C218" sqref="C218"/>
    </sheetView>
  </sheetViews>
  <sheetFormatPr defaultColWidth="9.1796875" defaultRowHeight="14.5"/>
  <cols>
    <col min="1" max="1" width="79.7265625" customWidth="1"/>
    <col min="2" max="2" width="12.7265625" bestFit="1" customWidth="1"/>
    <col min="3" max="3" width="17.453125" customWidth="1"/>
    <col min="4" max="4" width="22" customWidth="1"/>
    <col min="5" max="5" width="19.453125" customWidth="1"/>
    <col min="6" max="6" width="14.453125" customWidth="1"/>
    <col min="7" max="7" width="26.1796875" customWidth="1"/>
    <col min="8" max="8" width="26.7265625" bestFit="1" customWidth="1"/>
    <col min="9" max="9" width="17.81640625" bestFit="1" customWidth="1"/>
    <col min="15" max="15" width="25.81640625" customWidth="1"/>
    <col min="16" max="16" width="12.453125" customWidth="1"/>
    <col min="17" max="17" width="19.81640625" customWidth="1"/>
    <col min="18" max="19" width="12.453125" customWidth="1"/>
    <col min="20" max="21" width="16.26953125" customWidth="1"/>
    <col min="22" max="22" width="10.81640625" bestFit="1" customWidth="1"/>
  </cols>
  <sheetData>
    <row r="1" spans="1:5">
      <c r="A1" s="390" t="s">
        <v>11</v>
      </c>
      <c r="B1" s="390"/>
      <c r="C1" s="390"/>
      <c r="D1" s="390"/>
      <c r="E1" s="390"/>
    </row>
    <row r="2" spans="1:5">
      <c r="A2" s="391" t="s">
        <v>166</v>
      </c>
      <c r="B2" s="391"/>
      <c r="C2" s="391"/>
      <c r="D2" s="391"/>
      <c r="E2" s="391"/>
    </row>
    <row r="19" spans="1:5">
      <c r="A19" t="s">
        <v>167</v>
      </c>
    </row>
    <row r="20" spans="1:5">
      <c r="A20">
        <v>155400</v>
      </c>
      <c r="B20" t="s">
        <v>168</v>
      </c>
    </row>
    <row r="21" spans="1:5">
      <c r="A21" s="391" t="s">
        <v>169</v>
      </c>
      <c r="B21" s="391"/>
      <c r="C21" s="391"/>
      <c r="D21" s="391"/>
      <c r="E21" s="391"/>
    </row>
    <row r="38" spans="1:5">
      <c r="A38" t="s">
        <v>167</v>
      </c>
    </row>
    <row r="39" spans="1:5">
      <c r="A39">
        <v>100800</v>
      </c>
      <c r="B39" t="s">
        <v>168</v>
      </c>
    </row>
    <row r="40" spans="1:5">
      <c r="A40" s="391" t="s">
        <v>170</v>
      </c>
      <c r="B40" s="391"/>
      <c r="C40" s="391"/>
      <c r="D40" s="391"/>
      <c r="E40" s="391"/>
    </row>
    <row r="57" spans="1:5" ht="15" thickBot="1">
      <c r="A57" t="s">
        <v>167</v>
      </c>
    </row>
    <row r="58" spans="1:5" ht="15" thickBot="1">
      <c r="A58" s="3">
        <v>194000</v>
      </c>
      <c r="B58" t="s">
        <v>171</v>
      </c>
    </row>
    <row r="60" spans="1:5">
      <c r="A60" s="390" t="s">
        <v>172</v>
      </c>
      <c r="B60" s="390"/>
      <c r="C60" s="390"/>
      <c r="D60" s="390"/>
      <c r="E60" s="390"/>
    </row>
    <row r="85" spans="1:37" s="4"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4"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5" t="s">
        <v>385</v>
      </c>
      <c r="B88" s="6">
        <f>(B86-B85)/B85</f>
        <v>1.0254083484573502</v>
      </c>
    </row>
    <row r="89" spans="1:37">
      <c r="A89" s="390" t="s">
        <v>173</v>
      </c>
      <c r="B89" s="390"/>
      <c r="C89" s="390"/>
      <c r="D89" s="390"/>
      <c r="E89" s="390"/>
    </row>
    <row r="90" spans="1:37">
      <c r="A90">
        <v>6.6290250000000004</v>
      </c>
      <c r="B90" t="s">
        <v>389</v>
      </c>
      <c r="E90" t="s">
        <v>394</v>
      </c>
    </row>
    <row r="91" spans="1:37">
      <c r="A91">
        <f>1/A90</f>
        <v>0.15085174667466181</v>
      </c>
      <c r="B91" t="s">
        <v>390</v>
      </c>
      <c r="E91" t="s">
        <v>178</v>
      </c>
    </row>
    <row r="92" spans="1:37">
      <c r="A92" s="7">
        <v>0.5</v>
      </c>
      <c r="B92" t="s">
        <v>391</v>
      </c>
      <c r="E92" t="s">
        <v>395</v>
      </c>
    </row>
    <row r="93" spans="1:37">
      <c r="A93">
        <f>A92*A91</f>
        <v>7.5425873337330904E-2</v>
      </c>
      <c r="B93" t="s">
        <v>392</v>
      </c>
      <c r="E93" t="s">
        <v>178</v>
      </c>
    </row>
    <row r="94" spans="1:37">
      <c r="A94">
        <f>1/A93</f>
        <v>13.258050000000001</v>
      </c>
      <c r="B94" t="s">
        <v>393</v>
      </c>
      <c r="E94" t="s">
        <v>178</v>
      </c>
      <c r="J94" s="7"/>
    </row>
    <row r="95" spans="1:37" ht="15" thickBot="1">
      <c r="A95">
        <v>8.0274920000000005</v>
      </c>
      <c r="B95" t="s">
        <v>387</v>
      </c>
      <c r="E95" t="s">
        <v>396</v>
      </c>
      <c r="J95" s="7"/>
    </row>
    <row r="96" spans="1:37" ht="15" thickBot="1">
      <c r="A96" s="8">
        <f>(A94-A95)/A95</f>
        <v>0.65158059329115492</v>
      </c>
      <c r="B96" t="s">
        <v>388</v>
      </c>
      <c r="C96" s="9"/>
      <c r="E96" t="s">
        <v>178</v>
      </c>
    </row>
    <row r="98" spans="1:5">
      <c r="A98" s="390" t="s">
        <v>174</v>
      </c>
      <c r="B98" s="390"/>
      <c r="C98" s="390"/>
      <c r="D98" s="390"/>
      <c r="E98" s="390"/>
    </row>
    <row r="99" spans="1:5">
      <c r="A99" s="9">
        <v>0.3</v>
      </c>
      <c r="B99" s="7" t="s">
        <v>398</v>
      </c>
    </row>
    <row r="100" spans="1:5">
      <c r="A100">
        <v>63.5</v>
      </c>
      <c r="B100" t="s">
        <v>399</v>
      </c>
    </row>
    <row r="101" spans="1:5">
      <c r="A101">
        <f>1/A100</f>
        <v>1.5748031496062992E-2</v>
      </c>
      <c r="B101" t="s">
        <v>397</v>
      </c>
    </row>
    <row r="102" spans="1:5">
      <c r="A102" s="10">
        <f>A101*(1-A99)</f>
        <v>1.1023622047244094E-2</v>
      </c>
      <c r="B102" t="s">
        <v>400</v>
      </c>
    </row>
    <row r="103" spans="1:5">
      <c r="A103" s="10">
        <f>1/A102</f>
        <v>90.714285714285722</v>
      </c>
      <c r="B103" t="s">
        <v>404</v>
      </c>
    </row>
    <row r="104" spans="1:5">
      <c r="A104" s="9">
        <v>0.35</v>
      </c>
      <c r="B104" t="s">
        <v>401</v>
      </c>
    </row>
    <row r="105" spans="1:5">
      <c r="A105">
        <f>A102*(1-A104)</f>
        <v>7.1653543307086615E-3</v>
      </c>
      <c r="B105" t="s">
        <v>402</v>
      </c>
    </row>
    <row r="106" spans="1:5" ht="15" thickBot="1">
      <c r="A106">
        <f>1/A105</f>
        <v>139.56043956043956</v>
      </c>
      <c r="B106" t="s">
        <v>403</v>
      </c>
    </row>
    <row r="107" spans="1:5" ht="15" thickBot="1">
      <c r="A107" s="8">
        <f>(A106-A103)/A103</f>
        <v>0.53846153846153832</v>
      </c>
      <c r="B107" t="s">
        <v>405</v>
      </c>
    </row>
    <row r="108" spans="1:5">
      <c r="A108" s="11"/>
    </row>
    <row r="109" spans="1:5">
      <c r="A109" s="390" t="s">
        <v>176</v>
      </c>
      <c r="B109" s="390"/>
      <c r="C109" s="390"/>
      <c r="D109" s="390"/>
      <c r="E109" s="390"/>
    </row>
    <row r="110" spans="1:5" ht="15" thickBot="1"/>
    <row r="111" spans="1:5" ht="15" thickBot="1">
      <c r="A111" s="8">
        <f>A122</f>
        <v>0.20481927710843381</v>
      </c>
      <c r="B111" t="s">
        <v>407</v>
      </c>
    </row>
    <row r="113" spans="1:12">
      <c r="A113" s="390" t="s">
        <v>175</v>
      </c>
      <c r="B113" s="390"/>
      <c r="C113" s="390"/>
      <c r="D113" s="390"/>
      <c r="E113" s="390"/>
    </row>
    <row r="114" spans="1:12">
      <c r="A114" s="9">
        <v>0.2</v>
      </c>
      <c r="B114" s="7" t="s">
        <v>398</v>
      </c>
    </row>
    <row r="115" spans="1:12">
      <c r="A115">
        <v>1.95</v>
      </c>
      <c r="B115" t="s">
        <v>406</v>
      </c>
    </row>
    <row r="116" spans="1:12">
      <c r="A116">
        <f>1/A115</f>
        <v>0.51282051282051289</v>
      </c>
      <c r="B116" t="s">
        <v>397</v>
      </c>
    </row>
    <row r="117" spans="1:12">
      <c r="A117" s="10">
        <f>A116*(1-A114)</f>
        <v>0.41025641025641035</v>
      </c>
      <c r="B117" t="s">
        <v>400</v>
      </c>
    </row>
    <row r="118" spans="1:12">
      <c r="A118" s="10">
        <f>1/A117</f>
        <v>2.4374999999999996</v>
      </c>
      <c r="B118" t="s">
        <v>404</v>
      </c>
    </row>
    <row r="119" spans="1:12">
      <c r="A119" s="9">
        <v>0.17</v>
      </c>
      <c r="B119" t="s">
        <v>401</v>
      </c>
    </row>
    <row r="120" spans="1:12">
      <c r="A120">
        <f>A117*(1-A119)</f>
        <v>0.34051282051282056</v>
      </c>
      <c r="B120" t="s">
        <v>402</v>
      </c>
    </row>
    <row r="121" spans="1:12" ht="15" thickBot="1">
      <c r="A121">
        <f>1/A120</f>
        <v>2.9367469879518069</v>
      </c>
      <c r="B121" t="s">
        <v>403</v>
      </c>
    </row>
    <row r="122" spans="1:12" ht="15" thickBot="1">
      <c r="A122" s="8">
        <f>(A121-A118)/A118</f>
        <v>0.20481927710843381</v>
      </c>
      <c r="B122" t="s">
        <v>405</v>
      </c>
    </row>
    <row r="124" spans="1:12">
      <c r="A124" s="390" t="s">
        <v>408</v>
      </c>
      <c r="B124" s="390"/>
      <c r="C124" s="390"/>
      <c r="D124" s="390"/>
      <c r="E124" s="390"/>
      <c r="J124" s="12"/>
    </row>
    <row r="125" spans="1:12">
      <c r="A125" s="13">
        <v>4.4824543659231753E-4</v>
      </c>
      <c r="B125" t="s">
        <v>410</v>
      </c>
      <c r="K125" s="7"/>
      <c r="L125" s="7"/>
    </row>
    <row r="126" spans="1:12">
      <c r="A126">
        <v>1.27</v>
      </c>
      <c r="B126" t="s">
        <v>414</v>
      </c>
      <c r="F126" s="14"/>
      <c r="J126" s="1"/>
      <c r="K126" s="13"/>
      <c r="L126" s="13"/>
    </row>
    <row r="127" spans="1:12">
      <c r="A127">
        <f>(1/CONVERT(A125/A126,"mi","km")*0.00105505585)</f>
        <v>1.857438352962903</v>
      </c>
      <c r="B127" t="s">
        <v>411</v>
      </c>
      <c r="K127" s="13"/>
      <c r="L127" s="13"/>
    </row>
    <row r="128" spans="1:12">
      <c r="A128">
        <f>1/A127</f>
        <v>0.53837587578874124</v>
      </c>
      <c r="B128" t="s">
        <v>412</v>
      </c>
      <c r="F128" s="14"/>
      <c r="K128" s="9"/>
      <c r="L128" s="7"/>
    </row>
    <row r="129" spans="1:12">
      <c r="A129">
        <v>1.07</v>
      </c>
      <c r="B129" t="s">
        <v>409</v>
      </c>
      <c r="F129" s="14"/>
      <c r="K129" s="9"/>
      <c r="L129" s="7"/>
    </row>
    <row r="130" spans="1:12" ht="15" thickBot="1">
      <c r="A130">
        <f>1/A129</f>
        <v>0.93457943925233644</v>
      </c>
      <c r="B130" t="s">
        <v>413</v>
      </c>
      <c r="F130" s="14"/>
      <c r="K130" s="7"/>
      <c r="L130" s="7"/>
    </row>
    <row r="131" spans="1:12" ht="15" thickBot="1">
      <c r="A131" s="8">
        <f>(A130-A128)/A128</f>
        <v>0.73592369435785332</v>
      </c>
      <c r="B131" t="s">
        <v>405</v>
      </c>
      <c r="F131" s="14"/>
    </row>
    <row r="133" spans="1:12">
      <c r="A133" s="12"/>
      <c r="B133" s="7"/>
      <c r="C133" s="7"/>
    </row>
    <row r="134" spans="1:12">
      <c r="A134" s="390" t="s">
        <v>106</v>
      </c>
      <c r="B134" s="390"/>
      <c r="C134" s="390"/>
      <c r="D134" s="390"/>
      <c r="E134" s="390"/>
    </row>
    <row r="135" spans="1:12">
      <c r="A135" s="15" t="s">
        <v>423</v>
      </c>
      <c r="B135" s="16"/>
      <c r="C135" s="16"/>
      <c r="D135" s="16"/>
      <c r="E135" s="16"/>
      <c r="F135" s="16"/>
      <c r="G135" s="16"/>
    </row>
    <row r="136" spans="1:12">
      <c r="A136" s="17"/>
      <c r="B136" s="387" t="s">
        <v>424</v>
      </c>
      <c r="C136" s="388"/>
      <c r="D136" s="388"/>
      <c r="E136" s="389"/>
      <c r="F136" s="16"/>
      <c r="G136" s="16"/>
    </row>
    <row r="137" spans="1:12">
      <c r="A137" s="18"/>
      <c r="B137" s="387" t="s">
        <v>425</v>
      </c>
      <c r="C137" s="389"/>
      <c r="D137" s="387" t="s">
        <v>426</v>
      </c>
      <c r="E137" s="389"/>
      <c r="F137" s="16"/>
      <c r="G137" s="16"/>
    </row>
    <row r="138" spans="1:12">
      <c r="A138" s="19" t="s">
        <v>427</v>
      </c>
      <c r="B138" s="20" t="s">
        <v>428</v>
      </c>
      <c r="C138" s="20" t="s">
        <v>429</v>
      </c>
      <c r="D138" s="20" t="s">
        <v>428</v>
      </c>
      <c r="E138" s="20" t="s">
        <v>429</v>
      </c>
      <c r="F138" s="16"/>
      <c r="G138" s="21" t="s">
        <v>430</v>
      </c>
    </row>
    <row r="139" spans="1:12">
      <c r="A139" s="22" t="s">
        <v>431</v>
      </c>
      <c r="B139" s="23">
        <v>95</v>
      </c>
      <c r="C139" s="24">
        <v>95</v>
      </c>
      <c r="D139" s="23">
        <v>50</v>
      </c>
      <c r="E139" s="24">
        <v>50</v>
      </c>
      <c r="F139" s="21" t="s">
        <v>130</v>
      </c>
      <c r="G139" s="16">
        <f>(C139-E139)/C139</f>
        <v>0.47368421052631576</v>
      </c>
    </row>
    <row r="140" spans="1:12">
      <c r="A140" s="25" t="s">
        <v>432</v>
      </c>
      <c r="B140" s="26">
        <v>100</v>
      </c>
      <c r="C140" s="27">
        <v>100</v>
      </c>
      <c r="D140" s="26">
        <v>70</v>
      </c>
      <c r="E140" s="27">
        <v>70</v>
      </c>
      <c r="F140" s="21" t="s">
        <v>130</v>
      </c>
      <c r="G140" s="16">
        <f t="shared" ref="G140:G156" si="0">(C140-E140)/C140</f>
        <v>0.3</v>
      </c>
    </row>
    <row r="141" spans="1:12">
      <c r="A141" s="25" t="s">
        <v>433</v>
      </c>
      <c r="B141" s="26">
        <v>95</v>
      </c>
      <c r="C141" s="27">
        <v>95</v>
      </c>
      <c r="D141" s="26">
        <v>50</v>
      </c>
      <c r="E141" s="27">
        <v>50</v>
      </c>
      <c r="F141" s="21" t="s">
        <v>130</v>
      </c>
      <c r="G141" s="16">
        <f t="shared" si="0"/>
        <v>0.47368421052631576</v>
      </c>
    </row>
    <row r="142" spans="1:12">
      <c r="A142" s="25" t="s">
        <v>434</v>
      </c>
      <c r="B142" s="26">
        <v>105</v>
      </c>
      <c r="C142" s="27">
        <v>105</v>
      </c>
      <c r="D142" s="26">
        <v>110</v>
      </c>
      <c r="E142" s="27">
        <v>110</v>
      </c>
      <c r="F142" s="28" t="s">
        <v>450</v>
      </c>
      <c r="G142" s="16">
        <f t="shared" si="0"/>
        <v>-4.7619047619047616E-2</v>
      </c>
    </row>
    <row r="143" spans="1:12">
      <c r="A143" s="25" t="s">
        <v>435</v>
      </c>
      <c r="B143" s="26">
        <v>80</v>
      </c>
      <c r="C143" s="27">
        <v>80</v>
      </c>
      <c r="D143" s="26">
        <v>35</v>
      </c>
      <c r="E143" s="27">
        <v>35</v>
      </c>
      <c r="F143" s="21" t="s">
        <v>130</v>
      </c>
      <c r="G143" s="16">
        <f t="shared" si="0"/>
        <v>0.5625</v>
      </c>
    </row>
    <row r="144" spans="1:12">
      <c r="A144" s="25" t="s">
        <v>436</v>
      </c>
      <c r="B144" s="26">
        <v>70</v>
      </c>
      <c r="C144" s="27">
        <v>70</v>
      </c>
      <c r="D144" s="26">
        <v>50</v>
      </c>
      <c r="E144" s="27">
        <v>50</v>
      </c>
      <c r="F144" s="21" t="s">
        <v>130</v>
      </c>
      <c r="G144" s="16">
        <f t="shared" si="0"/>
        <v>0.2857142857142857</v>
      </c>
    </row>
    <row r="145" spans="1:9">
      <c r="A145" s="25" t="s">
        <v>437</v>
      </c>
      <c r="B145" s="26">
        <v>90</v>
      </c>
      <c r="C145" s="27">
        <v>90</v>
      </c>
      <c r="D145" s="26">
        <v>80</v>
      </c>
      <c r="E145" s="27">
        <v>80</v>
      </c>
      <c r="F145" s="21" t="s">
        <v>438</v>
      </c>
      <c r="G145" s="16">
        <f t="shared" si="0"/>
        <v>0.1111111111111111</v>
      </c>
    </row>
    <row r="146" spans="1:9">
      <c r="A146" s="25" t="s">
        <v>439</v>
      </c>
      <c r="B146" s="26">
        <v>100</v>
      </c>
      <c r="C146" s="27">
        <v>100</v>
      </c>
      <c r="D146" s="26">
        <v>90</v>
      </c>
      <c r="E146" s="27">
        <v>90</v>
      </c>
      <c r="F146" s="21" t="s">
        <v>130</v>
      </c>
      <c r="G146" s="16">
        <f t="shared" si="0"/>
        <v>0.1</v>
      </c>
    </row>
    <row r="147" spans="1:9">
      <c r="A147" s="25" t="s">
        <v>440</v>
      </c>
      <c r="B147" s="26">
        <v>80</v>
      </c>
      <c r="C147" s="27">
        <v>80</v>
      </c>
      <c r="D147" s="26">
        <v>40</v>
      </c>
      <c r="E147" s="27">
        <v>40</v>
      </c>
      <c r="F147" s="21" t="s">
        <v>130</v>
      </c>
      <c r="G147" s="16">
        <f t="shared" si="0"/>
        <v>0.5</v>
      </c>
    </row>
    <row r="148" spans="1:9">
      <c r="A148" s="25" t="s">
        <v>441</v>
      </c>
      <c r="B148" s="26">
        <v>80</v>
      </c>
      <c r="C148" s="27">
        <v>80</v>
      </c>
      <c r="D148" s="26">
        <v>50</v>
      </c>
      <c r="E148" s="27">
        <v>50</v>
      </c>
      <c r="F148" s="21" t="s">
        <v>130</v>
      </c>
      <c r="G148" s="16">
        <f t="shared" si="0"/>
        <v>0.375</v>
      </c>
    </row>
    <row r="149" spans="1:9">
      <c r="A149" s="25" t="s">
        <v>442</v>
      </c>
      <c r="B149" s="26">
        <v>90</v>
      </c>
      <c r="C149" s="27">
        <v>90</v>
      </c>
      <c r="D149" s="26">
        <v>80</v>
      </c>
      <c r="E149" s="27">
        <v>80</v>
      </c>
      <c r="F149" s="21" t="s">
        <v>438</v>
      </c>
      <c r="G149" s="16">
        <f t="shared" si="0"/>
        <v>0.1111111111111111</v>
      </c>
    </row>
    <row r="150" spans="1:9">
      <c r="A150" s="25" t="s">
        <v>443</v>
      </c>
      <c r="B150" s="26">
        <v>95</v>
      </c>
      <c r="C150" s="27">
        <v>95</v>
      </c>
      <c r="D150" s="26">
        <v>90</v>
      </c>
      <c r="E150" s="27">
        <v>90</v>
      </c>
      <c r="F150" s="28" t="s">
        <v>450</v>
      </c>
      <c r="G150" s="16">
        <f t="shared" si="0"/>
        <v>5.2631578947368418E-2</v>
      </c>
    </row>
    <row r="151" spans="1:9">
      <c r="A151" s="25" t="s">
        <v>444</v>
      </c>
      <c r="B151" s="26">
        <v>95</v>
      </c>
      <c r="C151" s="27">
        <v>95</v>
      </c>
      <c r="D151" s="26">
        <v>90</v>
      </c>
      <c r="E151" s="27">
        <v>90</v>
      </c>
      <c r="F151" s="28" t="s">
        <v>450</v>
      </c>
      <c r="G151" s="16">
        <f t="shared" si="0"/>
        <v>5.2631578947368418E-2</v>
      </c>
    </row>
    <row r="152" spans="1:9">
      <c r="A152" s="25" t="s">
        <v>445</v>
      </c>
      <c r="B152" s="26">
        <v>80</v>
      </c>
      <c r="C152" s="27">
        <v>50</v>
      </c>
      <c r="D152" s="26">
        <v>30</v>
      </c>
      <c r="E152" s="27">
        <v>30</v>
      </c>
      <c r="F152" s="21" t="s">
        <v>129</v>
      </c>
      <c r="G152" s="16">
        <f t="shared" si="0"/>
        <v>0.4</v>
      </c>
    </row>
    <row r="153" spans="1:9">
      <c r="A153" s="25" t="s">
        <v>446</v>
      </c>
      <c r="B153" s="26">
        <v>90</v>
      </c>
      <c r="C153" s="27">
        <v>90</v>
      </c>
      <c r="D153" s="26">
        <v>70</v>
      </c>
      <c r="E153" s="27">
        <v>70</v>
      </c>
      <c r="F153" s="21" t="s">
        <v>126</v>
      </c>
      <c r="G153" s="16">
        <f t="shared" si="0"/>
        <v>0.22222222222222221</v>
      </c>
    </row>
    <row r="154" spans="1:9">
      <c r="A154" s="25" t="s">
        <v>447</v>
      </c>
      <c r="B154" s="26">
        <v>95</v>
      </c>
      <c r="C154" s="27">
        <v>90</v>
      </c>
      <c r="D154" s="26">
        <v>80</v>
      </c>
      <c r="E154" s="27">
        <v>80</v>
      </c>
      <c r="F154" s="28" t="s">
        <v>450</v>
      </c>
      <c r="G154" s="16">
        <f t="shared" si="0"/>
        <v>0.1111111111111111</v>
      </c>
      <c r="I154" s="29"/>
    </row>
    <row r="155" spans="1:9">
      <c r="A155" s="25" t="s">
        <v>448</v>
      </c>
      <c r="B155" s="26">
        <v>80</v>
      </c>
      <c r="C155" s="27">
        <v>65</v>
      </c>
      <c r="D155" s="26">
        <v>60</v>
      </c>
      <c r="E155" s="27">
        <v>30</v>
      </c>
      <c r="F155" s="21" t="s">
        <v>127</v>
      </c>
      <c r="G155" s="16">
        <f t="shared" si="0"/>
        <v>0.53846153846153844</v>
      </c>
    </row>
    <row r="156" spans="1:9">
      <c r="A156" s="30" t="s">
        <v>449</v>
      </c>
      <c r="B156" s="31">
        <v>90</v>
      </c>
      <c r="C156" s="32">
        <v>90</v>
      </c>
      <c r="D156" s="31">
        <v>70</v>
      </c>
      <c r="E156" s="32">
        <v>70</v>
      </c>
      <c r="F156" s="21" t="s">
        <v>127</v>
      </c>
      <c r="G156" s="16">
        <f t="shared" si="0"/>
        <v>0.22222222222222221</v>
      </c>
    </row>
    <row r="157" spans="1:9">
      <c r="A157" s="16"/>
      <c r="B157" s="16"/>
      <c r="C157" s="16"/>
      <c r="D157" s="16"/>
      <c r="E157" s="16"/>
      <c r="F157" s="16"/>
      <c r="G157" s="16"/>
    </row>
    <row r="158" spans="1:9">
      <c r="A158" s="16"/>
      <c r="B158" s="16"/>
      <c r="C158" s="16"/>
      <c r="D158" s="16"/>
      <c r="E158" s="16"/>
      <c r="F158" s="16"/>
      <c r="G158" s="16"/>
    </row>
    <row r="159" spans="1:9">
      <c r="A159" s="16" t="s">
        <v>130</v>
      </c>
      <c r="B159" s="16">
        <f>AVERAGEIF(F139:F156,A159,G139:G156)</f>
        <v>0.38382283834586467</v>
      </c>
      <c r="C159" s="16"/>
      <c r="D159" s="16"/>
      <c r="E159" s="16"/>
      <c r="F159" s="16"/>
      <c r="G159" s="16"/>
    </row>
    <row r="160" spans="1:9">
      <c r="A160" s="16" t="s">
        <v>438</v>
      </c>
      <c r="B160" s="16">
        <f>AVERAGEIF(F139:F156,A160,G139:G156)</f>
        <v>0.1111111111111111</v>
      </c>
      <c r="C160" s="16"/>
      <c r="D160" s="16"/>
      <c r="E160" s="16"/>
      <c r="F160" s="16"/>
      <c r="G160" s="16"/>
    </row>
    <row r="161" spans="1:7">
      <c r="A161" s="16" t="s">
        <v>129</v>
      </c>
      <c r="B161" s="16">
        <f>AVERAGEIF(F139:F156,A161,G139:G156)</f>
        <v>0.4</v>
      </c>
      <c r="C161" s="16"/>
      <c r="D161" s="16"/>
      <c r="E161" s="16"/>
      <c r="F161" s="16"/>
      <c r="G161" s="16"/>
    </row>
    <row r="162" spans="1:7">
      <c r="A162" s="16" t="s">
        <v>126</v>
      </c>
      <c r="B162" s="16">
        <f>AVERAGEIF(F139:F156,A162,G139:G156)</f>
        <v>0.22222222222222221</v>
      </c>
      <c r="C162" s="16"/>
      <c r="D162" s="16"/>
      <c r="E162" s="16"/>
      <c r="F162" s="16"/>
      <c r="G162" s="16"/>
    </row>
    <row r="163" spans="1:7">
      <c r="A163" s="16" t="s">
        <v>127</v>
      </c>
      <c r="B163" s="16">
        <f>AVERAGEIF(F139:F156,A163,G139:G156)</f>
        <v>0.38034188034188032</v>
      </c>
      <c r="C163" s="16"/>
      <c r="D163" s="16"/>
      <c r="E163" s="16"/>
      <c r="F163" s="16"/>
      <c r="G163" s="16"/>
    </row>
    <row r="165" spans="1:7">
      <c r="A165" s="390" t="s">
        <v>179</v>
      </c>
      <c r="B165" s="390"/>
      <c r="C165" s="390"/>
      <c r="D165" s="390"/>
      <c r="E165" s="390"/>
    </row>
    <row r="166" spans="1:7" ht="15" thickBot="1">
      <c r="A166" t="s">
        <v>180</v>
      </c>
      <c r="B166" s="9">
        <v>0.4</v>
      </c>
    </row>
    <row r="167" spans="1:7" ht="15" thickBot="1">
      <c r="A167" t="s">
        <v>181</v>
      </c>
      <c r="B167" s="33">
        <f>(1+B166)^(1/(2020-2010))-1</f>
        <v>3.4219694129380196E-2</v>
      </c>
    </row>
    <row r="168" spans="1:7">
      <c r="B168" s="34"/>
    </row>
    <row r="169" spans="1:7">
      <c r="A169" s="390" t="s">
        <v>415</v>
      </c>
      <c r="B169" s="390"/>
    </row>
    <row r="170" spans="1:7">
      <c r="A170" t="s">
        <v>416</v>
      </c>
      <c r="B170" s="35">
        <v>972.7</v>
      </c>
    </row>
    <row r="171" spans="1:7" ht="15" thickBot="1">
      <c r="A171" t="s">
        <v>417</v>
      </c>
      <c r="B171" s="36">
        <f>400.9+53.5+276.5+255.7+63.5+462.5+B170+975.4+227.6+436.5</f>
        <v>4124.8</v>
      </c>
    </row>
    <row r="172" spans="1:7" ht="15" thickBot="1">
      <c r="A172" t="s">
        <v>418</v>
      </c>
      <c r="B172" s="33">
        <f>B170/B171</f>
        <v>0.23581749418153608</v>
      </c>
    </row>
    <row r="173" spans="1:7">
      <c r="B173" s="34"/>
    </row>
    <row r="174" spans="1:7">
      <c r="A174" s="390" t="s">
        <v>186</v>
      </c>
      <c r="B174" s="390"/>
      <c r="C174" s="390"/>
      <c r="D174" s="390"/>
      <c r="E174" s="390"/>
    </row>
    <row r="175" spans="1:7" ht="15" thickBot="1">
      <c r="A175" t="s">
        <v>422</v>
      </c>
      <c r="B175" s="34">
        <v>0.1246</v>
      </c>
    </row>
    <row r="176" spans="1:7" ht="15" thickBot="1">
      <c r="A176" t="s">
        <v>419</v>
      </c>
      <c r="B176" s="33">
        <f>1-B175</f>
        <v>0.87539999999999996</v>
      </c>
    </row>
    <row r="178" spans="1:5">
      <c r="A178" s="390" t="s">
        <v>182</v>
      </c>
      <c r="B178" s="390"/>
      <c r="C178" s="390"/>
      <c r="D178" s="390"/>
      <c r="E178" s="390"/>
    </row>
    <row r="179" spans="1:5">
      <c r="A179" t="s">
        <v>420</v>
      </c>
      <c r="B179">
        <v>197000</v>
      </c>
    </row>
    <row r="180" spans="1:5" ht="15" thickBot="1">
      <c r="A180" t="s">
        <v>421</v>
      </c>
      <c r="B180">
        <v>175000</v>
      </c>
    </row>
    <row r="181" spans="1:5" ht="15" thickBot="1">
      <c r="A181" t="s">
        <v>183</v>
      </c>
      <c r="B181" s="8">
        <f>B179/B180</f>
        <v>1.1257142857142857</v>
      </c>
    </row>
    <row r="183" spans="1:5">
      <c r="A183" s="390" t="s">
        <v>184</v>
      </c>
      <c r="B183" s="390"/>
      <c r="C183" s="390"/>
      <c r="D183" s="390"/>
      <c r="E183" s="390"/>
    </row>
    <row r="184" spans="1:5">
      <c r="A184" t="s">
        <v>546</v>
      </c>
      <c r="B184" s="42">
        <v>1.2E-2</v>
      </c>
    </row>
    <row r="185" spans="1:5">
      <c r="A185" t="s">
        <v>547</v>
      </c>
      <c r="B185" s="42">
        <v>2.4E-2</v>
      </c>
    </row>
    <row r="186" spans="1:5">
      <c r="A186" t="s">
        <v>548</v>
      </c>
      <c r="B186">
        <f>2050-2018+1</f>
        <v>33</v>
      </c>
    </row>
    <row r="187" spans="1:5">
      <c r="A187" t="s">
        <v>549</v>
      </c>
      <c r="B187" s="7">
        <f>(1-B184)^B186</f>
        <v>0.67139665221009714</v>
      </c>
    </row>
    <row r="188" spans="1:5" ht="15" thickBot="1">
      <c r="A188" t="s">
        <v>550</v>
      </c>
      <c r="B188" s="7">
        <f>(1-B185)^B186</f>
        <v>0.44858421050781644</v>
      </c>
    </row>
    <row r="189" spans="1:5" ht="15" thickBot="1">
      <c r="A189" t="s">
        <v>551</v>
      </c>
      <c r="B189" s="8">
        <f>(B187-B188)/B187</f>
        <v>0.33186409400289502</v>
      </c>
    </row>
    <row r="191" spans="1:5">
      <c r="A191" s="390" t="s">
        <v>196</v>
      </c>
      <c r="B191" s="390"/>
      <c r="C191" s="390"/>
      <c r="D191" s="390"/>
      <c r="E191" s="390"/>
    </row>
    <row r="192" spans="1:5">
      <c r="A192" s="12" t="s">
        <v>188</v>
      </c>
      <c r="B192" s="12" t="s">
        <v>189</v>
      </c>
      <c r="C192" s="12"/>
    </row>
    <row r="193" spans="1:9">
      <c r="A193" t="s">
        <v>190</v>
      </c>
      <c r="B193" s="13">
        <v>15277777.777777778</v>
      </c>
      <c r="C193" t="s">
        <v>191</v>
      </c>
    </row>
    <row r="194" spans="1:9">
      <c r="A194" t="s">
        <v>192</v>
      </c>
      <c r="B194" s="13">
        <f>3.4*10^6</f>
        <v>3400000</v>
      </c>
      <c r="C194" s="37"/>
    </row>
    <row r="195" spans="1:9">
      <c r="A195" t="s">
        <v>193</v>
      </c>
      <c r="B195">
        <v>2</v>
      </c>
    </row>
    <row r="196" spans="1:9" ht="15" thickBot="1">
      <c r="A196" t="s">
        <v>194</v>
      </c>
      <c r="B196" s="13">
        <f>B195*B194</f>
        <v>6800000</v>
      </c>
    </row>
    <row r="197" spans="1:9" ht="15" thickBot="1">
      <c r="A197" t="s">
        <v>195</v>
      </c>
      <c r="B197" s="8">
        <f>B196/B193</f>
        <v>0.44509090909090909</v>
      </c>
    </row>
    <row r="199" spans="1:9">
      <c r="A199" s="84" t="s">
        <v>1400</v>
      </c>
    </row>
    <row r="201" spans="1:9">
      <c r="A201" s="85" t="s">
        <v>1420</v>
      </c>
      <c r="B201" s="386" t="s">
        <v>1403</v>
      </c>
      <c r="C201" s="386"/>
      <c r="D201" s="386"/>
      <c r="E201" s="386"/>
      <c r="F201" s="386"/>
      <c r="G201" s="386"/>
      <c r="H201" s="386"/>
      <c r="I201" s="386"/>
    </row>
    <row r="202" spans="1:9">
      <c r="A202" s="38" t="s">
        <v>1404</v>
      </c>
      <c r="B202" s="38" t="s">
        <v>1405</v>
      </c>
      <c r="C202" s="38" t="s">
        <v>1406</v>
      </c>
      <c r="D202" s="38" t="s">
        <v>1407</v>
      </c>
      <c r="E202" s="38" t="s">
        <v>660</v>
      </c>
      <c r="F202" s="38" t="s">
        <v>91</v>
      </c>
      <c r="G202" s="38" t="s">
        <v>1408</v>
      </c>
      <c r="H202" s="38" t="s">
        <v>1409</v>
      </c>
      <c r="I202" s="38" t="s">
        <v>1410</v>
      </c>
    </row>
    <row r="203" spans="1:9">
      <c r="A203" s="38" t="s">
        <v>1411</v>
      </c>
      <c r="B203">
        <v>0</v>
      </c>
      <c r="C203">
        <v>6</v>
      </c>
      <c r="D203">
        <v>9</v>
      </c>
      <c r="E203">
        <v>25</v>
      </c>
      <c r="F203">
        <v>21</v>
      </c>
      <c r="G203">
        <v>215</v>
      </c>
      <c r="H203">
        <v>81</v>
      </c>
      <c r="I203">
        <v>134</v>
      </c>
    </row>
    <row r="204" spans="1:9">
      <c r="A204" s="38" t="s">
        <v>1412</v>
      </c>
      <c r="B204">
        <v>4</v>
      </c>
      <c r="C204">
        <v>3</v>
      </c>
      <c r="D204">
        <v>15</v>
      </c>
      <c r="E204">
        <v>40</v>
      </c>
      <c r="F204">
        <v>43</v>
      </c>
      <c r="G204">
        <v>163</v>
      </c>
      <c r="H204">
        <v>56</v>
      </c>
      <c r="I204">
        <v>94</v>
      </c>
    </row>
    <row r="205" spans="1:9" ht="15" thickBot="1">
      <c r="A205" s="38" t="s">
        <v>1413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1414</v>
      </c>
      <c r="B206" s="8">
        <f>SUM(G205:H205)/SUM(G203:H203)</f>
        <v>-0.26013513513513514</v>
      </c>
    </row>
    <row r="207" spans="1:9" ht="15" thickBot="1">
      <c r="A207" t="s">
        <v>1415</v>
      </c>
      <c r="B207" s="8">
        <f>I205/I203</f>
        <v>-0.29850746268656714</v>
      </c>
    </row>
    <row r="209" spans="1:9">
      <c r="A209" s="85" t="s">
        <v>1421</v>
      </c>
      <c r="B209" s="386" t="s">
        <v>1403</v>
      </c>
      <c r="C209" s="386"/>
      <c r="D209" s="386"/>
      <c r="E209" s="386"/>
      <c r="F209" s="386"/>
      <c r="G209" s="386"/>
      <c r="H209" s="386"/>
      <c r="I209" s="386"/>
    </row>
    <row r="210" spans="1:9">
      <c r="A210" s="38" t="s">
        <v>1404</v>
      </c>
      <c r="B210" s="38" t="s">
        <v>1405</v>
      </c>
      <c r="C210" s="38" t="s">
        <v>1406</v>
      </c>
      <c r="D210" s="38" t="s">
        <v>1407</v>
      </c>
      <c r="E210" s="38" t="s">
        <v>660</v>
      </c>
      <c r="F210" s="38" t="s">
        <v>91</v>
      </c>
      <c r="G210" s="38" t="s">
        <v>1408</v>
      </c>
      <c r="H210" s="38" t="s">
        <v>1409</v>
      </c>
      <c r="I210" s="38" t="s">
        <v>1410</v>
      </c>
    </row>
    <row r="211" spans="1:9">
      <c r="A211" s="38" t="s">
        <v>1411</v>
      </c>
      <c r="B211">
        <v>0</v>
      </c>
      <c r="C211">
        <v>17</v>
      </c>
      <c r="D211">
        <v>18</v>
      </c>
      <c r="E211">
        <v>22</v>
      </c>
      <c r="F211">
        <v>12</v>
      </c>
      <c r="G211">
        <v>73</v>
      </c>
      <c r="H211">
        <v>21</v>
      </c>
      <c r="I211">
        <v>21</v>
      </c>
    </row>
    <row r="212" spans="1:9">
      <c r="A212" s="38" t="s">
        <v>1412</v>
      </c>
      <c r="B212">
        <v>0</v>
      </c>
      <c r="C212">
        <v>15</v>
      </c>
      <c r="D212">
        <v>22</v>
      </c>
      <c r="E212">
        <v>39</v>
      </c>
      <c r="F212">
        <v>23</v>
      </c>
      <c r="G212">
        <v>51</v>
      </c>
      <c r="H212">
        <v>17</v>
      </c>
      <c r="I212">
        <v>19</v>
      </c>
    </row>
    <row r="213" spans="1:9" ht="15" thickBot="1">
      <c r="A213" s="38" t="s">
        <v>1413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1414</v>
      </c>
      <c r="B214" s="8">
        <f>SUM(G213:H213)/SUM(G211:H211)</f>
        <v>-0.27659574468085107</v>
      </c>
    </row>
    <row r="215" spans="1:9" ht="15" thickBot="1">
      <c r="A215" t="s">
        <v>1415</v>
      </c>
      <c r="B215" s="8">
        <f>I213/I211</f>
        <v>-9.5238095238095233E-2</v>
      </c>
    </row>
    <row r="217" spans="1:9">
      <c r="A217" s="85" t="s">
        <v>1422</v>
      </c>
      <c r="B217" s="386" t="s">
        <v>1403</v>
      </c>
      <c r="C217" s="386"/>
      <c r="D217" s="386"/>
      <c r="E217" s="386"/>
    </row>
    <row r="218" spans="1:9">
      <c r="A218" s="38" t="s">
        <v>1404</v>
      </c>
      <c r="B218" s="38" t="s">
        <v>1416</v>
      </c>
      <c r="C218" s="38" t="s">
        <v>1417</v>
      </c>
      <c r="D218" s="38" t="s">
        <v>1418</v>
      </c>
      <c r="E218" s="38" t="s">
        <v>91</v>
      </c>
    </row>
    <row r="219" spans="1:9">
      <c r="A219" s="38" t="s">
        <v>1411</v>
      </c>
      <c r="B219">
        <v>112</v>
      </c>
      <c r="C219">
        <v>16</v>
      </c>
      <c r="D219">
        <v>9</v>
      </c>
      <c r="E219">
        <v>134</v>
      </c>
    </row>
    <row r="220" spans="1:9">
      <c r="A220" s="38" t="s">
        <v>1412</v>
      </c>
      <c r="B220">
        <v>87</v>
      </c>
      <c r="C220">
        <v>17</v>
      </c>
      <c r="D220">
        <v>9</v>
      </c>
      <c r="E220">
        <v>151</v>
      </c>
    </row>
    <row r="221" spans="1:9" ht="15" thickBot="1">
      <c r="A221" s="38" t="s">
        <v>1413</v>
      </c>
      <c r="B221">
        <f>B220-B219</f>
        <v>-25</v>
      </c>
      <c r="C221">
        <f t="shared" ref="C221:E221" si="9">C220-C219</f>
        <v>1</v>
      </c>
      <c r="D221">
        <f t="shared" si="9"/>
        <v>0</v>
      </c>
      <c r="E221">
        <f t="shared" si="9"/>
        <v>17</v>
      </c>
    </row>
    <row r="222" spans="1:9" ht="15" thickBot="1">
      <c r="A222" t="s">
        <v>1419</v>
      </c>
      <c r="B222" s="8">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2022-09-01T18:02:25Z</dcterms:modified>
</cp:coreProperties>
</file>