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ccs\CC\"/>
    </mc:Choice>
  </mc:AlternateContent>
  <bookViews>
    <workbookView xWindow="28680" yWindow="-120" windowWidth="29040" windowHeight="17640"/>
  </bookViews>
  <sheets>
    <sheet name="About" sheetId="1" r:id="rId1"/>
    <sheet name="Data" sheetId="7" r:id="rId2"/>
    <sheet name="Calculations" sheetId="3" r:id="rId3"/>
    <sheet name="India Cost Scalars" sheetId="8" r:id="rId4"/>
    <sheet name="CC-CCoEtSOToCpY" sheetId="4" r:id="rId5"/>
    <sheet name="CC-TOMCpTS" sheetId="5" r:id="rId6"/>
    <sheet name="CC-EUpTCS" sheetId="6" r:id="rId7"/>
  </sheets>
  <definedNames>
    <definedName name="solver_adj" localSheetId="0" hidden="1">About!#REF!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About!$A$30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B2" i="5"/>
  <c r="B3" i="4"/>
  <c r="B2" i="4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30" i="8"/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C29" i="3"/>
  <c r="B3" i="6" s="1"/>
</calcChain>
</file>

<file path=xl/sharedStrings.xml><?xml version="1.0" encoding="utf-8"?>
<sst xmlns="http://schemas.openxmlformats.org/spreadsheetml/2006/main" count="315" uniqueCount="175">
  <si>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</si>
  <si>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</si>
  <si>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</si>
  <si>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</si>
  <si>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</si>
  <si>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</si>
  <si>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</si>
  <si>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</si>
  <si>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</si>
  <si>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</si>
  <si>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</si>
  <si>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</si>
  <si>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</si>
  <si>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</si>
  <si>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</si>
  <si>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</si>
  <si>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</si>
  <si>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</si>
  <si>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</si>
  <si>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</si>
  <si>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</si>
  <si>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</si>
  <si>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</si>
  <si>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</si>
  <si>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</si>
  <si>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</si>
  <si>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</si>
  <si>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</si>
  <si>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</si>
  <si>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</si>
  <si>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</si>
  <si>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</si>
  <si>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</si>
  <si>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</si>
  <si>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</si>
  <si>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</si>
  <si>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</si>
  <si>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</si>
  <si>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</si>
  <si>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</si>
  <si>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</si>
  <si>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</si>
  <si>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</si>
  <si>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</si>
  <si>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</si>
  <si>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</si>
  <si>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</si>
  <si>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</si>
  <si>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</si>
  <si>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</si>
  <si>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</si>
  <si>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</si>
  <si>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</si>
  <si>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</si>
  <si>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</si>
  <si>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</si>
  <si>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</si>
  <si>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</si>
  <si>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</si>
  <si>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</si>
  <si>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</si>
  <si>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</si>
  <si>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</si>
  <si>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</si>
  <si>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</si>
  <si>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</si>
  <si>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</si>
  <si>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</si>
  <si>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</si>
  <si>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</si>
  <si>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</si>
  <si>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</si>
  <si>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</si>
  <si>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</si>
  <si>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</si>
  <si>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</si>
  <si>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</si>
  <si>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</si>
  <si>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</si>
  <si>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</si>
  <si>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</si>
  <si>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</si>
  <si>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</si>
  <si>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</si>
  <si>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</si>
  <si>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</si>
  <si>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</si>
  <si>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</si>
  <si>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</si>
  <si>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</si>
  <si>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</si>
  <si>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</si>
  <si>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</si>
  <si>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</si>
  <si>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</si>
  <si>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</si>
  <si>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</si>
  <si>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</si>
  <si>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</si>
  <si>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</si>
  <si>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</si>
  <si>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</si>
  <si>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</si>
  <si>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</si>
  <si>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</si>
  <si>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</si>
  <si>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</si>
  <si>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</si>
  <si>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</si>
  <si>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</si>
  <si>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</si>
  <si>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</si>
  <si>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</si>
  <si>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</si>
  <si>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</si>
  <si>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</si>
  <si>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</si>
  <si>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</si>
  <si>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</si>
  <si>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</si>
  <si>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</si>
  <si>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</si>
  <si>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</si>
  <si>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</si>
  <si>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</si>
  <si>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</si>
  <si>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</si>
  <si>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</si>
  <si>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</si>
  <si>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</si>
  <si>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</si>
  <si>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</si>
  <si>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</si>
  <si>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</si>
  <si>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</si>
  <si>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</si>
  <si>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</si>
  <si>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</si>
  <si>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</si>
  <si>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</si>
  <si>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</si>
  <si>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</si>
  <si>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</si>
  <si>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</si>
  <si>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</si>
  <si>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</si>
  <si>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</si>
  <si>
    <t>For some capital equipment, such as battery storage, CCS, and hydrogen, we do not have India-specific cost data.</t>
  </si>
  <si>
    <t>Therefore, we adjust the US costs for these files based on the ratio of average power plant construction costs for India vs. US.</t>
  </si>
  <si>
    <t>India Capital Costs (see elec/CCaMC)</t>
  </si>
  <si>
    <t>India:US Ratio</t>
  </si>
  <si>
    <t>Unit: $/MW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</si>
  <si>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</si>
  <si>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</si>
  <si>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</si>
  <si>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</si>
  <si>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</si>
  <si>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</si>
  <si>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</si>
  <si>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</si>
  <si>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</si>
  <si>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*repurposed as pumped hydro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</si>
  <si>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</si>
  <si>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</si>
  <si>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</si>
  <si>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</si>
  <si>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</si>
  <si>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</si>
  <si>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</si>
  <si>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*exclude</t>
  </si>
  <si>
    <t>US Fixed O&amp;M Costs (see elec/CCaMC in US EPS 3.1.2)</t>
  </si>
  <si>
    <t>US Capital Costs (see elec/CCaMC in US EPS 3.1.2)</t>
  </si>
  <si>
    <t>*we assume CCS only applies to coal power plants and therefore only the ratio of costs for coal power plants</t>
  </si>
  <si>
    <t>For some operating costs, such as battery storage, CCS, and hydrogen, we do not have India-specific cost data.</t>
  </si>
  <si>
    <t>Also see elec/CCaMC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</si>
</sst>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  <xf numFmtId="0" fontId="0" fillId="0" borderId="0" xfId="0" applyFont="1" applyAlignment="1">
      <alignment wrapText="1"/>
    </xf>
    <xf numFmtId="0" fontId="0" fillId="0" borderId="0" xfId="0" applyFont="1" applyAlignment="1"/>
    <xf numFmtId="1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 applyFill="1"/>
    <xf numFmtId="0" fontId="10" fillId="0" borderId="0" xfId="0" applyFont="1" applyAlignment="1"/>
    <xf numFmtId="2" fontId="10" fillId="0" borderId="0" xfId="0" applyNumberFormat="1" applyFont="1"/>
    <xf numFmtId="2" fontId="0" fillId="3" borderId="0" xfId="0" applyNumberFormat="1" applyFont="1" applyFill="1"/>
    <xf numFmtId="2" fontId="0" fillId="0" borderId="0" xfId="0" applyNumberFormat="1" applyFont="1" applyFill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34" sqref="A34"/>
    </sheetView>
  </sheetViews>
  <sheetFormatPr defaultRowHeight="14.25" x14ac:dyDescent="0.45"/>
  <cols>
    <col min="1" max="1" width="35.3984375" customWidth="1"/>
    <col min="2" max="2" width="55.86328125" customWidth="1"/>
    <col min="4" max="4" width="30.59765625" customWidth="1"/>
  </cols>
  <sheetData>
    <row r="1" spans="1:2" x14ac:dyDescent="0.45">
      <c r="A1" s="9" t="s">
        <v>10</v>
      </c>
    </row>
    <row r="2" spans="1:2" x14ac:dyDescent="0.45">
      <c r="A2" s="6" t="s">
        <v>5</v>
      </c>
    </row>
    <row r="3" spans="1:2" x14ac:dyDescent="0.45">
      <c r="A3" s="9" t="s">
        <v>6</v>
      </c>
    </row>
    <row r="5" spans="1:2" x14ac:dyDescent="0.45">
      <c r="A5" s="1" t="s">
        <v>0</v>
      </c>
      <c r="B5" t="s">
        <v>138</v>
      </c>
    </row>
    <row r="6" spans="1:2" x14ac:dyDescent="0.45">
      <c r="B6" s="40">
        <v>2021</v>
      </c>
    </row>
    <row r="7" spans="1:2" x14ac:dyDescent="0.45">
      <c r="B7" t="s">
        <v>139</v>
      </c>
    </row>
    <row r="8" spans="1:2" x14ac:dyDescent="0.45">
      <c r="B8" s="58" t="s">
        <v>140</v>
      </c>
    </row>
    <row r="9" spans="1:2" x14ac:dyDescent="0.45">
      <c r="B9" s="2" t="s">
        <v>141</v>
      </c>
    </row>
    <row r="10" spans="1:2" x14ac:dyDescent="0.45">
      <c r="B10" t="s">
        <v>142</v>
      </c>
    </row>
    <row r="12" spans="1:2" x14ac:dyDescent="0.45">
      <c r="B12" s="58" t="s">
        <v>174</v>
      </c>
    </row>
    <row r="14" spans="1:2" x14ac:dyDescent="0.45">
      <c r="A14" s="1" t="s">
        <v>7</v>
      </c>
    </row>
    <row r="15" spans="1:2" x14ac:dyDescent="0.45">
      <c r="A15" s="12" t="s">
        <v>16</v>
      </c>
    </row>
    <row r="16" spans="1:2" x14ac:dyDescent="0.45">
      <c r="A16" s="12" t="s">
        <v>17</v>
      </c>
    </row>
    <row r="17" spans="1:2" x14ac:dyDescent="0.45">
      <c r="A17" s="12" t="s">
        <v>18</v>
      </c>
    </row>
    <row r="18" spans="1:2" x14ac:dyDescent="0.45">
      <c r="A18" s="1"/>
    </row>
    <row r="19" spans="1:2" x14ac:dyDescent="0.45">
      <c r="A19" s="12" t="s">
        <v>19</v>
      </c>
    </row>
    <row r="20" spans="1:2" x14ac:dyDescent="0.45">
      <c r="A20" s="12" t="s">
        <v>20</v>
      </c>
    </row>
    <row r="21" spans="1:2" x14ac:dyDescent="0.45">
      <c r="A21" s="12" t="s">
        <v>21</v>
      </c>
    </row>
    <row r="22" spans="1:2" x14ac:dyDescent="0.45">
      <c r="A22" s="12" t="s">
        <v>22</v>
      </c>
    </row>
    <row r="23" spans="1:2" x14ac:dyDescent="0.45">
      <c r="A23" s="12" t="s">
        <v>23</v>
      </c>
    </row>
    <row r="24" spans="1:2" x14ac:dyDescent="0.45">
      <c r="A24" s="12" t="s">
        <v>24</v>
      </c>
    </row>
    <row r="26" spans="1:2" x14ac:dyDescent="0.45">
      <c r="A26" t="s">
        <v>143</v>
      </c>
    </row>
    <row r="27" spans="1:2" x14ac:dyDescent="0.45">
      <c r="A27" t="s">
        <v>144</v>
      </c>
    </row>
    <row r="30" spans="1:2" x14ac:dyDescent="0.45">
      <c r="A30" s="59">
        <v>0.97</v>
      </c>
      <c r="B30" t="s">
        <v>145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C30" sqref="C30"/>
    </sheetView>
  </sheetViews>
  <sheetFormatPr defaultRowHeight="14.25" x14ac:dyDescent="0.45"/>
  <cols>
    <col min="1" max="1" width="22.73046875" customWidth="1"/>
    <col min="2" max="2" width="11.73046875" customWidth="1"/>
  </cols>
  <sheetData>
    <row r="1" spans="1:8" x14ac:dyDescent="0.45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45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45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45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45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45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45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45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45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45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45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45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45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45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45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45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45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45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45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45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45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45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45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45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45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45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45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45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45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45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45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45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45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45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45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45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45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45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45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45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45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45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45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45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45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45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45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45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45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45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45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45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45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45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45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45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45">
      <c r="A58" s="16"/>
    </row>
    <row r="59" spans="1:12" x14ac:dyDescent="0.45">
      <c r="A59" s="16"/>
    </row>
    <row r="60" spans="1:12" x14ac:dyDescent="0.45">
      <c r="A60" s="16"/>
    </row>
    <row r="61" spans="1:12" x14ac:dyDescent="0.45">
      <c r="A61" s="16"/>
    </row>
    <row r="62" spans="1:12" x14ac:dyDescent="0.45">
      <c r="A62" s="16"/>
    </row>
    <row r="63" spans="1:12" x14ac:dyDescent="0.45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3" sqref="B3"/>
    </sheetView>
  </sheetViews>
  <sheetFormatPr defaultRowHeight="14.25" x14ac:dyDescent="0.45"/>
  <cols>
    <col min="1" max="1" width="35.265625" customWidth="1"/>
    <col min="2" max="2" width="20.265625" customWidth="1"/>
    <col min="3" max="3" width="19.3984375" customWidth="1"/>
  </cols>
  <sheetData>
    <row r="1" spans="1:3" x14ac:dyDescent="0.45">
      <c r="A1" s="7" t="s">
        <v>11</v>
      </c>
      <c r="B1" s="4"/>
      <c r="C1" s="4"/>
    </row>
    <row r="2" spans="1:3" x14ac:dyDescent="0.45">
      <c r="A2" s="1"/>
      <c r="B2" s="1" t="s">
        <v>128</v>
      </c>
      <c r="C2" s="1" t="s">
        <v>129</v>
      </c>
    </row>
    <row r="3" spans="1:3" x14ac:dyDescent="0.45">
      <c r="A3" s="1" t="s">
        <v>29</v>
      </c>
      <c r="B3">
        <f>Data!C30-Data!C5</f>
        <v>2674</v>
      </c>
      <c r="C3">
        <f>Data!D30-Data!D5</f>
        <v>1110</v>
      </c>
    </row>
    <row r="4" spans="1:3" x14ac:dyDescent="0.45">
      <c r="A4" s="1" t="s">
        <v>135</v>
      </c>
      <c r="B4" s="15">
        <f>Data!C31</f>
        <v>0.106</v>
      </c>
      <c r="C4" s="15">
        <f>Data!D31</f>
        <v>0.106</v>
      </c>
    </row>
    <row r="5" spans="1:3" x14ac:dyDescent="0.45">
      <c r="A5" s="1" t="s">
        <v>136</v>
      </c>
      <c r="B5">
        <f>Data!C9</f>
        <v>20</v>
      </c>
      <c r="C5">
        <f>Data!D9</f>
        <v>20</v>
      </c>
    </row>
    <row r="6" spans="1:3" x14ac:dyDescent="0.45">
      <c r="A6" s="1" t="s">
        <v>137</v>
      </c>
      <c r="B6">
        <f>B4*B5</f>
        <v>2.12</v>
      </c>
      <c r="C6">
        <f>C4*C5</f>
        <v>2.12</v>
      </c>
    </row>
    <row r="7" spans="1:3" x14ac:dyDescent="0.45">
      <c r="A7" s="1" t="s">
        <v>25</v>
      </c>
      <c r="B7">
        <f>Data!C53</f>
        <v>0.98860000000000003</v>
      </c>
      <c r="C7">
        <f>Data!D53</f>
        <v>0.4027</v>
      </c>
    </row>
    <row r="8" spans="1:3" x14ac:dyDescent="0.45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45">
      <c r="A9" s="1" t="s">
        <v>27</v>
      </c>
      <c r="B9">
        <f>B7-B8</f>
        <v>0.93920000000000003</v>
      </c>
      <c r="C9">
        <f>C7-C8</f>
        <v>0.3624</v>
      </c>
    </row>
    <row r="10" spans="1:3" x14ac:dyDescent="0.45">
      <c r="A10" s="1" t="s">
        <v>130</v>
      </c>
      <c r="B10">
        <f>Data!C38</f>
        <v>7446</v>
      </c>
      <c r="C10">
        <f>Data!D38</f>
        <v>7446</v>
      </c>
    </row>
    <row r="11" spans="1:3" x14ac:dyDescent="0.45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45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45">
      <c r="A15" s="7" t="s">
        <v>2</v>
      </c>
      <c r="B15" s="4"/>
      <c r="C15" s="4"/>
    </row>
    <row r="16" spans="1:3" x14ac:dyDescent="0.45">
      <c r="A16" s="1"/>
      <c r="B16" s="1" t="s">
        <v>128</v>
      </c>
      <c r="C16" s="1" t="s">
        <v>129</v>
      </c>
    </row>
    <row r="17" spans="1:3" x14ac:dyDescent="0.45">
      <c r="A17" s="1" t="s">
        <v>131</v>
      </c>
      <c r="B17">
        <f>Data!C32-Data!C7</f>
        <v>23</v>
      </c>
      <c r="C17">
        <f>Data!D32-Data!D7</f>
        <v>29</v>
      </c>
    </row>
    <row r="18" spans="1:3" x14ac:dyDescent="0.45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45">
      <c r="A19" s="1" t="s">
        <v>130</v>
      </c>
      <c r="B19">
        <f>Data!C38</f>
        <v>7446</v>
      </c>
      <c r="C19">
        <f>Data!D38</f>
        <v>7446</v>
      </c>
    </row>
    <row r="20" spans="1:3" x14ac:dyDescent="0.45">
      <c r="A20" s="1" t="s">
        <v>146</v>
      </c>
      <c r="B20">
        <f>Data!C56</f>
        <v>10</v>
      </c>
      <c r="C20">
        <f>Data!D56</f>
        <v>10</v>
      </c>
    </row>
    <row r="21" spans="1:3" x14ac:dyDescent="0.45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45">
      <c r="A24" s="3" t="s">
        <v>3</v>
      </c>
      <c r="B24" s="4"/>
      <c r="C24" s="4"/>
    </row>
    <row r="25" spans="1:3" x14ac:dyDescent="0.45">
      <c r="B25" s="1" t="s">
        <v>128</v>
      </c>
      <c r="C25" s="1" t="s">
        <v>129</v>
      </c>
    </row>
    <row r="26" spans="1:3" x14ac:dyDescent="0.45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45">
      <c r="A27" s="1" t="s">
        <v>134</v>
      </c>
      <c r="B27">
        <v>947.8134</v>
      </c>
      <c r="C27">
        <v>947.8134</v>
      </c>
    </row>
    <row r="28" spans="1:3" x14ac:dyDescent="0.45">
      <c r="A28" s="1" t="s">
        <v>130</v>
      </c>
      <c r="B28">
        <f>Data!C38</f>
        <v>7446</v>
      </c>
      <c r="C28">
        <f>Data!D38</f>
        <v>7446</v>
      </c>
    </row>
    <row r="29" spans="1:3" x14ac:dyDescent="0.45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25" sqref="A25"/>
    </sheetView>
  </sheetViews>
  <sheetFormatPr defaultRowHeight="14.25" x14ac:dyDescent="0.45"/>
  <cols>
    <col min="1" max="1" width="11.796875" customWidth="1"/>
    <col min="6" max="6" width="14.59765625" customWidth="1"/>
    <col min="11" max="11" width="15.53125" customWidth="1"/>
  </cols>
  <sheetData>
    <row r="1" spans="1:14" x14ac:dyDescent="0.45">
      <c r="A1" t="s">
        <v>147</v>
      </c>
      <c r="K1" s="60"/>
    </row>
    <row r="2" spans="1:14" x14ac:dyDescent="0.45">
      <c r="A2" t="s">
        <v>148</v>
      </c>
    </row>
    <row r="3" spans="1:14" x14ac:dyDescent="0.45">
      <c r="F3" s="61"/>
      <c r="G3" s="12"/>
      <c r="K3" s="61"/>
      <c r="L3" s="12"/>
    </row>
    <row r="4" spans="1:14" x14ac:dyDescent="0.45">
      <c r="A4" t="s">
        <v>149</v>
      </c>
      <c r="F4" s="61" t="s">
        <v>171</v>
      </c>
      <c r="G4" s="62"/>
      <c r="K4" s="61" t="s">
        <v>150</v>
      </c>
      <c r="L4" s="68"/>
    </row>
    <row r="5" spans="1:14" x14ac:dyDescent="0.45">
      <c r="F5" s="61"/>
      <c r="G5" s="62"/>
      <c r="K5" s="61"/>
      <c r="L5" s="63"/>
    </row>
    <row r="6" spans="1:14" x14ac:dyDescent="0.45">
      <c r="A6" t="s">
        <v>151</v>
      </c>
      <c r="B6">
        <v>2018</v>
      </c>
      <c r="F6" s="61" t="s">
        <v>151</v>
      </c>
      <c r="G6" s="62">
        <v>2019</v>
      </c>
      <c r="K6" s="61" t="s">
        <v>151</v>
      </c>
      <c r="L6" s="63"/>
    </row>
    <row r="7" spans="1:14" x14ac:dyDescent="0.45">
      <c r="A7" t="s">
        <v>152</v>
      </c>
      <c r="B7">
        <v>945151.09566537838</v>
      </c>
      <c r="F7" s="61" t="s">
        <v>152</v>
      </c>
      <c r="G7" s="62">
        <v>4826857.7031238601</v>
      </c>
      <c r="K7" s="61" t="s">
        <v>152</v>
      </c>
      <c r="L7" s="67">
        <v>0.19581084709700322</v>
      </c>
      <c r="N7" t="s">
        <v>172</v>
      </c>
    </row>
    <row r="8" spans="1:14" x14ac:dyDescent="0.45">
      <c r="A8" t="s">
        <v>153</v>
      </c>
      <c r="B8">
        <v>697021.3098933202</v>
      </c>
      <c r="F8" s="61" t="s">
        <v>153</v>
      </c>
      <c r="G8" s="64">
        <v>984823.77163077577</v>
      </c>
      <c r="K8" s="61" t="s">
        <v>153</v>
      </c>
      <c r="L8" s="63">
        <v>0.70776247484270038</v>
      </c>
    </row>
    <row r="9" spans="1:14" x14ac:dyDescent="0.45">
      <c r="A9" t="s">
        <v>154</v>
      </c>
      <c r="B9">
        <v>1454078.6087159668</v>
      </c>
      <c r="F9" s="61" t="s">
        <v>154</v>
      </c>
      <c r="G9" s="64">
        <v>6536304.2342993338</v>
      </c>
      <c r="K9" s="61" t="s">
        <v>154</v>
      </c>
      <c r="L9" s="63">
        <v>0.2224618923161</v>
      </c>
    </row>
    <row r="10" spans="1:14" x14ac:dyDescent="0.45">
      <c r="A10" t="s">
        <v>155</v>
      </c>
      <c r="B10">
        <v>1454078.6087159668</v>
      </c>
      <c r="F10" s="61" t="s">
        <v>155</v>
      </c>
      <c r="G10" s="64">
        <v>3852353.6146789663</v>
      </c>
      <c r="K10" s="61" t="s">
        <v>155</v>
      </c>
      <c r="L10" s="63">
        <v>0.37745200834507026</v>
      </c>
    </row>
    <row r="11" spans="1:14" x14ac:dyDescent="0.45">
      <c r="A11" t="s">
        <v>156</v>
      </c>
      <c r="B11">
        <v>872966.20775969967</v>
      </c>
      <c r="F11" s="61" t="s">
        <v>156</v>
      </c>
      <c r="G11" s="64">
        <v>1430841.0673437433</v>
      </c>
      <c r="K11" s="61" t="s">
        <v>156</v>
      </c>
      <c r="L11" s="63">
        <v>0.61010703961712576</v>
      </c>
    </row>
    <row r="12" spans="1:14" x14ac:dyDescent="0.45">
      <c r="A12" t="s">
        <v>157</v>
      </c>
      <c r="B12">
        <v>800219.02377972472</v>
      </c>
      <c r="F12" s="61" t="s">
        <v>157</v>
      </c>
      <c r="G12" s="64">
        <v>1284591.5</v>
      </c>
      <c r="K12" s="65" t="s">
        <v>157</v>
      </c>
      <c r="L12" s="66">
        <v>0.62293657071506758</v>
      </c>
    </row>
    <row r="13" spans="1:14" x14ac:dyDescent="0.45">
      <c r="A13" t="s">
        <v>158</v>
      </c>
      <c r="B13">
        <v>2715972.8030847143</v>
      </c>
      <c r="F13" s="61" t="s">
        <v>158</v>
      </c>
      <c r="G13" s="64">
        <v>6831836.4795198459</v>
      </c>
      <c r="K13" s="61" t="s">
        <v>158</v>
      </c>
      <c r="L13" s="63">
        <v>0.39754651786917444</v>
      </c>
    </row>
    <row r="14" spans="1:14" x14ac:dyDescent="0.45">
      <c r="A14" t="s">
        <v>159</v>
      </c>
      <c r="B14">
        <v>796946.92977702012</v>
      </c>
      <c r="F14" s="61" t="s">
        <v>159</v>
      </c>
      <c r="G14" s="64">
        <v>3975449.4447489739</v>
      </c>
      <c r="K14" s="61" t="s">
        <v>159</v>
      </c>
      <c r="L14" s="63">
        <v>0.20046712726523996</v>
      </c>
    </row>
    <row r="15" spans="1:14" x14ac:dyDescent="0.45">
      <c r="A15" t="s">
        <v>160</v>
      </c>
      <c r="B15">
        <v>702939.56545554136</v>
      </c>
      <c r="C15" t="s">
        <v>161</v>
      </c>
      <c r="F15" s="61" t="s">
        <v>160</v>
      </c>
      <c r="G15" s="64">
        <v>6123685.9119942319</v>
      </c>
      <c r="K15" s="61" t="s">
        <v>160</v>
      </c>
      <c r="L15" s="63">
        <v>0.11479027101614082</v>
      </c>
      <c r="M15" t="s">
        <v>169</v>
      </c>
    </row>
    <row r="16" spans="1:14" x14ac:dyDescent="0.45">
      <c r="A16" t="s">
        <v>162</v>
      </c>
      <c r="B16">
        <v>651000</v>
      </c>
      <c r="F16" s="61" t="s">
        <v>162</v>
      </c>
      <c r="G16" s="64">
        <v>894445.15254095697</v>
      </c>
      <c r="K16" s="61" t="s">
        <v>162</v>
      </c>
      <c r="L16" s="63">
        <v>0.72782551076567037</v>
      </c>
    </row>
    <row r="17" spans="1:14" ht="28.5" x14ac:dyDescent="0.45">
      <c r="A17" t="s">
        <v>163</v>
      </c>
      <c r="B17">
        <v>651000</v>
      </c>
      <c r="F17" s="60" t="s">
        <v>163</v>
      </c>
      <c r="G17" s="64">
        <v>894445.15254095697</v>
      </c>
      <c r="K17" s="60" t="s">
        <v>163</v>
      </c>
      <c r="L17" s="63">
        <v>0.72782551076567037</v>
      </c>
    </row>
    <row r="18" spans="1:14" x14ac:dyDescent="0.45">
      <c r="A18" t="s">
        <v>164</v>
      </c>
      <c r="B18">
        <v>1095375.5660881668</v>
      </c>
      <c r="F18" s="60" t="s">
        <v>164</v>
      </c>
      <c r="G18" s="62">
        <v>5594049.4733957509</v>
      </c>
      <c r="K18" s="60" t="s">
        <v>164</v>
      </c>
      <c r="L18" s="63">
        <v>0.19581084709700322</v>
      </c>
    </row>
    <row r="19" spans="1:14" x14ac:dyDescent="0.45">
      <c r="A19" t="s">
        <v>165</v>
      </c>
      <c r="B19">
        <v>2839145.5176191349</v>
      </c>
      <c r="F19" s="60" t="s">
        <v>165</v>
      </c>
      <c r="G19" s="62">
        <v>4423249.1398915872</v>
      </c>
      <c r="K19" s="60" t="s">
        <v>165</v>
      </c>
      <c r="L19" s="63">
        <v>0.64186877741386317</v>
      </c>
    </row>
    <row r="20" spans="1:14" x14ac:dyDescent="0.45">
      <c r="A20" t="s">
        <v>166</v>
      </c>
      <c r="B20">
        <v>651000</v>
      </c>
      <c r="F20" t="s">
        <v>166</v>
      </c>
      <c r="G20">
        <v>894445.15254095697</v>
      </c>
      <c r="K20" t="s">
        <v>166</v>
      </c>
      <c r="L20">
        <v>0.72782551076567037</v>
      </c>
    </row>
    <row r="21" spans="1:14" x14ac:dyDescent="0.45">
      <c r="A21" t="s">
        <v>167</v>
      </c>
      <c r="B21">
        <v>651000</v>
      </c>
      <c r="F21" t="s">
        <v>167</v>
      </c>
      <c r="G21">
        <v>894445.15254095697</v>
      </c>
      <c r="K21" t="s">
        <v>167</v>
      </c>
      <c r="L21">
        <v>0.72782551076567037</v>
      </c>
    </row>
    <row r="22" spans="1:14" x14ac:dyDescent="0.45">
      <c r="A22" t="s">
        <v>168</v>
      </c>
      <c r="B22">
        <v>2974456.819426693</v>
      </c>
      <c r="F22" t="s">
        <v>168</v>
      </c>
      <c r="G22">
        <v>1398186</v>
      </c>
      <c r="K22" t="s">
        <v>168</v>
      </c>
      <c r="L22">
        <v>2.1273684756010236</v>
      </c>
      <c r="M22" t="s">
        <v>169</v>
      </c>
    </row>
    <row r="24" spans="1:14" x14ac:dyDescent="0.45">
      <c r="A24" t="s">
        <v>173</v>
      </c>
    </row>
    <row r="25" spans="1:14" x14ac:dyDescent="0.45">
      <c r="A25" t="s">
        <v>148</v>
      </c>
    </row>
    <row r="27" spans="1:14" x14ac:dyDescent="0.45">
      <c r="A27" t="s">
        <v>149</v>
      </c>
      <c r="F27" s="61" t="s">
        <v>170</v>
      </c>
      <c r="G27" s="62"/>
      <c r="K27" s="61" t="s">
        <v>150</v>
      </c>
      <c r="L27" s="68"/>
    </row>
    <row r="28" spans="1:14" x14ac:dyDescent="0.45">
      <c r="F28" s="61"/>
      <c r="G28" s="62"/>
      <c r="K28" s="61"/>
      <c r="L28" s="63"/>
    </row>
    <row r="29" spans="1:14" x14ac:dyDescent="0.45">
      <c r="A29" t="s">
        <v>151</v>
      </c>
      <c r="B29">
        <v>2018</v>
      </c>
      <c r="F29" s="61" t="s">
        <v>151</v>
      </c>
      <c r="G29" s="62">
        <v>2019</v>
      </c>
      <c r="K29" s="61" t="s">
        <v>151</v>
      </c>
      <c r="L29" s="63"/>
    </row>
    <row r="30" spans="1:14" x14ac:dyDescent="0.45">
      <c r="A30" t="s">
        <v>152</v>
      </c>
      <c r="B30">
        <v>27142.685383095715</v>
      </c>
      <c r="F30" s="61" t="s">
        <v>152</v>
      </c>
      <c r="G30" s="62">
        <v>48562.083497053049</v>
      </c>
      <c r="K30" s="61" t="s">
        <v>152</v>
      </c>
      <c r="L30" s="67">
        <f>B30/G30</f>
        <v>0.5589275300501233</v>
      </c>
      <c r="N30" t="s">
        <v>172</v>
      </c>
    </row>
    <row r="31" spans="1:14" x14ac:dyDescent="0.45">
      <c r="A31" t="s">
        <v>153</v>
      </c>
      <c r="B31">
        <v>17798.487809196162</v>
      </c>
      <c r="F31" s="61" t="s">
        <v>153</v>
      </c>
      <c r="G31" s="64">
        <v>11761.059430255402</v>
      </c>
      <c r="K31" s="61" t="s">
        <v>153</v>
      </c>
      <c r="L31" s="68">
        <f t="shared" ref="L31:L45" si="0">B31/G31</f>
        <v>1.5133405212977189</v>
      </c>
    </row>
    <row r="32" spans="1:14" x14ac:dyDescent="0.45">
      <c r="A32" t="s">
        <v>154</v>
      </c>
      <c r="B32">
        <v>31562.925137615857</v>
      </c>
      <c r="F32" s="61" t="s">
        <v>154</v>
      </c>
      <c r="G32" s="64">
        <v>108790.92239685658</v>
      </c>
      <c r="K32" s="61" t="s">
        <v>154</v>
      </c>
      <c r="L32" s="68">
        <f t="shared" si="0"/>
        <v>0.29012462108261194</v>
      </c>
    </row>
    <row r="33" spans="1:13" x14ac:dyDescent="0.45">
      <c r="A33" t="s">
        <v>155</v>
      </c>
      <c r="B33">
        <v>0</v>
      </c>
      <c r="F33" s="61" t="s">
        <v>155</v>
      </c>
      <c r="G33" s="64">
        <v>39888.790349665709</v>
      </c>
      <c r="K33" s="61" t="s">
        <v>155</v>
      </c>
      <c r="L33" s="68">
        <f t="shared" si="0"/>
        <v>0</v>
      </c>
    </row>
    <row r="34" spans="1:13" x14ac:dyDescent="0.45">
      <c r="A34" t="s">
        <v>156</v>
      </c>
      <c r="B34">
        <v>16498.34686564406</v>
      </c>
      <c r="F34" s="61" t="s">
        <v>156</v>
      </c>
      <c r="G34" s="64">
        <v>39178.458307692301</v>
      </c>
      <c r="K34" s="61" t="s">
        <v>156</v>
      </c>
      <c r="L34" s="68">
        <f t="shared" si="0"/>
        <v>0.42110760806544484</v>
      </c>
    </row>
    <row r="35" spans="1:13" x14ac:dyDescent="0.45">
      <c r="A35" t="s">
        <v>157</v>
      </c>
      <c r="B35">
        <v>20204.975461458755</v>
      </c>
      <c r="F35" s="61" t="s">
        <v>157</v>
      </c>
      <c r="G35" s="64">
        <v>14701.944000000001</v>
      </c>
      <c r="K35" s="65" t="s">
        <v>157</v>
      </c>
      <c r="L35" s="68">
        <f t="shared" si="0"/>
        <v>1.3743063816226448</v>
      </c>
    </row>
    <row r="36" spans="1:13" x14ac:dyDescent="0.45">
      <c r="A36" t="s">
        <v>158</v>
      </c>
      <c r="B36">
        <v>31621.831492484442</v>
      </c>
      <c r="F36" s="61" t="s">
        <v>158</v>
      </c>
      <c r="G36" s="64">
        <v>61817.697315000005</v>
      </c>
      <c r="K36" s="61" t="s">
        <v>158</v>
      </c>
      <c r="L36" s="68">
        <f t="shared" si="0"/>
        <v>0.51153363625551018</v>
      </c>
    </row>
    <row r="37" spans="1:13" x14ac:dyDescent="0.45">
      <c r="A37" t="s">
        <v>159</v>
      </c>
      <c r="B37">
        <v>21628.666577928765</v>
      </c>
      <c r="F37" s="61" t="s">
        <v>159</v>
      </c>
      <c r="G37" s="64">
        <v>112437.34479371316</v>
      </c>
      <c r="K37" s="61" t="s">
        <v>159</v>
      </c>
      <c r="L37" s="68">
        <f t="shared" si="0"/>
        <v>0.19236194715919791</v>
      </c>
    </row>
    <row r="38" spans="1:13" x14ac:dyDescent="0.45">
      <c r="A38" t="s">
        <v>160</v>
      </c>
      <c r="B38">
        <v>17573.489136388536</v>
      </c>
      <c r="C38" t="s">
        <v>161</v>
      </c>
      <c r="F38" s="61" t="s">
        <v>160</v>
      </c>
      <c r="G38" s="64">
        <v>124854.70511000007</v>
      </c>
      <c r="K38" s="61" t="s">
        <v>160</v>
      </c>
      <c r="L38" s="68">
        <f t="shared" si="0"/>
        <v>0.14075151690043125</v>
      </c>
      <c r="M38" t="s">
        <v>169</v>
      </c>
    </row>
    <row r="39" spans="1:13" x14ac:dyDescent="0.45">
      <c r="A39" t="s">
        <v>162</v>
      </c>
      <c r="B39">
        <v>8899.2439045980809</v>
      </c>
      <c r="F39" s="61" t="s">
        <v>162</v>
      </c>
      <c r="G39" s="64">
        <v>14089.503590454193</v>
      </c>
      <c r="K39" s="61" t="s">
        <v>162</v>
      </c>
      <c r="L39" s="68">
        <f t="shared" si="0"/>
        <v>0.63162224612564954</v>
      </c>
    </row>
    <row r="40" spans="1:13" ht="28.5" x14ac:dyDescent="0.45">
      <c r="A40" t="s">
        <v>163</v>
      </c>
      <c r="B40">
        <v>8899.2439045980809</v>
      </c>
      <c r="F40" s="60" t="s">
        <v>163</v>
      </c>
      <c r="G40" s="64">
        <v>10418.349705304519</v>
      </c>
      <c r="K40" s="60" t="s">
        <v>163</v>
      </c>
      <c r="L40" s="68">
        <f t="shared" si="0"/>
        <v>0.85418940199972526</v>
      </c>
    </row>
    <row r="41" spans="1:13" x14ac:dyDescent="0.45">
      <c r="A41" t="s">
        <v>164</v>
      </c>
      <c r="B41">
        <v>27142.685383095715</v>
      </c>
      <c r="F41" s="60" t="s">
        <v>164</v>
      </c>
      <c r="G41" s="62">
        <v>48562.083497053049</v>
      </c>
      <c r="K41" s="60" t="s">
        <v>164</v>
      </c>
      <c r="L41" s="68">
        <f t="shared" si="0"/>
        <v>0.5589275300501233</v>
      </c>
    </row>
    <row r="42" spans="1:13" x14ac:dyDescent="0.45">
      <c r="A42" t="s">
        <v>165</v>
      </c>
      <c r="B42">
        <v>24747.52029846609</v>
      </c>
      <c r="F42" s="60" t="s">
        <v>165</v>
      </c>
      <c r="G42" s="62">
        <v>87850.399781900662</v>
      </c>
      <c r="K42" s="60" t="s">
        <v>165</v>
      </c>
      <c r="L42" s="68">
        <f t="shared" si="0"/>
        <v>0.28170071348456954</v>
      </c>
    </row>
    <row r="43" spans="1:13" x14ac:dyDescent="0.45">
      <c r="A43" t="s">
        <v>166</v>
      </c>
      <c r="B43">
        <v>8899.2439045980809</v>
      </c>
      <c r="F43" t="s">
        <v>166</v>
      </c>
      <c r="G43">
        <v>14089.503590454193</v>
      </c>
      <c r="K43" t="s">
        <v>166</v>
      </c>
      <c r="L43" s="68">
        <f t="shared" si="0"/>
        <v>0.63162224612564954</v>
      </c>
    </row>
    <row r="44" spans="1:13" x14ac:dyDescent="0.45">
      <c r="A44" t="s">
        <v>167</v>
      </c>
      <c r="B44">
        <v>8899.2439045980809</v>
      </c>
      <c r="F44" t="s">
        <v>167</v>
      </c>
      <c r="G44">
        <v>14089.503590454193</v>
      </c>
      <c r="K44" t="s">
        <v>167</v>
      </c>
      <c r="L44" s="68">
        <f t="shared" si="0"/>
        <v>0.63162224612564954</v>
      </c>
    </row>
    <row r="45" spans="1:13" x14ac:dyDescent="0.45">
      <c r="A45" t="s">
        <v>168</v>
      </c>
      <c r="B45">
        <v>85778.046397101876</v>
      </c>
      <c r="F45" t="s">
        <v>168</v>
      </c>
      <c r="G45">
        <v>253749.82984753032</v>
      </c>
      <c r="K45" t="s">
        <v>168</v>
      </c>
      <c r="L45" s="68">
        <f t="shared" si="0"/>
        <v>0.33804178883053043</v>
      </c>
      <c r="M45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4" sqref="B4"/>
    </sheetView>
  </sheetViews>
  <sheetFormatPr defaultRowHeight="14.25" x14ac:dyDescent="0.45"/>
  <cols>
    <col min="1" max="1" width="19.3984375" customWidth="1"/>
    <col min="2" max="2" width="24.59765625" customWidth="1"/>
  </cols>
  <sheetData>
    <row r="1" spans="1:2" ht="28.5" x14ac:dyDescent="0.45">
      <c r="B1" s="11" t="s">
        <v>13</v>
      </c>
    </row>
    <row r="2" spans="1:2" x14ac:dyDescent="0.45">
      <c r="A2" t="s">
        <v>8</v>
      </c>
      <c r="B2" s="10">
        <f>Calculations!B12*About!$A$30*'India Cost Scalars'!L7</f>
        <v>153.96592962866455</v>
      </c>
    </row>
    <row r="3" spans="1:2" x14ac:dyDescent="0.45">
      <c r="A3" t="s">
        <v>9</v>
      </c>
      <c r="B3" s="10">
        <f>Calculations!C12*About!$A$30*'India Cost Scalars'!L7</f>
        <v>165.63652070737416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E26" sqref="E26"/>
    </sheetView>
  </sheetViews>
  <sheetFormatPr defaultRowHeight="14.25" x14ac:dyDescent="0.45"/>
  <cols>
    <col min="1" max="1" width="19.1328125" customWidth="1"/>
    <col min="2" max="2" width="25.86328125" customWidth="1"/>
  </cols>
  <sheetData>
    <row r="1" spans="1:2" ht="28.5" x14ac:dyDescent="0.45">
      <c r="B1" s="11" t="s">
        <v>14</v>
      </c>
    </row>
    <row r="2" spans="1:2" x14ac:dyDescent="0.45">
      <c r="A2" t="s">
        <v>8</v>
      </c>
      <c r="B2" s="14">
        <f>Calculations!B21*About!$A$30*'India Cost Scalars'!L30</f>
        <v>8.4746551159851116</v>
      </c>
    </row>
    <row r="3" spans="1:2" x14ac:dyDescent="0.45">
      <c r="A3" t="s">
        <v>9</v>
      </c>
      <c r="B3" s="14">
        <f>Calculations!C21*About!$A$30*'India Cost Scalars'!L30</f>
        <v>16.78347604401495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4" sqref="B4"/>
    </sheetView>
  </sheetViews>
  <sheetFormatPr defaultRowHeight="14.25" x14ac:dyDescent="0.45"/>
  <cols>
    <col min="1" max="1" width="19" customWidth="1"/>
    <col min="2" max="2" width="42.59765625" customWidth="1"/>
  </cols>
  <sheetData>
    <row r="1" spans="1:2" ht="28.5" x14ac:dyDescent="0.45">
      <c r="B1" s="11" t="s">
        <v>15</v>
      </c>
    </row>
    <row r="2" spans="1:2" x14ac:dyDescent="0.45">
      <c r="A2" t="s">
        <v>8</v>
      </c>
      <c r="B2">
        <f>Calculations!B29*About!$A$30</f>
        <v>2241671.5347316861</v>
      </c>
    </row>
    <row r="3" spans="1:2" x14ac:dyDescent="0.45">
      <c r="A3" t="s">
        <v>9</v>
      </c>
      <c r="B3">
        <f>Calculations!C29*About!$A$30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Calculations</vt:lpstr>
      <vt:lpstr>India Cost Scalars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2014-08-18T23:28:12Z</dcterms:created>
  <dcterms:modified xsi:type="dcterms:W3CDTF">2021-01-10T00:16:29Z</dcterms:modified>
</cp:coreProperties>
</file>