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india\InputData\io-model\BECbIC\"/>
    </mc:Choice>
  </mc:AlternateContent>
  <bookViews>
    <workbookView xWindow="4095" yWindow="870" windowWidth="24090" windowHeight="15945"/>
  </bookViews>
  <sheets>
    <sheet name="About" sheetId="1" r:id="rId1"/>
    <sheet name="OECD VAL" sheetId="7" r:id="rId2"/>
    <sheet name="IND BEbIC" sheetId="10" r:id="rId3"/>
    <sheet name="US BEbIC" sheetId="11" r:id="rId4"/>
    <sheet name="US BECbIC" sheetId="12" r:id="rId5"/>
    <sheet name="ISIC Split" sheetId="8" r:id="rId6"/>
    <sheet name="BECbIC" sheetId="2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8" l="1"/>
  <c r="F3" i="8"/>
  <c r="D3" i="8"/>
  <c r="C3" i="8"/>
  <c r="G2" i="8" l="1"/>
  <c r="F2" i="8"/>
  <c r="D2" i="8"/>
  <c r="D4" i="8" s="1"/>
  <c r="D5" i="8" s="1"/>
  <c r="D2" i="2" s="1"/>
  <c r="C2" i="8"/>
  <c r="C4" i="8" s="1"/>
  <c r="C5" i="8" s="1"/>
  <c r="C2" i="2" s="1"/>
  <c r="E2" i="2" l="1"/>
  <c r="F2" i="2"/>
  <c r="G2" i="2"/>
  <c r="H2" i="2"/>
  <c r="I2" i="2"/>
  <c r="J2" i="2"/>
  <c r="K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B2" i="2"/>
  <c r="A1" i="7"/>
  <c r="G4" i="8" l="1"/>
  <c r="G5" i="8" s="1"/>
  <c r="F4" i="8"/>
  <c r="F5" i="8" l="1"/>
  <c r="M2" i="2" s="1"/>
  <c r="L2" i="2" l="1"/>
</calcChain>
</file>

<file path=xl/sharedStrings.xml><?xml version="1.0" encoding="utf-8"?>
<sst xmlns="http://schemas.openxmlformats.org/spreadsheetml/2006/main" count="277" uniqueCount="116">
  <si>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</si>
  <si>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</si>
  <si>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</si>
  <si>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</si>
  <si>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</si>
  <si>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</si>
  <si>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</si>
  <si>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</si>
  <si>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</si>
  <si>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</si>
  <si>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</si>
  <si>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</si>
  <si>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</si>
  <si>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</si>
  <si>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</si>
  <si>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</si>
  <si>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</si>
  <si>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</si>
  <si>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</si>
  <si>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</si>
  <si>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</si>
  <si>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</si>
  <si>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</si>
  <si>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</si>
  <si>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</si>
  <si>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</si>
  <si>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</si>
  <si>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</si>
  <si>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</si>
  <si>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</si>
  <si>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</si>
  <si>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</si>
  <si>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</si>
  <si>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</si>
  <si>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</si>
  <si>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</si>
  <si>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</si>
  <si>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</si>
  <si>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</si>
  <si>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</si>
  <si>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</si>
  <si>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</si>
  <si>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</si>
  <si>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</si>
  <si>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</si>
  <si>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VAL: Value added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</si>
  <si>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</si>
  <si>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</si>
  <si>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</si>
  <si>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</si>
  <si>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</si>
  <si>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</si>
  <si>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</si>
  <si>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</si>
  <si>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</si>
  <si>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</si>
  <si>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</si>
  <si>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</si>
  <si>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</si>
  <si>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</si>
  <si>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</si>
  <si>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</si>
  <si>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</si>
  <si>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</si>
  <si>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</si>
  <si>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</si>
  <si>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</si>
  <si>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</si>
  <si>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</si>
  <si>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</si>
  <si>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</si>
  <si>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</si>
  <si>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</si>
  <si>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</si>
  <si>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</si>
  <si>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</si>
  <si>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</si>
  <si>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</si>
  <si>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</si>
  <si>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</si>
  <si>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</si>
  <si>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</si>
  <si>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</si>
  <si>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</si>
  <si>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</si>
  <si>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</si>
  <si>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</si>
  <si>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</si>
  <si>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</si>
  <si>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Employee Compensation</t>
  </si>
  <si>
    <t>Unit: $</t>
  </si>
  <si>
    <t>Input-Output Tables 2018 Edition (ISIC Rev. 4)</t>
  </si>
  <si>
    <t>Variable: VAL</t>
  </si>
  <si>
    <t>In the OECD dataset, employee compensation includes not just salary and bonuses</t>
  </si>
  <si>
    <t>but also employer-paid benefits and employer-paid retirement plan contributions.</t>
  </si>
  <si>
    <t>We convert 2015 USD to 2012 USD with the following conversion factor:</t>
  </si>
  <si>
    <t>2012 USD per 2015 USD</t>
  </si>
  <si>
    <t>BECbIC BAU Employee Compensation by ISIC Code</t>
  </si>
  <si>
    <t>ISIC 20</t>
  </si>
  <si>
    <t>ISIC 21</t>
  </si>
  <si>
    <t>Most Industries</t>
  </si>
  <si>
    <t>https://stats.oecd.org/Index.aspx?DataSetCode=IOTSI4_2018</t>
  </si>
  <si>
    <t>Chemicals and Pharmaceuticals Industries</t>
  </si>
  <si>
    <t>IND: India</t>
  </si>
  <si>
    <t>US Employment</t>
  </si>
  <si>
    <t>US Employee Compensation</t>
  </si>
  <si>
    <t>US Compensation per Employee</t>
  </si>
  <si>
    <t>US Ratio applied to IND employment</t>
  </si>
  <si>
    <t>Unit: jobs</t>
  </si>
  <si>
    <t>ISIC 05</t>
  </si>
  <si>
    <t>ISIC 06</t>
  </si>
  <si>
    <t>Variables io-model/BEbIC and io-model/BECbIC in India EPS 3.1.2 and US EPS 3.1.2 versions</t>
  </si>
  <si>
    <t xml:space="preserve">We divide up coal and oil/gas (ISIC 05T06) into separate coal mining (ISIC 05) and oil/gas extraction (ISIC 06) </t>
  </si>
  <si>
    <t xml:space="preserve">industries, as well as chemicals and pharmaceuticals (ISIC 20T21) into separate chemicals (ISIC 20) and pharmaceuticals </t>
  </si>
  <si>
    <t>(ISIC 21) industries using different data sources.</t>
  </si>
  <si>
    <t>USA: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</si>
</sst>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7" borderId="0" xfId="0" applyFill="1" applyAlignment="1">
      <alignment horizontal="right"/>
    </xf>
    <xf numFmtId="0" fontId="0" fillId="7" borderId="0" xfId="0" applyFill="1"/>
    <xf numFmtId="0" fontId="1" fillId="8" borderId="0" xfId="0" applyFont="1" applyFill="1"/>
    <xf numFmtId="0" fontId="8" fillId="3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1" fontId="0" fillId="7" borderId="0" xfId="0" applyNumberFormat="1" applyFill="1"/>
    <xf numFmtId="1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Fill="1"/>
    <xf numFmtId="11" fontId="0" fillId="7" borderId="0" xfId="0" applyNumberFormat="1" applyFill="1"/>
    <xf numFmtId="1" fontId="0" fillId="0" borderId="0" xfId="0" applyNumberFormat="1" applyFill="1"/>
    <xf numFmtId="11" fontId="0" fillId="0" borderId="0" xfId="0" applyNumberFormat="1"/>
    <xf numFmtId="0" fontId="6" fillId="2" borderId="2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2" borderId="2" xfId="3" applyFont="1" applyFill="1" applyBorder="1" applyAlignment="1">
      <alignment vertical="top" wrapText="1"/>
    </xf>
    <xf numFmtId="0" fontId="7" fillId="2" borderId="4" xfId="3" applyFont="1" applyFill="1" applyBorder="1" applyAlignment="1">
      <alignment vertical="top" wrapText="1"/>
    </xf>
    <xf numFmtId="0" fontId="7" fillId="2" borderId="3" xfId="3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IOTSI4_2018&amp;Coords=%5bVAR%5d.%5bVAL%5d&amp;ShowOnWeb=true&amp;Lang=en" TargetMode="External"/><Relationship Id="rId2" Type="http://schemas.openxmlformats.org/officeDocument/2006/relationships/hyperlink" Target="https://stats-3.oecd.org/index.aspx?DatasetCode=IOTSI4_2018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topLeftCell="A4" workbookViewId="0">
      <selection activeCell="A17" sqref="A17:A19"/>
    </sheetView>
  </sheetViews>
  <sheetFormatPr defaultRowHeight="14.25" x14ac:dyDescent="0.45"/>
  <cols>
    <col min="2" max="2" width="77.59765625" customWidth="1"/>
  </cols>
  <sheetData>
    <row r="1" spans="1:2" x14ac:dyDescent="0.45">
      <c r="A1" s="1" t="s">
        <v>97</v>
      </c>
    </row>
    <row r="3" spans="1:2" x14ac:dyDescent="0.45">
      <c r="A3" s="1" t="s">
        <v>0</v>
      </c>
      <c r="B3" s="13" t="s">
        <v>100</v>
      </c>
    </row>
    <row r="4" spans="1:2" x14ac:dyDescent="0.45">
      <c r="B4" t="s">
        <v>1</v>
      </c>
    </row>
    <row r="5" spans="1:2" x14ac:dyDescent="0.45">
      <c r="B5" s="2">
        <v>2018</v>
      </c>
    </row>
    <row r="6" spans="1:2" x14ac:dyDescent="0.45">
      <c r="B6" t="s">
        <v>91</v>
      </c>
    </row>
    <row r="7" spans="1:2" x14ac:dyDescent="0.45">
      <c r="B7" s="3" t="s">
        <v>101</v>
      </c>
    </row>
    <row r="8" spans="1:2" x14ac:dyDescent="0.45">
      <c r="B8" t="s">
        <v>92</v>
      </c>
    </row>
    <row r="10" spans="1:2" x14ac:dyDescent="0.45">
      <c r="B10" s="13" t="s">
        <v>102</v>
      </c>
    </row>
    <row r="11" spans="1:2" x14ac:dyDescent="0.45">
      <c r="B11" t="s">
        <v>111</v>
      </c>
    </row>
    <row r="12" spans="1:2" x14ac:dyDescent="0.45">
      <c r="B12" s="2"/>
    </row>
    <row r="13" spans="1:2" x14ac:dyDescent="0.45">
      <c r="A13" s="1" t="s">
        <v>2</v>
      </c>
    </row>
    <row r="14" spans="1:2" x14ac:dyDescent="0.45">
      <c r="A14" t="s">
        <v>93</v>
      </c>
    </row>
    <row r="15" spans="1:2" x14ac:dyDescent="0.45">
      <c r="A15" t="s">
        <v>94</v>
      </c>
    </row>
    <row r="17" spans="1:2" x14ac:dyDescent="0.45">
      <c r="A17" t="s">
        <v>112</v>
      </c>
    </row>
    <row r="18" spans="1:2" x14ac:dyDescent="0.45">
      <c r="A18" t="s">
        <v>113</v>
      </c>
    </row>
    <row r="19" spans="1:2" x14ac:dyDescent="0.45">
      <c r="A19" t="s">
        <v>114</v>
      </c>
    </row>
    <row r="21" spans="1:2" x14ac:dyDescent="0.45">
      <c r="A21" t="s">
        <v>95</v>
      </c>
    </row>
    <row r="22" spans="1:2" x14ac:dyDescent="0.45">
      <c r="A22" s="10">
        <v>0.9686815713640794</v>
      </c>
      <c r="B22" t="s">
        <v>96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"/>
  <sheetViews>
    <sheetView showGridLines="0" topLeftCell="A2" workbookViewId="0">
      <selection activeCell="A3" sqref="A3:AL11"/>
    </sheetView>
  </sheetViews>
  <sheetFormatPr defaultColWidth="9.1328125" defaultRowHeight="12.75" x14ac:dyDescent="0.35"/>
  <cols>
    <col min="1" max="1" width="27.3984375" style="6" customWidth="1"/>
    <col min="2" max="2" width="2.3984375" style="6" customWidth="1"/>
    <col min="3" max="24" width="9.265625" style="6" bestFit="1" customWidth="1"/>
    <col min="25" max="25" width="9.59765625" style="6" bestFit="1" customWidth="1"/>
    <col min="26" max="31" width="9.265625" style="6" bestFit="1" customWidth="1"/>
    <col min="32" max="34" width="9.59765625" style="6" bestFit="1" customWidth="1"/>
    <col min="35" max="35" width="9.265625" style="6" bestFit="1" customWidth="1"/>
    <col min="36" max="36" width="9.59765625" style="6" bestFit="1" customWidth="1"/>
    <col min="37" max="38" width="9.265625" style="6" bestFit="1" customWidth="1"/>
    <col min="39" max="16384" width="9.1328125" style="6"/>
  </cols>
  <sheetData>
    <row r="1" spans="1:38" hidden="1" x14ac:dyDescent="0.35">
      <c r="A1" s="5" t="e">
        <f ca="1">DotStatQuery(B1)</f>
        <v>#NAME?</v>
      </c>
      <c r="B1" s="5" t="s">
        <v>3</v>
      </c>
    </row>
    <row r="2" spans="1:38" ht="22.9" x14ac:dyDescent="0.35">
      <c r="A2" s="7" t="s">
        <v>43</v>
      </c>
    </row>
    <row r="3" spans="1:38" ht="12.75" customHeight="1" x14ac:dyDescent="0.35">
      <c r="A3" s="27" t="s">
        <v>44</v>
      </c>
      <c r="B3" s="28"/>
      <c r="C3" s="34" t="s">
        <v>45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6"/>
    </row>
    <row r="4" spans="1:38" ht="12.75" customHeight="1" x14ac:dyDescent="0.35">
      <c r="A4" s="27" t="s">
        <v>4</v>
      </c>
      <c r="B4" s="28"/>
      <c r="C4" s="29" t="s">
        <v>103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1"/>
    </row>
    <row r="5" spans="1:38" x14ac:dyDescent="0.35">
      <c r="A5" s="27" t="s">
        <v>5</v>
      </c>
      <c r="B5" s="28"/>
      <c r="C5" s="29" t="s">
        <v>6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1"/>
    </row>
    <row r="6" spans="1:38" ht="12.75" customHeight="1" x14ac:dyDescent="0.35">
      <c r="A6" s="27" t="s">
        <v>7</v>
      </c>
      <c r="B6" s="28"/>
      <c r="C6" s="29" t="s">
        <v>46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1"/>
    </row>
    <row r="7" spans="1:38" ht="97.5" x14ac:dyDescent="0.35">
      <c r="A7" s="32" t="s">
        <v>47</v>
      </c>
      <c r="B7" s="33"/>
      <c r="C7" s="14" t="s">
        <v>48</v>
      </c>
      <c r="D7" s="14" t="s">
        <v>49</v>
      </c>
      <c r="E7" s="14" t="s">
        <v>50</v>
      </c>
      <c r="F7" s="14" t="s">
        <v>51</v>
      </c>
      <c r="G7" s="14" t="s">
        <v>52</v>
      </c>
      <c r="H7" s="14" t="s">
        <v>53</v>
      </c>
      <c r="I7" s="14" t="s">
        <v>54</v>
      </c>
      <c r="J7" s="14" t="s">
        <v>55</v>
      </c>
      <c r="K7" s="14" t="s">
        <v>56</v>
      </c>
      <c r="L7" s="14" t="s">
        <v>57</v>
      </c>
      <c r="M7" s="14" t="s">
        <v>58</v>
      </c>
      <c r="N7" s="14" t="s">
        <v>59</v>
      </c>
      <c r="O7" s="14" t="s">
        <v>60</v>
      </c>
      <c r="P7" s="14" t="s">
        <v>61</v>
      </c>
      <c r="Q7" s="14" t="s">
        <v>62</v>
      </c>
      <c r="R7" s="14" t="s">
        <v>63</v>
      </c>
      <c r="S7" s="14" t="s">
        <v>64</v>
      </c>
      <c r="T7" s="14" t="s">
        <v>65</v>
      </c>
      <c r="U7" s="14" t="s">
        <v>66</v>
      </c>
      <c r="V7" s="14" t="s">
        <v>67</v>
      </c>
      <c r="W7" s="14" t="s">
        <v>68</v>
      </c>
      <c r="X7" s="14" t="s">
        <v>69</v>
      </c>
      <c r="Y7" s="14" t="s">
        <v>70</v>
      </c>
      <c r="Z7" s="14" t="s">
        <v>71</v>
      </c>
      <c r="AA7" s="14" t="s">
        <v>72</v>
      </c>
      <c r="AB7" s="14" t="s">
        <v>73</v>
      </c>
      <c r="AC7" s="14" t="s">
        <v>74</v>
      </c>
      <c r="AD7" s="14" t="s">
        <v>75</v>
      </c>
      <c r="AE7" s="14" t="s">
        <v>76</v>
      </c>
      <c r="AF7" s="14" t="s">
        <v>77</v>
      </c>
      <c r="AG7" s="14" t="s">
        <v>78</v>
      </c>
      <c r="AH7" s="14" t="s">
        <v>79</v>
      </c>
      <c r="AI7" s="14" t="s">
        <v>80</v>
      </c>
      <c r="AJ7" s="14" t="s">
        <v>81</v>
      </c>
      <c r="AK7" s="14" t="s">
        <v>82</v>
      </c>
      <c r="AL7" s="14" t="s">
        <v>83</v>
      </c>
    </row>
    <row r="8" spans="1:38" ht="13.15" x14ac:dyDescent="0.4">
      <c r="A8" s="15" t="s">
        <v>84</v>
      </c>
      <c r="B8" s="16" t="s">
        <v>8</v>
      </c>
      <c r="C8" s="16" t="s">
        <v>8</v>
      </c>
      <c r="D8" s="16" t="s">
        <v>8</v>
      </c>
      <c r="E8" s="16" t="s">
        <v>8</v>
      </c>
      <c r="F8" s="16" t="s">
        <v>8</v>
      </c>
      <c r="G8" s="16" t="s">
        <v>8</v>
      </c>
      <c r="H8" s="16" t="s">
        <v>8</v>
      </c>
      <c r="I8" s="16" t="s">
        <v>8</v>
      </c>
      <c r="J8" s="16" t="s">
        <v>8</v>
      </c>
      <c r="K8" s="16" t="s">
        <v>8</v>
      </c>
      <c r="L8" s="16" t="s">
        <v>8</v>
      </c>
      <c r="M8" s="16" t="s">
        <v>8</v>
      </c>
      <c r="N8" s="16" t="s">
        <v>8</v>
      </c>
      <c r="O8" s="16" t="s">
        <v>8</v>
      </c>
      <c r="P8" s="16" t="s">
        <v>8</v>
      </c>
      <c r="Q8" s="16" t="s">
        <v>8</v>
      </c>
      <c r="R8" s="16" t="s">
        <v>8</v>
      </c>
      <c r="S8" s="16" t="s">
        <v>8</v>
      </c>
      <c r="T8" s="16" t="s">
        <v>8</v>
      </c>
      <c r="U8" s="16" t="s">
        <v>8</v>
      </c>
      <c r="V8" s="16" t="s">
        <v>8</v>
      </c>
      <c r="W8" s="16" t="s">
        <v>8</v>
      </c>
      <c r="X8" s="16" t="s">
        <v>8</v>
      </c>
      <c r="Y8" s="16" t="s">
        <v>8</v>
      </c>
      <c r="Z8" s="16" t="s">
        <v>8</v>
      </c>
      <c r="AA8" s="16" t="s">
        <v>8</v>
      </c>
      <c r="AB8" s="16" t="s">
        <v>8</v>
      </c>
      <c r="AC8" s="16" t="s">
        <v>8</v>
      </c>
      <c r="AD8" s="16" t="s">
        <v>8</v>
      </c>
      <c r="AE8" s="16" t="s">
        <v>8</v>
      </c>
      <c r="AF8" s="16" t="s">
        <v>8</v>
      </c>
      <c r="AG8" s="16" t="s">
        <v>8</v>
      </c>
      <c r="AH8" s="16" t="s">
        <v>8</v>
      </c>
      <c r="AI8" s="16" t="s">
        <v>8</v>
      </c>
      <c r="AJ8" s="16" t="s">
        <v>8</v>
      </c>
      <c r="AK8" s="16" t="s">
        <v>8</v>
      </c>
      <c r="AL8" s="16" t="s">
        <v>8</v>
      </c>
    </row>
    <row r="9" spans="1:38" ht="13.15" x14ac:dyDescent="0.4">
      <c r="A9" s="17" t="s">
        <v>85</v>
      </c>
      <c r="B9" s="16" t="s">
        <v>8</v>
      </c>
      <c r="C9" s="18">
        <v>51711.035000000003</v>
      </c>
      <c r="D9" s="18">
        <v>7097.5749999999998</v>
      </c>
      <c r="E9" s="18">
        <v>1872.6089999999999</v>
      </c>
      <c r="F9" s="18">
        <v>4911.6509999999998</v>
      </c>
      <c r="G9" s="18">
        <v>8065.1040000000003</v>
      </c>
      <c r="H9" s="18">
        <v>11673.767</v>
      </c>
      <c r="I9" s="18">
        <v>1418.434</v>
      </c>
      <c r="J9" s="18">
        <v>2184.1729999999998</v>
      </c>
      <c r="K9" s="18">
        <v>7743.027</v>
      </c>
      <c r="L9" s="18">
        <v>12279.773999999999</v>
      </c>
      <c r="M9" s="18">
        <v>3153.924</v>
      </c>
      <c r="N9" s="18">
        <v>4797.2039999999997</v>
      </c>
      <c r="O9" s="18">
        <v>5477.0730000000003</v>
      </c>
      <c r="P9" s="18">
        <v>3737.183</v>
      </c>
      <c r="Q9" s="18">
        <v>1986.0350000000001</v>
      </c>
      <c r="R9" s="18">
        <v>3784.7759999999998</v>
      </c>
      <c r="S9" s="18">
        <v>5009.9120000000003</v>
      </c>
      <c r="T9" s="18">
        <v>13551.85</v>
      </c>
      <c r="U9" s="18">
        <v>7886.7330000000002</v>
      </c>
      <c r="V9" s="18">
        <v>3069.5030000000002</v>
      </c>
      <c r="W9" s="18">
        <v>17751.912</v>
      </c>
      <c r="X9" s="18">
        <v>100199.875</v>
      </c>
      <c r="Y9" s="18">
        <v>31329.510999999999</v>
      </c>
      <c r="Z9" s="18">
        <v>33075.974000000002</v>
      </c>
      <c r="AA9" s="18">
        <v>3027.0430000000001</v>
      </c>
      <c r="AB9" s="18">
        <v>4794.0879999999997</v>
      </c>
      <c r="AC9" s="18">
        <v>7910.0050000000001</v>
      </c>
      <c r="AD9" s="18">
        <v>19660.455000000002</v>
      </c>
      <c r="AE9" s="18">
        <v>34459.480000000003</v>
      </c>
      <c r="AF9" s="18">
        <v>35406.620000000003</v>
      </c>
      <c r="AG9" s="18">
        <v>16517.482</v>
      </c>
      <c r="AH9" s="18">
        <v>92507.683999999994</v>
      </c>
      <c r="AI9" s="18">
        <v>45370.26</v>
      </c>
      <c r="AJ9" s="18">
        <v>18830.098999999998</v>
      </c>
      <c r="AK9" s="18">
        <v>23635.012999999999</v>
      </c>
      <c r="AL9" s="18">
        <v>3498.3</v>
      </c>
    </row>
    <row r="10" spans="1:38" ht="19.5" x14ac:dyDescent="0.4">
      <c r="A10" s="17" t="s">
        <v>86</v>
      </c>
      <c r="B10" s="16" t="s">
        <v>8</v>
      </c>
      <c r="C10" s="19">
        <v>7036.0770000000002</v>
      </c>
      <c r="D10" s="19">
        <v>1971.2159999999999</v>
      </c>
      <c r="E10" s="19">
        <v>416.04500000000002</v>
      </c>
      <c r="F10" s="19">
        <v>609.78800000000001</v>
      </c>
      <c r="G10" s="19">
        <v>2035.51</v>
      </c>
      <c r="H10" s="19">
        <v>1242.8810000000001</v>
      </c>
      <c r="I10" s="19">
        <v>173.256</v>
      </c>
      <c r="J10" s="19">
        <v>182.81899999999999</v>
      </c>
      <c r="K10" s="19">
        <v>3526.886</v>
      </c>
      <c r="L10" s="19">
        <v>1265.373</v>
      </c>
      <c r="M10" s="19">
        <v>381.65499999999997</v>
      </c>
      <c r="N10" s="19">
        <v>643.654</v>
      </c>
      <c r="O10" s="19">
        <v>746.54399999999998</v>
      </c>
      <c r="P10" s="19">
        <v>551.63699999999994</v>
      </c>
      <c r="Q10" s="19">
        <v>202.89699999999999</v>
      </c>
      <c r="R10" s="19">
        <v>543.46900000000005</v>
      </c>
      <c r="S10" s="19">
        <v>629.36500000000001</v>
      </c>
      <c r="T10" s="19">
        <v>995.78300000000002</v>
      </c>
      <c r="U10" s="19">
        <v>310.077</v>
      </c>
      <c r="V10" s="19">
        <v>261.15600000000001</v>
      </c>
      <c r="W10" s="19">
        <v>2186.752</v>
      </c>
      <c r="X10" s="19">
        <v>3601.1179999999999</v>
      </c>
      <c r="Y10" s="19">
        <v>7030.1610000000001</v>
      </c>
      <c r="Z10" s="19">
        <v>2167.0500000000002</v>
      </c>
      <c r="AA10" s="19">
        <v>547.61199999999997</v>
      </c>
      <c r="AB10" s="19">
        <v>226.70400000000001</v>
      </c>
      <c r="AC10" s="19">
        <v>815.25699999999995</v>
      </c>
      <c r="AD10" s="19">
        <v>1981.4079999999999</v>
      </c>
      <c r="AE10" s="19">
        <v>4163.6109999999999</v>
      </c>
      <c r="AF10" s="19">
        <v>8626.5360000000001</v>
      </c>
      <c r="AG10" s="19">
        <v>1582.606</v>
      </c>
      <c r="AH10" s="19">
        <v>855.70699999999999</v>
      </c>
      <c r="AI10" s="19">
        <v>1114.4369999999999</v>
      </c>
      <c r="AJ10" s="19">
        <v>411.08499999999998</v>
      </c>
      <c r="AK10" s="19">
        <v>1042.144</v>
      </c>
      <c r="AL10" s="19">
        <v>0</v>
      </c>
    </row>
    <row r="11" spans="1:38" ht="19.5" x14ac:dyDescent="0.4">
      <c r="A11" s="17" t="s">
        <v>87</v>
      </c>
      <c r="B11" s="16" t="s">
        <v>8</v>
      </c>
      <c r="C11" s="18">
        <v>280209.58799999999</v>
      </c>
      <c r="D11" s="18">
        <v>19026.11</v>
      </c>
      <c r="E11" s="18">
        <v>5123.8459999999995</v>
      </c>
      <c r="F11" s="18">
        <v>4852.9610000000002</v>
      </c>
      <c r="G11" s="18">
        <v>21062.786</v>
      </c>
      <c r="H11" s="18">
        <v>32190.553</v>
      </c>
      <c r="I11" s="18">
        <v>3889.11</v>
      </c>
      <c r="J11" s="18">
        <v>6072.6080000000002</v>
      </c>
      <c r="K11" s="18">
        <v>18648.987000000001</v>
      </c>
      <c r="L11" s="18">
        <v>33903.652999999998</v>
      </c>
      <c r="M11" s="18">
        <v>8651.1209999999992</v>
      </c>
      <c r="N11" s="18">
        <v>13095.441999999999</v>
      </c>
      <c r="O11" s="18">
        <v>14939.683000000001</v>
      </c>
      <c r="P11" s="18">
        <v>10151.58</v>
      </c>
      <c r="Q11" s="18">
        <v>5485.0680000000002</v>
      </c>
      <c r="R11" s="18">
        <v>10296.054</v>
      </c>
      <c r="S11" s="18">
        <v>13718.923000000001</v>
      </c>
      <c r="T11" s="18">
        <v>8761.7669999999998</v>
      </c>
      <c r="U11" s="18">
        <v>3407.69</v>
      </c>
      <c r="V11" s="18">
        <v>8529.84</v>
      </c>
      <c r="W11" s="18">
        <v>31388.135999999999</v>
      </c>
      <c r="X11" s="18">
        <v>47340.707000000002</v>
      </c>
      <c r="Y11" s="18">
        <v>160401.32800000001</v>
      </c>
      <c r="Z11" s="18">
        <v>64212.076000000001</v>
      </c>
      <c r="AA11" s="18">
        <v>15629.545</v>
      </c>
      <c r="AB11" s="18">
        <v>2507.1089999999999</v>
      </c>
      <c r="AC11" s="18">
        <v>17145.738000000001</v>
      </c>
      <c r="AD11" s="18">
        <v>58015.237000000001</v>
      </c>
      <c r="AE11" s="18">
        <v>72148.509000000005</v>
      </c>
      <c r="AF11" s="18">
        <v>99421.744000000006</v>
      </c>
      <c r="AG11" s="18">
        <v>48822.811999999998</v>
      </c>
      <c r="AH11" s="18">
        <v>18076.109</v>
      </c>
      <c r="AI11" s="18">
        <v>24757.803</v>
      </c>
      <c r="AJ11" s="18">
        <v>10326.716</v>
      </c>
      <c r="AK11" s="18">
        <v>12435.643</v>
      </c>
      <c r="AL11" s="18">
        <v>0</v>
      </c>
    </row>
    <row r="12" spans="1:38" x14ac:dyDescent="0.35">
      <c r="A12" s="8" t="s">
        <v>88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/>
    <hyperlink ref="A12" r:id="rId2" display="https://stats-3.oecd.org/index.aspx?DatasetCode=IOTSI4_2018"/>
    <hyperlink ref="C3" r:id="rId3" display="http://localhost/OECDStat_Metadata/ShowMetadata.ashx?Dataset=IOTSI4_2018&amp;Coords=[VAR].[VAL]&amp;ShowOnWeb=true&amp;Lang=en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M2"/>
  <sheetViews>
    <sheetView workbookViewId="0">
      <selection sqref="A1:XFD2"/>
    </sheetView>
  </sheetViews>
  <sheetFormatPr defaultRowHeight="14.25" x14ac:dyDescent="0.45"/>
  <cols>
    <col min="1" max="1" width="20.1328125" customWidth="1"/>
    <col min="2" max="38" width="10.1328125" customWidth="1"/>
  </cols>
  <sheetData>
    <row r="1" spans="1:39" s="4" customFormat="1" x14ac:dyDescent="0.45">
      <c r="A1" s="9" t="s">
        <v>108</v>
      </c>
      <c r="B1" s="4" t="s">
        <v>9</v>
      </c>
      <c r="C1" s="11" t="s">
        <v>109</v>
      </c>
      <c r="D1" s="11" t="s">
        <v>110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11" t="s">
        <v>98</v>
      </c>
      <c r="M1" s="11" t="s">
        <v>99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  <c r="AH1" s="4" t="s">
        <v>37</v>
      </c>
      <c r="AI1" s="4" t="s">
        <v>38</v>
      </c>
      <c r="AJ1" s="4" t="s">
        <v>39</v>
      </c>
      <c r="AK1" s="4" t="s">
        <v>40</v>
      </c>
      <c r="AL1" s="4" t="s">
        <v>41</v>
      </c>
      <c r="AM1" s="4" t="s">
        <v>42</v>
      </c>
    </row>
    <row r="2" spans="1:39" x14ac:dyDescent="0.45">
      <c r="A2" t="s">
        <v>103</v>
      </c>
      <c r="B2">
        <v>224863500</v>
      </c>
      <c r="C2" s="12">
        <v>767099.64935738023</v>
      </c>
      <c r="D2" s="12">
        <v>103700.35064261973</v>
      </c>
      <c r="E2">
        <v>1780700</v>
      </c>
      <c r="F2">
        <v>46400</v>
      </c>
      <c r="G2">
        <v>9028000</v>
      </c>
      <c r="H2">
        <v>13949800</v>
      </c>
      <c r="I2">
        <v>3089100</v>
      </c>
      <c r="J2">
        <v>1033900.0000000001</v>
      </c>
      <c r="K2">
        <v>171800</v>
      </c>
      <c r="L2" s="20">
        <v>1246376.463201894</v>
      </c>
      <c r="M2" s="20">
        <v>330823.5367981061</v>
      </c>
      <c r="N2">
        <v>800100</v>
      </c>
      <c r="O2">
        <v>4634100</v>
      </c>
      <c r="P2">
        <v>2140400</v>
      </c>
      <c r="Q2">
        <v>3219700</v>
      </c>
      <c r="R2">
        <v>399300</v>
      </c>
      <c r="S2">
        <v>787400</v>
      </c>
      <c r="T2">
        <v>707700</v>
      </c>
      <c r="U2">
        <v>291600</v>
      </c>
      <c r="V2">
        <v>622900</v>
      </c>
      <c r="W2">
        <v>11761600</v>
      </c>
      <c r="X2">
        <v>2704500</v>
      </c>
      <c r="Y2">
        <v>48199800</v>
      </c>
      <c r="Z2">
        <v>34636300</v>
      </c>
      <c r="AA2">
        <v>19576600</v>
      </c>
      <c r="AB2">
        <v>5096500</v>
      </c>
      <c r="AC2">
        <v>635000</v>
      </c>
      <c r="AD2">
        <v>979400</v>
      </c>
      <c r="AE2">
        <v>2304100</v>
      </c>
      <c r="AF2">
        <v>4160300</v>
      </c>
      <c r="AG2">
        <v>518500</v>
      </c>
      <c r="AH2">
        <v>11896000</v>
      </c>
      <c r="AI2">
        <v>11408800</v>
      </c>
      <c r="AJ2">
        <v>15056800</v>
      </c>
      <c r="AK2">
        <v>6618800</v>
      </c>
      <c r="AL2">
        <v>31208500</v>
      </c>
      <c r="AM2">
        <v>5924700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M2"/>
  <sheetViews>
    <sheetView workbookViewId="0">
      <selection activeCell="C24" sqref="C24"/>
    </sheetView>
  </sheetViews>
  <sheetFormatPr defaultRowHeight="14.25" x14ac:dyDescent="0.45"/>
  <cols>
    <col min="1" max="1" width="20.1328125" customWidth="1"/>
    <col min="2" max="38" width="10.1328125" customWidth="1"/>
  </cols>
  <sheetData>
    <row r="1" spans="1:39" s="4" customFormat="1" x14ac:dyDescent="0.45">
      <c r="A1" s="9" t="s">
        <v>108</v>
      </c>
      <c r="B1" s="4" t="s">
        <v>9</v>
      </c>
      <c r="C1" s="11" t="s">
        <v>109</v>
      </c>
      <c r="D1" s="11" t="s">
        <v>110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11" t="s">
        <v>98</v>
      </c>
      <c r="M1" s="11" t="s">
        <v>99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  <c r="AH1" s="4" t="s">
        <v>37</v>
      </c>
      <c r="AI1" s="4" t="s">
        <v>38</v>
      </c>
      <c r="AJ1" s="4" t="s">
        <v>39</v>
      </c>
      <c r="AK1" s="4" t="s">
        <v>40</v>
      </c>
      <c r="AL1" s="4" t="s">
        <v>41</v>
      </c>
      <c r="AM1" s="4" t="s">
        <v>42</v>
      </c>
    </row>
    <row r="2" spans="1:39" x14ac:dyDescent="0.45">
      <c r="A2" t="s">
        <v>115</v>
      </c>
      <c r="B2">
        <v>2253000</v>
      </c>
      <c r="C2" s="20">
        <v>68011.510791366905</v>
      </c>
      <c r="D2" s="20">
        <v>194588.48920863308</v>
      </c>
      <c r="E2">
        <v>135400</v>
      </c>
      <c r="F2">
        <v>373000</v>
      </c>
      <c r="G2">
        <v>1783000</v>
      </c>
      <c r="H2">
        <v>442000</v>
      </c>
      <c r="I2">
        <v>399000</v>
      </c>
      <c r="J2">
        <v>842000</v>
      </c>
      <c r="K2">
        <v>111000</v>
      </c>
      <c r="L2" s="12">
        <v>534000</v>
      </c>
      <c r="M2" s="12">
        <v>286000</v>
      </c>
      <c r="N2">
        <v>690000</v>
      </c>
      <c r="O2">
        <v>412000</v>
      </c>
      <c r="P2">
        <v>395000</v>
      </c>
      <c r="Q2">
        <v>1483000</v>
      </c>
      <c r="R2">
        <v>1058000</v>
      </c>
      <c r="S2">
        <v>382000</v>
      </c>
      <c r="T2">
        <v>1126000</v>
      </c>
      <c r="U2">
        <v>922000</v>
      </c>
      <c r="V2">
        <v>695000</v>
      </c>
      <c r="W2">
        <v>1355500</v>
      </c>
      <c r="X2">
        <v>975000</v>
      </c>
      <c r="Y2">
        <v>8240000</v>
      </c>
      <c r="Z2">
        <v>23893300</v>
      </c>
      <c r="AA2">
        <v>5988000</v>
      </c>
      <c r="AB2">
        <v>13295000</v>
      </c>
      <c r="AC2">
        <v>1686900</v>
      </c>
      <c r="AD2">
        <v>823100</v>
      </c>
      <c r="AE2">
        <v>2455000</v>
      </c>
      <c r="AF2">
        <v>6300000</v>
      </c>
      <c r="AG2">
        <v>1958000</v>
      </c>
      <c r="AH2">
        <v>19863000</v>
      </c>
      <c r="AI2">
        <v>13365000</v>
      </c>
      <c r="AJ2">
        <v>14114000</v>
      </c>
      <c r="AK2">
        <v>19522000</v>
      </c>
      <c r="AL2">
        <v>8780200</v>
      </c>
      <c r="AM2">
        <v>329100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M2"/>
  <sheetViews>
    <sheetView workbookViewId="0">
      <selection sqref="A1:XFD2"/>
    </sheetView>
  </sheetViews>
  <sheetFormatPr defaultRowHeight="14.25" x14ac:dyDescent="0.45"/>
  <cols>
    <col min="1" max="1" width="24.86328125" customWidth="1"/>
    <col min="2" max="38" width="10.1328125" customWidth="1"/>
  </cols>
  <sheetData>
    <row r="1" spans="1:39" s="4" customFormat="1" x14ac:dyDescent="0.45">
      <c r="A1" s="9" t="s">
        <v>90</v>
      </c>
      <c r="B1" s="4" t="s">
        <v>9</v>
      </c>
      <c r="C1" s="11" t="s">
        <v>109</v>
      </c>
      <c r="D1" s="11" t="s">
        <v>110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11" t="s">
        <v>98</v>
      </c>
      <c r="M1" s="11" t="s">
        <v>99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  <c r="AH1" s="4" t="s">
        <v>37</v>
      </c>
      <c r="AI1" s="4" t="s">
        <v>38</v>
      </c>
      <c r="AJ1" s="4" t="s">
        <v>39</v>
      </c>
      <c r="AK1" s="4" t="s">
        <v>40</v>
      </c>
      <c r="AL1" s="4" t="s">
        <v>41</v>
      </c>
      <c r="AM1" s="4" t="s">
        <v>42</v>
      </c>
    </row>
    <row r="2" spans="1:39" x14ac:dyDescent="0.45">
      <c r="A2" t="s">
        <v>89</v>
      </c>
      <c r="B2">
        <v>54016507157.360023</v>
      </c>
      <c r="C2" s="24">
        <v>6293206301.826046</v>
      </c>
      <c r="D2" s="24">
        <v>35794734157.676857</v>
      </c>
      <c r="E2">
        <v>13192667088.040098</v>
      </c>
      <c r="F2">
        <v>31699803162.920803</v>
      </c>
      <c r="G2">
        <v>104565156568.91278</v>
      </c>
      <c r="H2">
        <v>19249581096.571133</v>
      </c>
      <c r="I2">
        <v>19084921697.025951</v>
      </c>
      <c r="J2">
        <v>53950867356.721252</v>
      </c>
      <c r="K2">
        <v>17895825352.232121</v>
      </c>
      <c r="L2" s="12">
        <v>53198480153.393837</v>
      </c>
      <c r="M2" s="12">
        <v>44694478152.533585</v>
      </c>
      <c r="N2">
        <v>48035143530.62439</v>
      </c>
      <c r="O2">
        <v>27963696179.008259</v>
      </c>
      <c r="P2">
        <v>30535090470.641346</v>
      </c>
      <c r="Q2">
        <v>93149679188.412643</v>
      </c>
      <c r="R2">
        <v>133807960921.68916</v>
      </c>
      <c r="S2">
        <v>33053576343.528103</v>
      </c>
      <c r="T2">
        <v>87657629558.546432</v>
      </c>
      <c r="U2">
        <v>66099176562.997589</v>
      </c>
      <c r="V2">
        <v>76755469135.572556</v>
      </c>
      <c r="W2">
        <v>70758876865.8535</v>
      </c>
      <c r="X2">
        <v>99649765984.524323</v>
      </c>
      <c r="Y2">
        <v>443551633131.10876</v>
      </c>
      <c r="Z2">
        <v>1092867487465.397</v>
      </c>
      <c r="AA2">
        <v>358730084291.4812</v>
      </c>
      <c r="AB2">
        <v>330227698478.54797</v>
      </c>
      <c r="AC2">
        <v>197642858841.8468</v>
      </c>
      <c r="AD2">
        <v>83292175969.808075</v>
      </c>
      <c r="AE2">
        <v>286458782608.58081</v>
      </c>
      <c r="AF2">
        <v>726862913582.39282</v>
      </c>
      <c r="AG2">
        <v>99124994367.416687</v>
      </c>
      <c r="AH2">
        <v>1320219395505.2676</v>
      </c>
      <c r="AI2">
        <v>1182871631888.7844</v>
      </c>
      <c r="AJ2">
        <v>838587376723.22241</v>
      </c>
      <c r="AK2">
        <v>1041787952118.6583</v>
      </c>
      <c r="AL2">
        <v>309954904850.23438</v>
      </c>
      <c r="AM2">
        <v>20682998307.294415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5" sqref="C5:D5"/>
    </sheetView>
  </sheetViews>
  <sheetFormatPr defaultRowHeight="14.25" x14ac:dyDescent="0.45"/>
  <cols>
    <col min="1" max="1" width="30.46484375" customWidth="1"/>
    <col min="2" max="2" width="2.3984375" customWidth="1"/>
    <col min="3" max="14" width="14.1328125" customWidth="1"/>
  </cols>
  <sheetData>
    <row r="1" spans="1:7" x14ac:dyDescent="0.45">
      <c r="C1" t="s">
        <v>109</v>
      </c>
      <c r="D1" t="s">
        <v>110</v>
      </c>
      <c r="F1" s="22" t="s">
        <v>98</v>
      </c>
      <c r="G1" s="22" t="s">
        <v>99</v>
      </c>
    </row>
    <row r="2" spans="1:7" x14ac:dyDescent="0.45">
      <c r="A2" t="s">
        <v>104</v>
      </c>
      <c r="C2" s="25">
        <f>'US BEbIC'!C2</f>
        <v>68011.510791366905</v>
      </c>
      <c r="D2" s="25">
        <f>'US BEbIC'!D2</f>
        <v>194588.48920863308</v>
      </c>
      <c r="F2" s="23">
        <f>'US BEbIC'!L2</f>
        <v>534000</v>
      </c>
      <c r="G2" s="23">
        <f>'US BEbIC'!M2</f>
        <v>286000</v>
      </c>
    </row>
    <row r="3" spans="1:7" x14ac:dyDescent="0.45">
      <c r="A3" t="s">
        <v>105</v>
      </c>
      <c r="C3" s="26">
        <f>'US BECbIC'!C2</f>
        <v>6293206301.826046</v>
      </c>
      <c r="D3" s="26">
        <f>'US BECbIC'!D2</f>
        <v>35794734157.676857</v>
      </c>
      <c r="F3">
        <f>'US BECbIC'!L2</f>
        <v>53198480153.393837</v>
      </c>
      <c r="G3">
        <f>'US BECbIC'!M2</f>
        <v>44694478152.533585</v>
      </c>
    </row>
    <row r="4" spans="1:7" x14ac:dyDescent="0.45">
      <c r="A4" t="s">
        <v>106</v>
      </c>
      <c r="C4" s="21">
        <f>C3/C2</f>
        <v>92531.488105464625</v>
      </c>
      <c r="D4" s="21">
        <f>D3/D2</f>
        <v>183950.93308576237</v>
      </c>
      <c r="F4" s="21">
        <f>F3/F2</f>
        <v>99622.622010100822</v>
      </c>
      <c r="G4" s="21">
        <f>G3/G2</f>
        <v>156274.39913473281</v>
      </c>
    </row>
    <row r="5" spans="1:7" x14ac:dyDescent="0.45">
      <c r="A5" t="s">
        <v>107</v>
      </c>
      <c r="C5">
        <f>'ISIC Split'!C4*'IND BEbIC'!C2</f>
        <v>70980872080.218506</v>
      </c>
      <c r="D5">
        <f>'ISIC Split'!D4*'IND BEbIC'!D2</f>
        <v>19075776262.030636</v>
      </c>
      <c r="F5">
        <f>'ISIC Split'!F4*'IND BEbIC'!L2</f>
        <v>124167291275.84862</v>
      </c>
      <c r="G5">
        <f>'ISIC Split'!G4*'IND BEbIC'!M2</f>
        <v>51699249432.751198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M2"/>
  <sheetViews>
    <sheetView workbookViewId="0">
      <selection activeCell="C1" sqref="C1:D2"/>
    </sheetView>
  </sheetViews>
  <sheetFormatPr defaultRowHeight="14.25" x14ac:dyDescent="0.45"/>
  <cols>
    <col min="1" max="1" width="24.86328125" customWidth="1"/>
    <col min="2" max="39" width="10.1328125" customWidth="1"/>
  </cols>
  <sheetData>
    <row r="1" spans="1:39" s="4" customFormat="1" x14ac:dyDescent="0.45">
      <c r="A1" s="9" t="s">
        <v>90</v>
      </c>
      <c r="B1" s="4" t="s">
        <v>9</v>
      </c>
      <c r="C1" s="11" t="s">
        <v>109</v>
      </c>
      <c r="D1" s="11" t="s">
        <v>110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11" t="s">
        <v>98</v>
      </c>
      <c r="M1" s="11" t="s">
        <v>99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  <c r="AH1" s="4" t="s">
        <v>37</v>
      </c>
      <c r="AI1" s="4" t="s">
        <v>38</v>
      </c>
      <c r="AJ1" s="4" t="s">
        <v>39</v>
      </c>
      <c r="AK1" s="4" t="s">
        <v>40</v>
      </c>
      <c r="AL1" s="4" t="s">
        <v>41</v>
      </c>
      <c r="AM1" s="4" t="s">
        <v>42</v>
      </c>
    </row>
    <row r="2" spans="1:39" x14ac:dyDescent="0.45">
      <c r="A2" t="s">
        <v>89</v>
      </c>
      <c r="B2">
        <f>'OECD VAL'!C9*10^6*About!$A$22</f>
        <v>50091526640.66291</v>
      </c>
      <c r="C2" s="12">
        <f>'OECD VAL'!D9*10^6*About!$A$22*'ISIC Split'!C5/SUM('ISIC Split'!C5:D5)</f>
        <v>5418967909.2082605</v>
      </c>
      <c r="D2" s="12">
        <f>'OECD VAL'!D9*10^6*About!$A$22*'ISIC Split'!D5/SUM('ISIC Split'!C5:D5)</f>
        <v>1456322194.6661451</v>
      </c>
      <c r="E2">
        <f>'OECD VAL'!E9*10^6*About!$A$22</f>
        <v>1813961828.6705174</v>
      </c>
      <c r="F2">
        <f>'OECD VAL'!F9*10^6*About!$A$22</f>
        <v>4757825808.6719522</v>
      </c>
      <c r="G2">
        <f>'OECD VAL'!G9*10^6*About!$A$22</f>
        <v>7812517615.9347219</v>
      </c>
      <c r="H2">
        <f>'OECD VAL'!H9*10^6*About!$A$22</f>
        <v>11308162961.298136</v>
      </c>
      <c r="I2">
        <f>'OECD VAL'!I9*10^6*About!$A$22</f>
        <v>1374010875.9962366</v>
      </c>
      <c r="J2">
        <f>'OECD VAL'!J9*10^6*About!$A$22</f>
        <v>2115768133.7709954</v>
      </c>
      <c r="K2">
        <f>'OECD VAL'!K9*10^6*About!$A$22</f>
        <v>7500527561.474494</v>
      </c>
      <c r="L2" s="12">
        <f>'OECD VAL'!L9*10^6*About!$A$22*('ISIC Split'!F5/SUM('ISIC Split'!F5:G5))</f>
        <v>8398377608.9821539</v>
      </c>
      <c r="M2" s="12">
        <f>'OECD VAL'!L9*10^6*About!$A$22*('ISIC Split'!G5/SUM('ISIC Split'!F5:G5))</f>
        <v>3496813165.3336134</v>
      </c>
      <c r="N2">
        <f>'OECD VAL'!M9*10^6*About!$A$22</f>
        <v>3055148056.2828827</v>
      </c>
      <c r="O2">
        <f>'OECD VAL'!N9*10^6*About!$A$22</f>
        <v>4646963108.8740473</v>
      </c>
      <c r="P2">
        <f>'OECD VAL'!O9*10^6*About!$A$22</f>
        <v>5305539680.1157722</v>
      </c>
      <c r="Q2">
        <f>'OECD VAL'!P9*10^6*About!$A$22</f>
        <v>3620140300.9151244</v>
      </c>
      <c r="R2">
        <f>'OECD VAL'!Q9*10^6*About!$A$22</f>
        <v>1923835504.5840595</v>
      </c>
      <c r="S2">
        <f>'OECD VAL'!R9*10^6*About!$A$22</f>
        <v>3666242762.9410548</v>
      </c>
      <c r="T2">
        <f>'OECD VAL'!S9*10^6*About!$A$22</f>
        <v>4853009428.5557575</v>
      </c>
      <c r="U2">
        <f>'OECD VAL'!T9*10^6*About!$A$22</f>
        <v>13127427352.890299</v>
      </c>
      <c r="V2">
        <f>'OECD VAL'!U9*10^6*About!$A$22</f>
        <v>7639732915.3689404</v>
      </c>
      <c r="W2">
        <f>'OECD VAL'!V9*10^6*About!$A$22</f>
        <v>2973370989.346756</v>
      </c>
      <c r="X2">
        <f>'OECD VAL'!W9*10^6*About!$A$22</f>
        <v>17195950010.876858</v>
      </c>
      <c r="Y2">
        <f>'OECD VAL'!X9*10^6*About!$A$22</f>
        <v>97061772365.484329</v>
      </c>
      <c r="Z2">
        <f>'OECD VAL'!Y9*10^6*About!$A$22</f>
        <v>30348319945.54821</v>
      </c>
      <c r="AA2">
        <f>'OECD VAL'!Z9*10^6*About!$A$22</f>
        <v>32040086468.717438</v>
      </c>
      <c r="AB2">
        <f>'OECD VAL'!AA9*10^6*About!$A$22</f>
        <v>2932240769.8266368</v>
      </c>
      <c r="AC2">
        <f>'OECD VAL'!AB9*10^6*About!$A$22</f>
        <v>4643944697.0976763</v>
      </c>
      <c r="AD2">
        <f>'OECD VAL'!AC9*10^6*About!$A$22</f>
        <v>7662276072.8977251</v>
      </c>
      <c r="AE2">
        <f>'OECD VAL'!AD9*10^6*About!$A$22</f>
        <v>19044720443.132771</v>
      </c>
      <c r="AF2">
        <f>'OECD VAL'!AE9*10^6*About!$A$22</f>
        <v>33380263234.789066</v>
      </c>
      <c r="AG2">
        <f>'OECD VAL'!AF9*10^6*About!$A$22</f>
        <v>34297740298.29084</v>
      </c>
      <c r="AH2">
        <f>'OECD VAL'!AG9*10^6*About!$A$22</f>
        <v>16000180418.737896</v>
      </c>
      <c r="AI2">
        <f>'OECD VAL'!AH9*10^6*About!$A$22</f>
        <v>89610488700.371704</v>
      </c>
      <c r="AJ2">
        <f>'OECD VAL'!AI9*10^6*About!$A$22</f>
        <v>43949334749.996834</v>
      </c>
      <c r="AK2">
        <f>'OECD VAL'!AJ9*10^6*About!$A$22</f>
        <v>18240369888.261181</v>
      </c>
      <c r="AL2">
        <f>'OECD VAL'!AK9*10^6*About!$A$22</f>
        <v>22894801532.050446</v>
      </c>
      <c r="AM2">
        <f>'OECD VAL'!AL9*10^6*About!$A$22</f>
        <v>3388738741.1029592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OECD VAL</vt:lpstr>
      <vt:lpstr>IND BEbIC</vt:lpstr>
      <vt:lpstr>US BEbIC</vt:lpstr>
      <vt:lpstr>US BECbIC</vt:lpstr>
      <vt:lpstr>ISIC Split</vt:lpstr>
      <vt:lpstr>BECbIC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2019-12-02T22:49:06Z</dcterms:created>
  <dcterms:modified xsi:type="dcterms:W3CDTF">2021-01-09T22:41:03Z</dcterms:modified>
</cp:coreProperties>
</file>