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io-model\FoGPbEaIC\"/>
    </mc:Choice>
  </mc:AlternateContent>
  <bookViews>
    <workbookView xWindow="2565" yWindow="1200" windowWidth="16635" windowHeight="4815"/>
  </bookViews>
  <sheets>
    <sheet name="About" sheetId="1" r:id="rId1"/>
    <sheet name="OECD TTL" sheetId="7" r:id="rId2"/>
    <sheet name="Brookings IO-table" sheetId="11" r:id="rId3"/>
    <sheet name="WIOD" sheetId="13" r:id="rId4"/>
    <sheet name="Coal Gas Exp Shares" sheetId="15" r:id="rId5"/>
    <sheet name="ISIC split" sheetId="10" r:id="rId6"/>
    <sheet name="Calculations" sheetId="12" r:id="rId7"/>
    <sheet name="Classification Key" sheetId="9" r:id="rId8"/>
    <sheet name="FoGPbEaIC-isic" sheetId="2" r:id="rId9"/>
    <sheet name="FoGPbEaIC-entity" sheetId="8" r:id="rId10"/>
  </sheets>
  <definedNames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VAConL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8" l="1"/>
  <c r="E6" i="8"/>
  <c r="D6" i="8"/>
  <c r="D3" i="8"/>
  <c r="B6" i="8"/>
  <c r="B3" i="8"/>
  <c r="E5" i="8"/>
  <c r="D5" i="8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B6" i="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N13" i="12"/>
  <c r="M13" i="12"/>
  <c r="L13" i="12"/>
  <c r="F13" i="12"/>
  <c r="G13" i="12"/>
  <c r="H13" i="12"/>
  <c r="I13" i="12"/>
  <c r="J13" i="12"/>
  <c r="K13" i="12"/>
  <c r="E13" i="12"/>
  <c r="D13" i="12"/>
  <c r="C13" i="12"/>
  <c r="B13" i="12"/>
  <c r="M15" i="12"/>
  <c r="L15" i="12"/>
  <c r="D15" i="12"/>
  <c r="C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N15" i="12"/>
  <c r="F15" i="12"/>
  <c r="G15" i="12"/>
  <c r="H15" i="12"/>
  <c r="I15" i="12"/>
  <c r="J15" i="12"/>
  <c r="K15" i="12"/>
  <c r="E15" i="12"/>
  <c r="B15" i="12"/>
  <c r="B5" i="8" l="1"/>
  <c r="R6" i="15"/>
  <c r="Q6" i="15"/>
  <c r="Q5" i="15"/>
  <c r="R5" i="15" s="1"/>
  <c r="Q4" i="15"/>
  <c r="R4" i="15" s="1"/>
  <c r="C8" i="12" l="1"/>
  <c r="D8" i="2" s="1"/>
  <c r="C2" i="12"/>
  <c r="B8" i="12"/>
  <c r="B2" i="12"/>
  <c r="G8" i="12"/>
  <c r="M8" i="2" s="1"/>
  <c r="F8" i="12"/>
  <c r="L8" i="2" s="1"/>
  <c r="G7" i="12"/>
  <c r="M7" i="2" s="1"/>
  <c r="F7" i="12"/>
  <c r="L7" i="2" s="1"/>
  <c r="G4" i="12"/>
  <c r="M4" i="2" s="1"/>
  <c r="F4" i="12"/>
  <c r="L4" i="2" s="1"/>
  <c r="F2" i="12"/>
  <c r="L2" i="2" s="1"/>
  <c r="G2" i="12"/>
  <c r="M2" i="2" s="1"/>
  <c r="F9" i="12"/>
  <c r="C8" i="2"/>
  <c r="B7" i="12"/>
  <c r="C7" i="2" s="1"/>
  <c r="C7" i="12"/>
  <c r="D7" i="2" s="1"/>
  <c r="B4" i="12"/>
  <c r="C4" i="2" s="1"/>
  <c r="C4" i="12"/>
  <c r="D4" i="2" s="1"/>
  <c r="E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G144" i="11"/>
  <c r="H144" i="11"/>
  <c r="I144" i="11"/>
  <c r="J144" i="11"/>
  <c r="K144" i="11"/>
  <c r="L144" i="11"/>
  <c r="M144" i="11"/>
  <c r="N144" i="11"/>
  <c r="O144" i="11"/>
  <c r="P144" i="11"/>
  <c r="Q144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AY144" i="11"/>
  <c r="AZ144" i="11"/>
  <c r="BA144" i="11"/>
  <c r="BB144" i="11"/>
  <c r="BC144" i="11"/>
  <c r="BD144" i="11"/>
  <c r="BE144" i="11"/>
  <c r="BF144" i="11"/>
  <c r="BG144" i="11"/>
  <c r="BH144" i="11"/>
  <c r="BI144" i="11"/>
  <c r="BJ144" i="11"/>
  <c r="BK144" i="11"/>
  <c r="BL144" i="11"/>
  <c r="BM144" i="11"/>
  <c r="BN144" i="11"/>
  <c r="BO144" i="11"/>
  <c r="BP144" i="11"/>
  <c r="BQ144" i="11"/>
  <c r="BR144" i="11"/>
  <c r="BS144" i="11"/>
  <c r="BT144" i="11"/>
  <c r="BU144" i="11"/>
  <c r="BV144" i="11"/>
  <c r="BW144" i="11"/>
  <c r="BX144" i="11"/>
  <c r="BY144" i="11"/>
  <c r="BZ144" i="11"/>
  <c r="CA144" i="11"/>
  <c r="CB144" i="11"/>
  <c r="CC144" i="11"/>
  <c r="CD144" i="11"/>
  <c r="CE144" i="11"/>
  <c r="CF144" i="11"/>
  <c r="CG144" i="11"/>
  <c r="CH144" i="11"/>
  <c r="CI144" i="11"/>
  <c r="CJ144" i="11"/>
  <c r="CK144" i="11"/>
  <c r="CL144" i="11"/>
  <c r="CM144" i="11"/>
  <c r="CN144" i="11"/>
  <c r="CO144" i="11"/>
  <c r="CP144" i="11"/>
  <c r="CQ144" i="11"/>
  <c r="CR144" i="11"/>
  <c r="CS144" i="11"/>
  <c r="CT144" i="11"/>
  <c r="CU144" i="11"/>
  <c r="CV144" i="11"/>
  <c r="CW144" i="11"/>
  <c r="CX144" i="11"/>
  <c r="CY144" i="11"/>
  <c r="CZ144" i="11"/>
  <c r="DA144" i="11"/>
  <c r="DB144" i="11"/>
  <c r="DC144" i="11"/>
  <c r="DD144" i="11"/>
  <c r="DE144" i="11"/>
  <c r="DF144" i="11"/>
  <c r="DG144" i="11"/>
  <c r="DH144" i="11"/>
  <c r="DI144" i="11"/>
  <c r="DJ144" i="11"/>
  <c r="DK144" i="11"/>
  <c r="DL144" i="11"/>
  <c r="DM144" i="11"/>
  <c r="DN144" i="11"/>
  <c r="DO144" i="11"/>
  <c r="DP144" i="11"/>
  <c r="DQ144" i="11"/>
  <c r="DR144" i="11"/>
  <c r="DS144" i="11"/>
  <c r="DT144" i="11"/>
  <c r="DU144" i="11"/>
  <c r="DV144" i="11"/>
  <c r="DW144" i="11"/>
  <c r="DX144" i="11"/>
  <c r="DY144" i="11"/>
  <c r="DZ144" i="11"/>
  <c r="EA144" i="11"/>
  <c r="EB144" i="11"/>
  <c r="EC144" i="11"/>
  <c r="ED144" i="11"/>
  <c r="EE144" i="11"/>
  <c r="G145" i="11"/>
  <c r="H145" i="11"/>
  <c r="I145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AY145" i="11"/>
  <c r="AZ145" i="11"/>
  <c r="BA145" i="11"/>
  <c r="BB145" i="11"/>
  <c r="BC145" i="11"/>
  <c r="BD145" i="11"/>
  <c r="BE145" i="11"/>
  <c r="BF145" i="11"/>
  <c r="BG145" i="11"/>
  <c r="BH145" i="11"/>
  <c r="BI145" i="11"/>
  <c r="BJ145" i="11"/>
  <c r="BK145" i="11"/>
  <c r="BL145" i="11"/>
  <c r="BM145" i="11"/>
  <c r="BN145" i="11"/>
  <c r="BO145" i="11"/>
  <c r="BP145" i="11"/>
  <c r="BQ145" i="11"/>
  <c r="BR145" i="11"/>
  <c r="BS145" i="11"/>
  <c r="BT145" i="11"/>
  <c r="BU145" i="11"/>
  <c r="BV145" i="11"/>
  <c r="BW145" i="11"/>
  <c r="BX145" i="11"/>
  <c r="BY145" i="11"/>
  <c r="BZ145" i="11"/>
  <c r="CA145" i="11"/>
  <c r="CB145" i="11"/>
  <c r="CC145" i="11"/>
  <c r="CD145" i="11"/>
  <c r="CE145" i="11"/>
  <c r="CF145" i="11"/>
  <c r="CG145" i="11"/>
  <c r="CH145" i="11"/>
  <c r="CI145" i="11"/>
  <c r="CJ145" i="11"/>
  <c r="CK145" i="11"/>
  <c r="CL145" i="11"/>
  <c r="CM145" i="11"/>
  <c r="CN145" i="11"/>
  <c r="CO145" i="11"/>
  <c r="CP145" i="11"/>
  <c r="CQ145" i="11"/>
  <c r="CR145" i="11"/>
  <c r="CS145" i="11"/>
  <c r="CT145" i="11"/>
  <c r="CU145" i="11"/>
  <c r="CV145" i="11"/>
  <c r="CW145" i="11"/>
  <c r="CX145" i="11"/>
  <c r="CY145" i="11"/>
  <c r="CZ145" i="11"/>
  <c r="DA145" i="11"/>
  <c r="DB145" i="11"/>
  <c r="DC145" i="11"/>
  <c r="DD145" i="11"/>
  <c r="DE145" i="11"/>
  <c r="DF145" i="11"/>
  <c r="DG145" i="11"/>
  <c r="DH145" i="11"/>
  <c r="DI145" i="11"/>
  <c r="DJ145" i="11"/>
  <c r="DK145" i="11"/>
  <c r="DL145" i="11"/>
  <c r="DM145" i="11"/>
  <c r="DN145" i="11"/>
  <c r="DO145" i="11"/>
  <c r="DP145" i="11"/>
  <c r="DQ145" i="11"/>
  <c r="DR145" i="11"/>
  <c r="DS145" i="11"/>
  <c r="DT145" i="11"/>
  <c r="DU145" i="11"/>
  <c r="DV145" i="11"/>
  <c r="DW145" i="11"/>
  <c r="DX145" i="11"/>
  <c r="DY145" i="11"/>
  <c r="DZ145" i="11"/>
  <c r="EA145" i="11"/>
  <c r="EB145" i="11"/>
  <c r="EC145" i="11"/>
  <c r="ED145" i="11"/>
  <c r="EE145" i="11"/>
  <c r="G146" i="11"/>
  <c r="H146" i="11"/>
  <c r="I146" i="11"/>
  <c r="J146" i="11"/>
  <c r="K146" i="11"/>
  <c r="L146" i="11"/>
  <c r="M146" i="11"/>
  <c r="N146" i="11"/>
  <c r="O146" i="11"/>
  <c r="P146" i="11"/>
  <c r="Q146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AY146" i="11"/>
  <c r="AZ146" i="11"/>
  <c r="BA146" i="11"/>
  <c r="BB146" i="11"/>
  <c r="BC146" i="11"/>
  <c r="BD146" i="11"/>
  <c r="BE146" i="11"/>
  <c r="BF146" i="11"/>
  <c r="BG146" i="11"/>
  <c r="BH146" i="11"/>
  <c r="BI146" i="11"/>
  <c r="BJ146" i="11"/>
  <c r="BK146" i="11"/>
  <c r="BL146" i="11"/>
  <c r="BM146" i="11"/>
  <c r="BN146" i="11"/>
  <c r="BO146" i="11"/>
  <c r="BP146" i="11"/>
  <c r="BQ146" i="11"/>
  <c r="BR146" i="11"/>
  <c r="BS146" i="11"/>
  <c r="BT146" i="11"/>
  <c r="BU146" i="11"/>
  <c r="BV146" i="11"/>
  <c r="BW146" i="11"/>
  <c r="BX146" i="11"/>
  <c r="BY146" i="11"/>
  <c r="BZ146" i="11"/>
  <c r="CA146" i="11"/>
  <c r="CB146" i="11"/>
  <c r="CC146" i="11"/>
  <c r="CD146" i="11"/>
  <c r="CE146" i="11"/>
  <c r="CF146" i="11"/>
  <c r="CG146" i="11"/>
  <c r="CH146" i="11"/>
  <c r="CI146" i="11"/>
  <c r="CJ146" i="11"/>
  <c r="CK146" i="11"/>
  <c r="CL146" i="11"/>
  <c r="CM146" i="11"/>
  <c r="CN146" i="11"/>
  <c r="CO146" i="11"/>
  <c r="CP146" i="11"/>
  <c r="CQ146" i="11"/>
  <c r="CR146" i="11"/>
  <c r="CS146" i="11"/>
  <c r="CT146" i="11"/>
  <c r="CU146" i="11"/>
  <c r="CV146" i="11"/>
  <c r="CW146" i="11"/>
  <c r="CX146" i="11"/>
  <c r="CY146" i="11"/>
  <c r="CZ146" i="11"/>
  <c r="DA146" i="11"/>
  <c r="DB146" i="11"/>
  <c r="DC146" i="11"/>
  <c r="DD146" i="11"/>
  <c r="DE146" i="11"/>
  <c r="DF146" i="11"/>
  <c r="DG146" i="11"/>
  <c r="DH146" i="11"/>
  <c r="DI146" i="11"/>
  <c r="DJ146" i="11"/>
  <c r="DK146" i="11"/>
  <c r="DL146" i="11"/>
  <c r="DM146" i="11"/>
  <c r="DN146" i="11"/>
  <c r="DO146" i="11"/>
  <c r="DP146" i="11"/>
  <c r="DQ146" i="11"/>
  <c r="DR146" i="11"/>
  <c r="DS146" i="11"/>
  <c r="DT146" i="11"/>
  <c r="DU146" i="11"/>
  <c r="DV146" i="11"/>
  <c r="DW146" i="11"/>
  <c r="DX146" i="11"/>
  <c r="DY146" i="11"/>
  <c r="DZ146" i="11"/>
  <c r="EA146" i="11"/>
  <c r="EB146" i="11"/>
  <c r="EC146" i="11"/>
  <c r="ED146" i="11"/>
  <c r="EE146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AY147" i="11"/>
  <c r="AZ147" i="11"/>
  <c r="BA147" i="11"/>
  <c r="BB147" i="11"/>
  <c r="BC147" i="11"/>
  <c r="BD147" i="11"/>
  <c r="BE147" i="11"/>
  <c r="BF147" i="11"/>
  <c r="BG147" i="11"/>
  <c r="BH147" i="11"/>
  <c r="BI147" i="11"/>
  <c r="BJ147" i="11"/>
  <c r="BK147" i="11"/>
  <c r="BL147" i="11"/>
  <c r="BM147" i="11"/>
  <c r="BN147" i="11"/>
  <c r="BO147" i="11"/>
  <c r="BP147" i="11"/>
  <c r="BQ147" i="11"/>
  <c r="BR147" i="11"/>
  <c r="BS147" i="11"/>
  <c r="BT147" i="11"/>
  <c r="BU147" i="11"/>
  <c r="BV147" i="11"/>
  <c r="BW147" i="11"/>
  <c r="BX147" i="11"/>
  <c r="BY147" i="11"/>
  <c r="BZ147" i="11"/>
  <c r="CA147" i="11"/>
  <c r="CB147" i="11"/>
  <c r="CC147" i="11"/>
  <c r="CD147" i="11"/>
  <c r="CE147" i="11"/>
  <c r="CF147" i="11"/>
  <c r="CG147" i="11"/>
  <c r="CH147" i="11"/>
  <c r="CI147" i="11"/>
  <c r="CJ147" i="11"/>
  <c r="CK147" i="11"/>
  <c r="CL147" i="11"/>
  <c r="CM147" i="11"/>
  <c r="CN147" i="11"/>
  <c r="CO147" i="11"/>
  <c r="CP147" i="11"/>
  <c r="CQ147" i="11"/>
  <c r="CR147" i="11"/>
  <c r="CS147" i="11"/>
  <c r="CT147" i="11"/>
  <c r="CU147" i="11"/>
  <c r="CV147" i="11"/>
  <c r="CW147" i="11"/>
  <c r="CX147" i="11"/>
  <c r="CY147" i="11"/>
  <c r="CZ147" i="11"/>
  <c r="DA147" i="11"/>
  <c r="DB147" i="11"/>
  <c r="DC147" i="11"/>
  <c r="DD147" i="11"/>
  <c r="DE147" i="11"/>
  <c r="DF147" i="11"/>
  <c r="DG147" i="11"/>
  <c r="DH147" i="11"/>
  <c r="DI147" i="11"/>
  <c r="DJ147" i="11"/>
  <c r="DK147" i="11"/>
  <c r="DL147" i="11"/>
  <c r="DM147" i="11"/>
  <c r="DN147" i="11"/>
  <c r="DO147" i="11"/>
  <c r="DP147" i="11"/>
  <c r="DQ147" i="11"/>
  <c r="DR147" i="11"/>
  <c r="DS147" i="11"/>
  <c r="DT147" i="11"/>
  <c r="DU147" i="11"/>
  <c r="DV147" i="11"/>
  <c r="DW147" i="11"/>
  <c r="DX147" i="11"/>
  <c r="DY147" i="11"/>
  <c r="DZ147" i="11"/>
  <c r="EA147" i="11"/>
  <c r="EB147" i="11"/>
  <c r="EC147" i="11"/>
  <c r="ED147" i="11"/>
  <c r="EE147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AY148" i="11"/>
  <c r="AZ148" i="11"/>
  <c r="BA148" i="11"/>
  <c r="BB148" i="11"/>
  <c r="BC148" i="11"/>
  <c r="BD148" i="11"/>
  <c r="BE148" i="11"/>
  <c r="BF148" i="11"/>
  <c r="BG148" i="11"/>
  <c r="BH148" i="11"/>
  <c r="BI148" i="11"/>
  <c r="BJ148" i="11"/>
  <c r="BK148" i="11"/>
  <c r="BL148" i="11"/>
  <c r="BM148" i="11"/>
  <c r="BN148" i="11"/>
  <c r="BO148" i="11"/>
  <c r="BP148" i="11"/>
  <c r="BQ148" i="11"/>
  <c r="BR148" i="11"/>
  <c r="BS148" i="11"/>
  <c r="BT148" i="11"/>
  <c r="BU148" i="11"/>
  <c r="BV148" i="11"/>
  <c r="BW148" i="11"/>
  <c r="BX148" i="11"/>
  <c r="BY148" i="11"/>
  <c r="BZ148" i="11"/>
  <c r="CA148" i="11"/>
  <c r="CB148" i="11"/>
  <c r="CC148" i="11"/>
  <c r="CD148" i="11"/>
  <c r="CE148" i="11"/>
  <c r="CF148" i="11"/>
  <c r="CG148" i="11"/>
  <c r="CH148" i="11"/>
  <c r="CI148" i="11"/>
  <c r="CJ148" i="11"/>
  <c r="CK148" i="11"/>
  <c r="CL148" i="11"/>
  <c r="CM148" i="11"/>
  <c r="CN148" i="11"/>
  <c r="CO148" i="11"/>
  <c r="CP148" i="11"/>
  <c r="CQ148" i="11"/>
  <c r="CR148" i="11"/>
  <c r="CS148" i="11"/>
  <c r="CT148" i="11"/>
  <c r="CU148" i="11"/>
  <c r="CV148" i="11"/>
  <c r="CW148" i="11"/>
  <c r="CX148" i="11"/>
  <c r="CY148" i="11"/>
  <c r="CZ148" i="11"/>
  <c r="DA148" i="11"/>
  <c r="DB148" i="11"/>
  <c r="DC148" i="11"/>
  <c r="DD148" i="11"/>
  <c r="DE148" i="11"/>
  <c r="DF148" i="11"/>
  <c r="DG148" i="11"/>
  <c r="DH148" i="11"/>
  <c r="DI148" i="11"/>
  <c r="DJ148" i="11"/>
  <c r="DK148" i="11"/>
  <c r="DL148" i="11"/>
  <c r="DM148" i="11"/>
  <c r="DN148" i="11"/>
  <c r="DO148" i="11"/>
  <c r="DP148" i="11"/>
  <c r="DQ148" i="11"/>
  <c r="DR148" i="11"/>
  <c r="DS148" i="11"/>
  <c r="DT148" i="11"/>
  <c r="DU148" i="11"/>
  <c r="DV148" i="11"/>
  <c r="DW148" i="11"/>
  <c r="DX148" i="11"/>
  <c r="DY148" i="11"/>
  <c r="DZ148" i="11"/>
  <c r="EA148" i="11"/>
  <c r="EB148" i="11"/>
  <c r="EC148" i="11"/>
  <c r="ED148" i="11"/>
  <c r="EE148" i="11"/>
  <c r="F141" i="11"/>
  <c r="F142" i="11"/>
  <c r="F143" i="11"/>
  <c r="F144" i="11"/>
  <c r="F145" i="11"/>
  <c r="F146" i="11"/>
  <c r="F147" i="11"/>
  <c r="F148" i="11"/>
  <c r="E148" i="11"/>
  <c r="E142" i="11"/>
  <c r="E143" i="11"/>
  <c r="E144" i="11"/>
  <c r="E145" i="11"/>
  <c r="E146" i="11"/>
  <c r="E147" i="11"/>
  <c r="G9" i="12" l="1"/>
  <c r="D2" i="2"/>
  <c r="C9" i="12"/>
  <c r="B9" i="12"/>
  <c r="C2" i="2" l="1"/>
  <c r="G6" i="12" l="1"/>
  <c r="F6" i="12"/>
  <c r="C6" i="12"/>
  <c r="B6" i="12"/>
  <c r="G5" i="12"/>
  <c r="F5" i="12"/>
  <c r="C5" i="12"/>
  <c r="B5" i="12"/>
  <c r="B3" i="12"/>
  <c r="G3" i="12"/>
  <c r="F3" i="12"/>
  <c r="C3" i="12"/>
  <c r="B13" i="10" l="1"/>
  <c r="B12" i="10"/>
  <c r="B27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C4" i="10"/>
  <c r="D4" i="10"/>
  <c r="E4" i="10"/>
  <c r="F4" i="10"/>
  <c r="G4" i="10"/>
  <c r="H4" i="10"/>
  <c r="H7" i="10" s="1"/>
  <c r="I4" i="10"/>
  <c r="I7" i="10" s="1"/>
  <c r="J4" i="10"/>
  <c r="J7" i="10" s="1"/>
  <c r="K4" i="10"/>
  <c r="L4" i="10"/>
  <c r="M4" i="10"/>
  <c r="N4" i="10"/>
  <c r="O4" i="10"/>
  <c r="P4" i="10"/>
  <c r="P7" i="10" s="1"/>
  <c r="Q4" i="10"/>
  <c r="Q7" i="10" s="1"/>
  <c r="R4" i="10"/>
  <c r="R7" i="10" s="1"/>
  <c r="S4" i="10"/>
  <c r="T4" i="10"/>
  <c r="U4" i="10"/>
  <c r="V4" i="10"/>
  <c r="W4" i="10"/>
  <c r="X4" i="10"/>
  <c r="X7" i="10" s="1"/>
  <c r="Y4" i="10"/>
  <c r="Y7" i="10" s="1"/>
  <c r="Z4" i="10"/>
  <c r="Z7" i="10" s="1"/>
  <c r="AA4" i="10"/>
  <c r="AB4" i="10"/>
  <c r="AC4" i="10"/>
  <c r="AD4" i="10"/>
  <c r="AE4" i="10"/>
  <c r="AF4" i="10"/>
  <c r="AG4" i="10"/>
  <c r="AH4" i="10"/>
  <c r="AH7" i="10" s="1"/>
  <c r="AI4" i="10"/>
  <c r="AJ4" i="10"/>
  <c r="AK4" i="10"/>
  <c r="AL4" i="10"/>
  <c r="AM4" i="10"/>
  <c r="B4" i="10"/>
  <c r="B3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C19" i="10"/>
  <c r="D19" i="10"/>
  <c r="E19" i="10"/>
  <c r="E22" i="10" s="1"/>
  <c r="F19" i="10"/>
  <c r="G19" i="10"/>
  <c r="G22" i="10" s="1"/>
  <c r="H19" i="10"/>
  <c r="I19" i="10"/>
  <c r="J19" i="10"/>
  <c r="K19" i="10"/>
  <c r="L19" i="10"/>
  <c r="M19" i="10"/>
  <c r="M22" i="10" s="1"/>
  <c r="N19" i="10"/>
  <c r="N22" i="10" s="1"/>
  <c r="O19" i="10"/>
  <c r="O22" i="10" s="1"/>
  <c r="P19" i="10"/>
  <c r="Q19" i="10"/>
  <c r="R19" i="10"/>
  <c r="S19" i="10"/>
  <c r="T19" i="10"/>
  <c r="U19" i="10"/>
  <c r="U22" i="10" s="1"/>
  <c r="V19" i="10"/>
  <c r="V22" i="10" s="1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K22" i="10" s="1"/>
  <c r="AL19" i="10"/>
  <c r="AM19" i="10"/>
  <c r="B19" i="10"/>
  <c r="B18" i="10"/>
  <c r="Y22" i="10" l="1"/>
  <c r="Q22" i="10"/>
  <c r="I22" i="10"/>
  <c r="U7" i="10"/>
  <c r="L22" i="10"/>
  <c r="C21" i="10"/>
  <c r="G6" i="10"/>
  <c r="B6" i="10" s="1"/>
  <c r="AA6" i="10"/>
  <c r="S6" i="10"/>
  <c r="K6" i="10"/>
  <c r="M7" i="10"/>
  <c r="E7" i="10"/>
  <c r="F7" i="10" s="1"/>
  <c r="AH21" i="10"/>
  <c r="Z21" i="10"/>
  <c r="R21" i="10"/>
  <c r="J21" i="10"/>
  <c r="V6" i="10"/>
  <c r="N6" i="10"/>
  <c r="E6" i="10"/>
  <c r="F6" i="10" s="1"/>
  <c r="S22" i="10"/>
  <c r="K22" i="10"/>
  <c r="C22" i="10"/>
  <c r="W6" i="10"/>
  <c r="O6" i="10"/>
  <c r="G7" i="10"/>
  <c r="B7" i="10" s="1"/>
  <c r="AI22" i="10"/>
  <c r="AJ22" i="10" s="1"/>
  <c r="X22" i="10"/>
  <c r="P22" i="10"/>
  <c r="H22" i="10"/>
  <c r="AB7" i="10"/>
  <c r="T7" i="10"/>
  <c r="L7" i="10"/>
  <c r="D7" i="10"/>
  <c r="AA22" i="10"/>
  <c r="W22" i="10"/>
  <c r="AB21" i="10"/>
  <c r="AC21" i="10" s="1"/>
  <c r="T21" i="10"/>
  <c r="L21" i="10"/>
  <c r="AA7" i="10"/>
  <c r="S7" i="10"/>
  <c r="K7" i="10"/>
  <c r="C7" i="10"/>
  <c r="X6" i="10"/>
  <c r="P6" i="10"/>
  <c r="H6" i="10"/>
  <c r="AB22" i="10"/>
  <c r="T22" i="10"/>
  <c r="B10" i="10"/>
  <c r="B9" i="10" s="1"/>
  <c r="U6" i="10"/>
  <c r="M6" i="10"/>
  <c r="X21" i="10"/>
  <c r="P21" i="10"/>
  <c r="H21" i="10"/>
  <c r="AB6" i="10"/>
  <c r="AC6" i="10" s="1"/>
  <c r="T6" i="10"/>
  <c r="L6" i="10"/>
  <c r="D6" i="10"/>
  <c r="AH22" i="10"/>
  <c r="Z22" i="10"/>
  <c r="R22" i="10"/>
  <c r="J22" i="10"/>
  <c r="W21" i="10"/>
  <c r="O21" i="10"/>
  <c r="G21" i="10"/>
  <c r="V7" i="10"/>
  <c r="N7" i="10"/>
  <c r="C6" i="10"/>
  <c r="F22" i="10"/>
  <c r="V21" i="10"/>
  <c r="AH6" i="10"/>
  <c r="Z6" i="10"/>
  <c r="R6" i="10"/>
  <c r="J6" i="10"/>
  <c r="AL22" i="10"/>
  <c r="B25" i="10"/>
  <c r="AK21" i="10"/>
  <c r="U21" i="10"/>
  <c r="M21" i="10"/>
  <c r="E21" i="10"/>
  <c r="Y6" i="10"/>
  <c r="Q6" i="10"/>
  <c r="I6" i="10"/>
  <c r="D21" i="10"/>
  <c r="AI21" i="10"/>
  <c r="AA21" i="10"/>
  <c r="S21" i="10"/>
  <c r="K21" i="10"/>
  <c r="AC7" i="10"/>
  <c r="AI7" i="10"/>
  <c r="D22" i="10"/>
  <c r="D16" i="12" s="1"/>
  <c r="Y21" i="10"/>
  <c r="Q21" i="10"/>
  <c r="I21" i="10"/>
  <c r="W7" i="10"/>
  <c r="O7" i="10"/>
  <c r="N21" i="10"/>
  <c r="AA16" i="12" l="1"/>
  <c r="C16" i="12"/>
  <c r="M16" i="12"/>
  <c r="L16" i="12"/>
  <c r="P16" i="12"/>
  <c r="AI6" i="10"/>
  <c r="AI16" i="12"/>
  <c r="N16" i="12"/>
  <c r="V16" i="12"/>
  <c r="I16" i="12"/>
  <c r="B24" i="10"/>
  <c r="G14" i="12" s="1"/>
  <c r="G16" i="12"/>
  <c r="Q16" i="12"/>
  <c r="W16" i="12"/>
  <c r="X16" i="12"/>
  <c r="AM22" i="10"/>
  <c r="AM16" i="12" s="1"/>
  <c r="AL16" i="12"/>
  <c r="S16" i="12"/>
  <c r="I14" i="12"/>
  <c r="AJ21" i="10"/>
  <c r="Y16" i="12"/>
  <c r="H14" i="12"/>
  <c r="T16" i="12"/>
  <c r="F21" i="10"/>
  <c r="E16" i="12"/>
  <c r="AC22" i="10"/>
  <c r="AB16" i="12"/>
  <c r="M14" i="12"/>
  <c r="AJ16" i="12"/>
  <c r="F16" i="12"/>
  <c r="J16" i="12"/>
  <c r="R14" i="12"/>
  <c r="U16" i="12"/>
  <c r="R16" i="12"/>
  <c r="O16" i="12"/>
  <c r="AL21" i="10"/>
  <c r="Z14" i="12"/>
  <c r="Z16" i="12"/>
  <c r="K16" i="12"/>
  <c r="AD21" i="10"/>
  <c r="H16" i="12"/>
  <c r="AK16" i="12"/>
  <c r="V14" i="12"/>
  <c r="AH16" i="12"/>
  <c r="AD7" i="10"/>
  <c r="AD6" i="10"/>
  <c r="AJ7" i="10"/>
  <c r="D9" i="8"/>
  <c r="U14" i="12" l="1"/>
  <c r="C14" i="12"/>
  <c r="AH14" i="12"/>
  <c r="F14" i="12"/>
  <c r="S14" i="12"/>
  <c r="D14" i="12"/>
  <c r="AC14" i="12"/>
  <c r="AK14" i="12"/>
  <c r="AJ14" i="12"/>
  <c r="AB14" i="12"/>
  <c r="X14" i="12"/>
  <c r="P14" i="12"/>
  <c r="O14" i="12"/>
  <c r="Q14" i="12"/>
  <c r="W14" i="12"/>
  <c r="E14" i="12"/>
  <c r="AI14" i="12"/>
  <c r="AJ6" i="10"/>
  <c r="K14" i="12"/>
  <c r="N14" i="12"/>
  <c r="T14" i="12"/>
  <c r="J14" i="12"/>
  <c r="L14" i="12"/>
  <c r="Y14" i="12"/>
  <c r="AA14" i="12"/>
  <c r="AD22" i="10"/>
  <c r="AC16" i="12"/>
  <c r="AE21" i="10"/>
  <c r="AD14" i="12"/>
  <c r="AM21" i="10"/>
  <c r="AM14" i="12" s="1"/>
  <c r="AL14" i="12"/>
  <c r="AE6" i="10"/>
  <c r="AK7" i="10"/>
  <c r="AE7" i="10"/>
  <c r="E9" i="8"/>
  <c r="AK6" i="10" l="1"/>
  <c r="AF21" i="10"/>
  <c r="AE14" i="12"/>
  <c r="AE22" i="10"/>
  <c r="AD16" i="12"/>
  <c r="AL7" i="10"/>
  <c r="AL6" i="10"/>
  <c r="AF6" i="10"/>
  <c r="AF7" i="10"/>
  <c r="B28" i="10"/>
  <c r="B9" i="8" s="1"/>
  <c r="AF22" i="10" l="1"/>
  <c r="AE16" i="12"/>
  <c r="AG21" i="10"/>
  <c r="AG14" i="12" s="1"/>
  <c r="AF14" i="12"/>
  <c r="AG6" i="10"/>
  <c r="AM7" i="10"/>
  <c r="AG7" i="10"/>
  <c r="AG3" i="2" s="1"/>
  <c r="AM6" i="10"/>
  <c r="B21" i="10"/>
  <c r="B14" i="12" s="1"/>
  <c r="AG5" i="2" l="1"/>
  <c r="AJ3" i="2"/>
  <c r="H3" i="2"/>
  <c r="Q3" i="2"/>
  <c r="P3" i="2"/>
  <c r="Y3" i="2"/>
  <c r="G3" i="2"/>
  <c r="M3" i="2"/>
  <c r="AK3" i="2"/>
  <c r="AD3" i="2"/>
  <c r="AH3" i="2"/>
  <c r="W3" i="2"/>
  <c r="AA3" i="2"/>
  <c r="J3" i="2"/>
  <c r="L3" i="2"/>
  <c r="U3" i="2"/>
  <c r="I3" i="2"/>
  <c r="AO13" i="12"/>
  <c r="Z3" i="2"/>
  <c r="AC3" i="2"/>
  <c r="F3" i="2"/>
  <c r="V3" i="2"/>
  <c r="O3" i="2"/>
  <c r="AE3" i="2"/>
  <c r="B3" i="2"/>
  <c r="AL3" i="2"/>
  <c r="D3" i="2"/>
  <c r="N3" i="2"/>
  <c r="AM3" i="2"/>
  <c r="K3" i="2"/>
  <c r="T3" i="2"/>
  <c r="S3" i="2"/>
  <c r="AG22" i="10"/>
  <c r="AG16" i="12" s="1"/>
  <c r="AF16" i="12"/>
  <c r="AF3" i="2"/>
  <c r="AI3" i="2"/>
  <c r="AO15" i="12"/>
  <c r="X3" i="2"/>
  <c r="C3" i="2"/>
  <c r="AO14" i="12"/>
  <c r="B5" i="2"/>
  <c r="T5" i="2"/>
  <c r="J5" i="2"/>
  <c r="N5" i="2"/>
  <c r="K5" i="2"/>
  <c r="G5" i="2"/>
  <c r="Q5" i="2"/>
  <c r="Y5" i="2"/>
  <c r="AA5" i="2"/>
  <c r="S5" i="2"/>
  <c r="L5" i="2"/>
  <c r="AJ5" i="2"/>
  <c r="P5" i="2"/>
  <c r="AI5" i="2"/>
  <c r="F5" i="2"/>
  <c r="C5" i="2"/>
  <c r="Z5" i="2"/>
  <c r="V5" i="2"/>
  <c r="AH5" i="2"/>
  <c r="W5" i="2"/>
  <c r="I5" i="2"/>
  <c r="H5" i="2"/>
  <c r="X5" i="2"/>
  <c r="AB5" i="2"/>
  <c r="M5" i="2"/>
  <c r="U5" i="2"/>
  <c r="O5" i="2"/>
  <c r="R5" i="2"/>
  <c r="E5" i="2"/>
  <c r="D5" i="2"/>
  <c r="AC5" i="2"/>
  <c r="AK5" i="2"/>
  <c r="AD5" i="2"/>
  <c r="AM5" i="2"/>
  <c r="AL5" i="2"/>
  <c r="AF5" i="2"/>
  <c r="R3" i="2"/>
  <c r="E3" i="2"/>
  <c r="AE5" i="2"/>
  <c r="AB3" i="2"/>
  <c r="B22" i="10"/>
  <c r="B16" i="12" s="1"/>
  <c r="AF9" i="2" l="1"/>
  <c r="AG9" i="2"/>
  <c r="AO16" i="12"/>
  <c r="B9" i="2"/>
  <c r="L9" i="2"/>
  <c r="M9" i="2"/>
  <c r="C9" i="2"/>
  <c r="D9" i="2"/>
  <c r="AA9" i="2"/>
  <c r="AH9" i="2"/>
  <c r="AK9" i="2"/>
  <c r="Z9" i="2"/>
  <c r="T9" i="2"/>
  <c r="K9" i="2"/>
  <c r="AB9" i="2"/>
  <c r="J9" i="2"/>
  <c r="AJ9" i="2"/>
  <c r="X9" i="2"/>
  <c r="O9" i="2"/>
  <c r="G9" i="2"/>
  <c r="N9" i="2"/>
  <c r="W9" i="2"/>
  <c r="S9" i="2"/>
  <c r="AL9" i="2"/>
  <c r="AI9" i="2"/>
  <c r="AM9" i="2"/>
  <c r="Q9" i="2"/>
  <c r="U9" i="2"/>
  <c r="R9" i="2"/>
  <c r="E9" i="2"/>
  <c r="F9" i="2"/>
  <c r="I9" i="2"/>
  <c r="P9" i="2"/>
  <c r="V9" i="2"/>
  <c r="H9" i="2"/>
  <c r="Y9" i="2"/>
  <c r="AC9" i="2"/>
  <c r="AD9" i="2"/>
  <c r="AE9" i="2"/>
  <c r="E8" i="8" l="1"/>
  <c r="E7" i="8"/>
  <c r="E4" i="8"/>
  <c r="E2" i="8"/>
  <c r="D8" i="8"/>
  <c r="D7" i="8"/>
  <c r="D4" i="8"/>
  <c r="D2" i="8"/>
  <c r="C9" i="8"/>
  <c r="B8" i="8"/>
  <c r="C8" i="8" s="1"/>
  <c r="B7" i="8"/>
  <c r="C7" i="8" s="1"/>
  <c r="C6" i="8"/>
  <c r="C5" i="8"/>
  <c r="B4" i="8"/>
  <c r="C4" i="8" s="1"/>
  <c r="C3" i="8"/>
  <c r="B2" i="8"/>
  <c r="E2" i="2"/>
  <c r="F2" i="2"/>
  <c r="G2" i="2"/>
  <c r="H2" i="2"/>
  <c r="I2" i="2"/>
  <c r="J2" i="2"/>
  <c r="K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E4" i="2"/>
  <c r="F4" i="2"/>
  <c r="G4" i="2"/>
  <c r="H4" i="2"/>
  <c r="I4" i="2"/>
  <c r="J4" i="2"/>
  <c r="K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E7" i="2"/>
  <c r="F7" i="2"/>
  <c r="G7" i="2"/>
  <c r="H7" i="2"/>
  <c r="I7" i="2"/>
  <c r="J7" i="2"/>
  <c r="K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E8" i="2"/>
  <c r="F8" i="2"/>
  <c r="G8" i="2"/>
  <c r="H8" i="2"/>
  <c r="I8" i="2"/>
  <c r="J8" i="2"/>
  <c r="K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B7" i="2"/>
  <c r="B8" i="2"/>
  <c r="B4" i="2"/>
  <c r="B2" i="2"/>
  <c r="C2" i="8" l="1"/>
  <c r="A1" i="7"/>
</calcChain>
</file>

<file path=xl/sharedStrings.xml><?xml version="1.0" encoding="utf-8"?>
<sst xmlns="http://schemas.openxmlformats.org/spreadsheetml/2006/main" count="1772" uniqueCount="791">
  <si>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</si>
  <si>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</si>
  <si>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</si>
  <si>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</si>
  <si>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</si>
  <si>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</si>
  <si>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</si>
  <si>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</si>
  <si>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</si>
  <si>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</si>
  <si>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</si>
  <si>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</si>
  <si>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</si>
  <si>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</si>
  <si>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</si>
  <si>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</si>
  <si>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</si>
  <si>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</si>
  <si>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</si>
  <si>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</si>
  <si>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</si>
  <si>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</si>
  <si>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</si>
  <si>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</si>
  <si>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</si>
  <si>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</si>
  <si>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</si>
  <si>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</si>
  <si>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</si>
  <si>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</si>
  <si>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</si>
  <si>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</si>
  <si>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</si>
  <si>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</si>
  <si>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</si>
  <si>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</si>
  <si>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</si>
  <si>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</si>
  <si>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</si>
  <si>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</si>
  <si>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</si>
  <si>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</si>
  <si>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</si>
  <si>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</si>
  <si>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</si>
  <si>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</si>
  <si>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</si>
  <si>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</si>
  <si>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</si>
  <si>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</si>
  <si>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</si>
  <si>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</si>
  <si>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</si>
  <si>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</si>
  <si>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</si>
  <si>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</si>
  <si>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</si>
  <si>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</si>
  <si>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</si>
  <si>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</si>
  <si>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</si>
  <si>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</si>
  <si>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</si>
  <si>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</si>
  <si>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</si>
  <si>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</si>
  <si>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</si>
  <si>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</si>
  <si>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</si>
  <si>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</si>
  <si>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</si>
  <si>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</si>
  <si>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</si>
  <si>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</si>
  <si>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</si>
  <si>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</si>
  <si>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</si>
  <si>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</si>
  <si>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</si>
  <si>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</si>
  <si>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</si>
  <si>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</si>
  <si>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</si>
  <si>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</si>
  <si>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</si>
  <si>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</si>
  <si>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</si>
  <si>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</si>
  <si>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</si>
  <si>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</si>
  <si>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</si>
  <si>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</si>
  <si>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</si>
  <si>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</si>
  <si>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</si>
  <si>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</si>
  <si>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</si>
  <si>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</si>
  <si>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</si>
  <si>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</si>
  <si>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</si>
  <si>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</si>
  <si>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</si>
  <si>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</si>
  <si>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</si>
  <si>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</si>
  <si>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</si>
  <si>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</si>
  <si>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</si>
  <si>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</si>
  <si>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</si>
  <si>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</si>
  <si>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</si>
  <si>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</si>
  <si>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</si>
  <si>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</si>
  <si>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</si>
  <si>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</si>
  <si>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</si>
  <si>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</si>
  <si>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</si>
  <si>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</si>
  <si>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</si>
  <si>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</si>
  <si>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</si>
  <si>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</si>
  <si>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</si>
  <si>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</si>
  <si>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</si>
  <si>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</si>
  <si>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</si>
  <si>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</si>
  <si>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</si>
  <si>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</si>
  <si>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</si>
  <si>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</si>
  <si>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</si>
  <si>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</si>
  <si>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</si>
  <si>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</si>
  <si>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</si>
  <si>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</si>
  <si>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dimensionless (% of output purchased)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</si>
  <si>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</si>
  <si>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</si>
  <si>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</si>
  <si>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</si>
  <si>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</si>
  <si>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</si>
  <si>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</si>
  <si>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</si>
  <si>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FoGPbEaIC Fraction of Goods Purchased by Entity and ISIC Code</t>
  </si>
  <si>
    <t>government</t>
  </si>
  <si>
    <t>labor and consumers</t>
  </si>
  <si>
    <t>foreign entities</t>
  </si>
  <si>
    <t>OECD Column</t>
  </si>
  <si>
    <t>We calculate the share of each industry's output purchased by each ISIC code, disregarding</t>
  </si>
  <si>
    <t>the cash flow entities that are not assigned ISIC codes, such that the shares assigned to all</t>
  </si>
  <si>
    <t>ISIC codes sum to 100%.</t>
  </si>
  <si>
    <t>Then, we separately calculate the share of each industry's output purchased by each of:</t>
  </si>
  <si>
    <t>government, labor and consumers, foreign entities</t>
  </si>
  <si>
    <t>In Vensim, we assign each of these three entities their calculated shares, and assign</t>
  </si>
  <si>
    <t>the remainder to the ISIC codes as specified in this input variable.</t>
  </si>
  <si>
    <t>About the OECD TTL Table</t>
  </si>
  <si>
    <t>electricity suppliers (NOT USED)</t>
  </si>
  <si>
    <t>coal suppliers (NOT USED)</t>
  </si>
  <si>
    <t>natural gas and petroleum suppliers (NOT USED)</t>
  </si>
  <si>
    <t>biomass and biofuel suppliers (NOT USED)</t>
  </si>
  <si>
    <t>other energy suppliers (NOT USED)</t>
  </si>
  <si>
    <t>This skips the assignment of purchases to the energy industries and the non-energy industries</t>
  </si>
  <si>
    <t>category, but since cash flows assigned to those categories are going to get moved into</t>
  </si>
  <si>
    <t>ISIC codes later anyway, it is more accurate to skip this intermediate step of aggregating the</t>
  </si>
  <si>
    <t>cash flows and disaggregating them later.</t>
  </si>
  <si>
    <t>EPS Industry Category 1</t>
  </si>
  <si>
    <t>EPS Industry Category 2</t>
  </si>
  <si>
    <t>EPS Cash Flow Entity (government, labor and consumers, foreign entities only)</t>
  </si>
  <si>
    <t>government, labor and consumers, and foreign entities are calculated) to the "non-energy</t>
  </si>
  <si>
    <t>industries" cash flow entity.  This is to pass a check in the EPS that ensures the equality of</t>
  </si>
  <si>
    <t>cash flows assigned to the "non-energy industries" entity and the separately broken-out</t>
  </si>
  <si>
    <t>nonenergy industries (MUST contain remainder)</t>
  </si>
  <si>
    <t>About "Nonenergy Industries" Cash Flow Entity</t>
  </si>
  <si>
    <t>ISIC codes that comprise this entity.  It also ensures equality of change in revenues and</t>
  </si>
  <si>
    <t>Note that in the "FoGPbEaIC-entity" output tab, we must assign the remaining share (after</t>
  </si>
  <si>
    <t>expenditures in the industry sector.  The assignments here aren't used for sales of energy,</t>
  </si>
  <si>
    <t>so assigning the entire remainder to the non-energy industries cash flow entity, instead of</t>
  </si>
  <si>
    <t>the five energy supplier entities, does not introduce error.</t>
  </si>
  <si>
    <t>IND: India</t>
  </si>
  <si>
    <t>Data extracted on 21 Aug 2020 20:18 UTC (GMT) from OECD.Stat</t>
  </si>
  <si>
    <t>Output at basic prices</t>
  </si>
  <si>
    <t>GO</t>
  </si>
  <si>
    <t>2014</t>
  </si>
  <si>
    <t>Value added at basic prices</t>
  </si>
  <si>
    <t>VA</t>
  </si>
  <si>
    <t>Intermediate Inputs adjusted</t>
  </si>
  <si>
    <t>II_adj</t>
  </si>
  <si>
    <t xml:space="preserve">Purchases on the domestic territory by non-residents </t>
  </si>
  <si>
    <t>PURNR</t>
  </si>
  <si>
    <t>Direct purchases abroad by residents</t>
  </si>
  <si>
    <t>PURR</t>
  </si>
  <si>
    <t>Cif/ fob adjustments on exports</t>
  </si>
  <si>
    <t>EXP_adj</t>
  </si>
  <si>
    <t>Taxes less subsidies on products</t>
  </si>
  <si>
    <t>TXSP</t>
  </si>
  <si>
    <t>Intermediate Inputs</t>
  </si>
  <si>
    <t>II</t>
  </si>
  <si>
    <t>Services provided by extraterritorial organisations and bodies</t>
  </si>
  <si>
    <t>CPA_U</t>
  </si>
  <si>
    <t xml:space="preserve">Services of households as employers; undifferentiated goods and services produced by households for own use </t>
  </si>
  <si>
    <t>CPA_T</t>
  </si>
  <si>
    <t>Other personal services</t>
  </si>
  <si>
    <t>CPA_S96</t>
  </si>
  <si>
    <t>Repair services of computers and personal and household goods</t>
  </si>
  <si>
    <t>CPA_S95</t>
  </si>
  <si>
    <t>Services furnished by membership organisations</t>
  </si>
  <si>
    <t>CPA_S94</t>
  </si>
  <si>
    <t>Sporting services and amusement and recreation services</t>
  </si>
  <si>
    <t>CPA_R93</t>
  </si>
  <si>
    <t>Creative, arts and entertainment services; library, archive, museum and other cultural services; gambling and betting services</t>
  </si>
  <si>
    <t>CPA_R90-R92</t>
  </si>
  <si>
    <t>Social work services</t>
  </si>
  <si>
    <t>CPA_Q87_Q88</t>
  </si>
  <si>
    <t>Human health services</t>
  </si>
  <si>
    <t>CPA_Q86</t>
  </si>
  <si>
    <t>Education services</t>
  </si>
  <si>
    <t>CPA_P85</t>
  </si>
  <si>
    <t>Public administration and defence services; compulsory social security services</t>
  </si>
  <si>
    <t>CPA_O84</t>
  </si>
  <si>
    <t>Security and investigation services; services to buildings and landscape; office administrative, office support and other business support services</t>
  </si>
  <si>
    <t>CPA_N80-N82</t>
  </si>
  <si>
    <t>Travel agency, tour operator and other reservation services and related services</t>
  </si>
  <si>
    <t>CPA_N79</t>
  </si>
  <si>
    <t>Employment services</t>
  </si>
  <si>
    <t>CPA_N78</t>
  </si>
  <si>
    <t>Rental and leasing services</t>
  </si>
  <si>
    <t>CPA_N77</t>
  </si>
  <si>
    <t>Other professional, scientific and technical services; veterinary services</t>
  </si>
  <si>
    <t>CPA_M74_M75</t>
  </si>
  <si>
    <t>Advertising and market research services</t>
  </si>
  <si>
    <t>CPA_M73</t>
  </si>
  <si>
    <t>Scientific research and development services</t>
  </si>
  <si>
    <t>CPA_M72</t>
  </si>
  <si>
    <t>Architectural and engineering services; technical testing and analysis services</t>
  </si>
  <si>
    <t>CPA_M71</t>
  </si>
  <si>
    <t>Legal and accounting services; services of head offices; management consulting services</t>
  </si>
  <si>
    <t>CPA_M69_M70</t>
  </si>
  <si>
    <t>Real estate services</t>
  </si>
  <si>
    <t>CPA_L68</t>
  </si>
  <si>
    <t>Services auxiliary to financial services and insurance services</t>
  </si>
  <si>
    <t>CPA_K66</t>
  </si>
  <si>
    <t>Insurance, reinsurance and pension funding services, except compulsory social security</t>
  </si>
  <si>
    <t>CPA_K65</t>
  </si>
  <si>
    <t>Financial services, except insurance and pension funding</t>
  </si>
  <si>
    <t>CPA_K64</t>
  </si>
  <si>
    <t>Computer programming, consultancy and related services; information services</t>
  </si>
  <si>
    <t>CPA_J62_J63</t>
  </si>
  <si>
    <t>Telecommunications services</t>
  </si>
  <si>
    <t>CPA_J61</t>
  </si>
  <si>
    <t>Motion picture, video and television programme production services, sound recording and music publishing; programming and broadcasting services</t>
  </si>
  <si>
    <t>CPA_J59_J60</t>
  </si>
  <si>
    <t>Publishing services</t>
  </si>
  <si>
    <t>CPA_J58</t>
  </si>
  <si>
    <t>Accommodation and food services</t>
  </si>
  <si>
    <t>CPA_I</t>
  </si>
  <si>
    <t>Postal and courier services</t>
  </si>
  <si>
    <t>CPA_H53</t>
  </si>
  <si>
    <t>Warehousing and support services for transportation</t>
  </si>
  <si>
    <t>CPA_H52</t>
  </si>
  <si>
    <t>Air transport services</t>
  </si>
  <si>
    <t>CPA_H51</t>
  </si>
  <si>
    <t>Water transport services</t>
  </si>
  <si>
    <t>CPA_H50</t>
  </si>
  <si>
    <t>Land transport services and transport services via pipelines</t>
  </si>
  <si>
    <t>CPA_H49</t>
  </si>
  <si>
    <t>Retail trade services, except of motor vehicles and motorcycles</t>
  </si>
  <si>
    <t>CPA_G47</t>
  </si>
  <si>
    <t>Wholesale trade services, except of motor vehicles and motorcycles</t>
  </si>
  <si>
    <t>CPA_G46</t>
  </si>
  <si>
    <t>Wholesale and retail trade and repair services of motor vehicles and motorcycles</t>
  </si>
  <si>
    <t>CPA_G45</t>
  </si>
  <si>
    <t>Constructions and construction works</t>
  </si>
  <si>
    <t>CPA_F</t>
  </si>
  <si>
    <t xml:space="preserve">Sewerage; waste collection, treatment and disposal activities; materials recovery; remediation activities and other waste management services </t>
  </si>
  <si>
    <t>CPA_E37-E39</t>
  </si>
  <si>
    <t>Natural water; water treatment and supply services</t>
  </si>
  <si>
    <t>CPA_E36</t>
  </si>
  <si>
    <t>Electricity, gas, steam and air-conditioning</t>
  </si>
  <si>
    <t>CPA_D35</t>
  </si>
  <si>
    <t>Repair and installation services of machinery and equipment</t>
  </si>
  <si>
    <t>CPA_C33</t>
  </si>
  <si>
    <t>Furniture; other manufactured goods</t>
  </si>
  <si>
    <t>CPA_C31_C32</t>
  </si>
  <si>
    <t>Other transport equipment</t>
  </si>
  <si>
    <t>CPA_C30</t>
  </si>
  <si>
    <t>Motor vehicles, trailers and semi-trailers</t>
  </si>
  <si>
    <t>CPA_C29</t>
  </si>
  <si>
    <t>Machinery and equipment n.e.c.</t>
  </si>
  <si>
    <t>CPA_C28</t>
  </si>
  <si>
    <t>Electrical equipment</t>
  </si>
  <si>
    <t>CPA_C27</t>
  </si>
  <si>
    <t>Computer, electronic and optical products</t>
  </si>
  <si>
    <t>CPA_C26</t>
  </si>
  <si>
    <t>Fabricated metal products, except machinery and equipment</t>
  </si>
  <si>
    <t>CPA_C25</t>
  </si>
  <si>
    <t>Basic metals</t>
  </si>
  <si>
    <t>CPA_C24</t>
  </si>
  <si>
    <t>Other non-metallic mineral products</t>
  </si>
  <si>
    <t>CPA_C23</t>
  </si>
  <si>
    <t>Rubber and plastics products</t>
  </si>
  <si>
    <t>CPA_C22</t>
  </si>
  <si>
    <t>Basic pharmaceutical products and pharmaceutical preparations</t>
  </si>
  <si>
    <t>CPA_C21</t>
  </si>
  <si>
    <t>Chemicals and chemical products</t>
  </si>
  <si>
    <t>CPA_C20</t>
  </si>
  <si>
    <t xml:space="preserve">Coke and refined petroleum products </t>
  </si>
  <si>
    <t>CPA_C19</t>
  </si>
  <si>
    <t>Printing and recording services</t>
  </si>
  <si>
    <t>CPA_C18</t>
  </si>
  <si>
    <t>Paper and paper products</t>
  </si>
  <si>
    <t>CPA_C17</t>
  </si>
  <si>
    <t>Wood and of products of wood and cork, except furniture; articles of straw and plaiting materials</t>
  </si>
  <si>
    <t>CPA_C16</t>
  </si>
  <si>
    <t>Textiles, wearing apparel and leather products</t>
  </si>
  <si>
    <t>CPA_C13-C15</t>
  </si>
  <si>
    <t>Food products, beverages and tobacco products</t>
  </si>
  <si>
    <t>CPA_C10-C12</t>
  </si>
  <si>
    <t>Mining and quarrying</t>
  </si>
  <si>
    <t>CPA_B</t>
  </si>
  <si>
    <t>Fish and other fishing products; aquaculture products; support services to fishing</t>
  </si>
  <si>
    <t>CPA_A03</t>
  </si>
  <si>
    <t>Products of forestry, logging and related services</t>
  </si>
  <si>
    <t>CPA_A02</t>
  </si>
  <si>
    <t>Products of agriculture, hunting and related services</t>
  </si>
  <si>
    <t>CPA_A01</t>
  </si>
  <si>
    <t>Domestic margins and net taxes on exports</t>
  </si>
  <si>
    <t>Total use at basic prices</t>
  </si>
  <si>
    <t>Final use at basic prices</t>
  </si>
  <si>
    <t>Exports</t>
  </si>
  <si>
    <t>Gross capital formation</t>
  </si>
  <si>
    <t>Changes in inventories and valuables</t>
  </si>
  <si>
    <t>Gross fixed capital formation</t>
  </si>
  <si>
    <t>Final consumption expenditure</t>
  </si>
  <si>
    <t>Final consumption expenditure by government</t>
  </si>
  <si>
    <t>Final consumption expenditure by non-profit organisations serving households (NPISH)</t>
  </si>
  <si>
    <t>Final consumption expenditure by households</t>
  </si>
  <si>
    <t>Total intermediate consumption</t>
  </si>
  <si>
    <t>Financial intermediation services indirectly measured (FISIM)</t>
  </si>
  <si>
    <t>Activities of extra-territorial organisations and bodies</t>
  </si>
  <si>
    <t>Activities of households as employers; undifferentiated goods- and services-producing activities of households for own use</t>
  </si>
  <si>
    <t>Other personal service activities</t>
  </si>
  <si>
    <t>Repair of computers and personal and household goods</t>
  </si>
  <si>
    <t>Activities of membership organisations</t>
  </si>
  <si>
    <t>Sports activities and amusement and recreation activities</t>
  </si>
  <si>
    <t>Creative, arts and entertainment activities; libraries, archives, museums and other cultural activities; gambling and betting activities</t>
  </si>
  <si>
    <t>Social work activities</t>
  </si>
  <si>
    <t>Human health activities</t>
  </si>
  <si>
    <t>Education</t>
  </si>
  <si>
    <t>Public administration and defence; compulsory social security</t>
  </si>
  <si>
    <t>Security and investigation activities; services to buildings and landscape activities; office administrative, office support and other business support activities</t>
  </si>
  <si>
    <t>Travel agency, tour operator reservation service and related activities</t>
  </si>
  <si>
    <t>Employment activities</t>
  </si>
  <si>
    <t>Rental and leasing activities</t>
  </si>
  <si>
    <t>Other professional, scientific and technical activities; veterinary activities</t>
  </si>
  <si>
    <t>Advertising and market research</t>
  </si>
  <si>
    <t>Scientific research and development</t>
  </si>
  <si>
    <t>Architectural and engineering activities; technical testing and analysis</t>
  </si>
  <si>
    <t>Legal and accounting activities; activities of head offices; management consultancy activities</t>
  </si>
  <si>
    <t>Real estate activities</t>
  </si>
  <si>
    <t>Activities auxiliary to financial services and insurance activities</t>
  </si>
  <si>
    <t>Insurance, reinsurance and pension funding, except compulsory social security</t>
  </si>
  <si>
    <t>Financial service activities, except insurance and pension funding</t>
  </si>
  <si>
    <t>Computer programming, consultancy and related activities; information service activities</t>
  </si>
  <si>
    <t>Telecommunications</t>
  </si>
  <si>
    <t>Motion picture, video and television programme production, sound recording and music publishing activities; programming and broadcasting activities</t>
  </si>
  <si>
    <t>Publishing activities</t>
  </si>
  <si>
    <t>Accommodation and food service activities</t>
  </si>
  <si>
    <t>Postal and courier activities</t>
  </si>
  <si>
    <t>Warehousing and support activities for transportation</t>
  </si>
  <si>
    <t>Air transport</t>
  </si>
  <si>
    <t>Water transport</t>
  </si>
  <si>
    <t>Land transport and transport via pipelines</t>
  </si>
  <si>
    <t>Retail trade, except of motor vehicles and motorcycles</t>
  </si>
  <si>
    <t>Wholesale trade, except of motor vehicles and motorcycles</t>
  </si>
  <si>
    <t>Wholesale and retail trade and repair of motor vehicles and motorcycles</t>
  </si>
  <si>
    <t>Construction</t>
  </si>
  <si>
    <t>Water collection, treatment and supply</t>
  </si>
  <si>
    <t>Electricity, gas, steam and air conditioning supply</t>
  </si>
  <si>
    <t>Repair and installation of machinery and equipment</t>
  </si>
  <si>
    <t>Manufacture of furniture; other manufacturing</t>
  </si>
  <si>
    <t>Manufacture of other transport equipment</t>
  </si>
  <si>
    <t>Manufacture of motor vehicles, trailers and semi-trailers</t>
  </si>
  <si>
    <t>Manufacture of machinery and equipment n.e.c.</t>
  </si>
  <si>
    <t>Manufacture of electrical equipment</t>
  </si>
  <si>
    <t>Manufacture of computer, electronic and optical products</t>
  </si>
  <si>
    <t>Manufacture of fabricated metal products, except machinery and equipment</t>
  </si>
  <si>
    <t>Manufacture of basic metals</t>
  </si>
  <si>
    <t>Manufacture of other non-metallic mineral products</t>
  </si>
  <si>
    <t>Manufacture of rubber and plastic products</t>
  </si>
  <si>
    <t>Manufacture of basic pharmaceutical products and pharmaceutical preparations</t>
  </si>
  <si>
    <t xml:space="preserve">Manufacture of chemicals and chemical products </t>
  </si>
  <si>
    <t xml:space="preserve">Manufacture of coke and refined petroleum products </t>
  </si>
  <si>
    <t>Printing and reproduction of recorded media</t>
  </si>
  <si>
    <t>Manufacture of paper and paper products</t>
  </si>
  <si>
    <t>Manufacture of wood and of products of wood and cork, except furniture; manufacture of articles of straw and plaiting materials</t>
  </si>
  <si>
    <t>Manufacture of textiles, wearing apparel and leather products</t>
  </si>
  <si>
    <t>Manufacture of food products, beverages and tobacco products</t>
  </si>
  <si>
    <t>Fishing and aquaculture</t>
  </si>
  <si>
    <t>Forestry and logging</t>
  </si>
  <si>
    <t>Crop and animal production, hunting and related service activities</t>
  </si>
  <si>
    <t>Matching EPS Industry</t>
  </si>
  <si>
    <t>desc</t>
  </si>
  <si>
    <t>code</t>
  </si>
  <si>
    <t>year</t>
  </si>
  <si>
    <t>MARG_TXSP_EXP</t>
  </si>
  <si>
    <t>USE_bas</t>
  </si>
  <si>
    <t>FU_bas</t>
  </si>
  <si>
    <t>EXP</t>
  </si>
  <si>
    <t>GCF</t>
  </si>
  <si>
    <t>INVEN</t>
  </si>
  <si>
    <t>GFCF</t>
  </si>
  <si>
    <t>CONS</t>
  </si>
  <si>
    <t>CONS_g</t>
  </si>
  <si>
    <t>CONS_np</t>
  </si>
  <si>
    <t>CONS_h</t>
  </si>
  <si>
    <t>INTC</t>
  </si>
  <si>
    <t>FISIM</t>
  </si>
  <si>
    <t>U</t>
  </si>
  <si>
    <t>T</t>
  </si>
  <si>
    <t>S96</t>
  </si>
  <si>
    <t>S95</t>
  </si>
  <si>
    <t>S94</t>
  </si>
  <si>
    <t>R93</t>
  </si>
  <si>
    <t>R90-R92</t>
  </si>
  <si>
    <t>Q87_Q88</t>
  </si>
  <si>
    <t>Q86</t>
  </si>
  <si>
    <t>P85</t>
  </si>
  <si>
    <t>O84</t>
  </si>
  <si>
    <t>N80-N82</t>
  </si>
  <si>
    <t>N79</t>
  </si>
  <si>
    <t>N78</t>
  </si>
  <si>
    <t>N77</t>
  </si>
  <si>
    <t>M74_M75</t>
  </si>
  <si>
    <t>M73</t>
  </si>
  <si>
    <t>M72</t>
  </si>
  <si>
    <t>M71</t>
  </si>
  <si>
    <t>M69_M70</t>
  </si>
  <si>
    <t>L68</t>
  </si>
  <si>
    <t>K66</t>
  </si>
  <si>
    <t>K65</t>
  </si>
  <si>
    <t>K64</t>
  </si>
  <si>
    <t>J62_J63</t>
  </si>
  <si>
    <t>J61</t>
  </si>
  <si>
    <t>J59_J60</t>
  </si>
  <si>
    <t>J58</t>
  </si>
  <si>
    <t>I</t>
  </si>
  <si>
    <t>H53</t>
  </si>
  <si>
    <t>H52</t>
  </si>
  <si>
    <t>H51</t>
  </si>
  <si>
    <t>H50</t>
  </si>
  <si>
    <t>H49</t>
  </si>
  <si>
    <t>G47</t>
  </si>
  <si>
    <t>G46</t>
  </si>
  <si>
    <t>G45</t>
  </si>
  <si>
    <t>F</t>
  </si>
  <si>
    <t>E37-E39</t>
  </si>
  <si>
    <t>E36</t>
  </si>
  <si>
    <t>D35</t>
  </si>
  <si>
    <t>C33</t>
  </si>
  <si>
    <t>C31_C32</t>
  </si>
  <si>
    <t>C30</t>
  </si>
  <si>
    <t>C29</t>
  </si>
  <si>
    <t>C28</t>
  </si>
  <si>
    <t>C27</t>
  </si>
  <si>
    <t>C26</t>
  </si>
  <si>
    <t>C25</t>
  </si>
  <si>
    <t>C24</t>
  </si>
  <si>
    <t>C23</t>
  </si>
  <si>
    <t>C22</t>
  </si>
  <si>
    <t>C21</t>
  </si>
  <si>
    <t>C20</t>
  </si>
  <si>
    <t>C19</t>
  </si>
  <si>
    <t>C18</t>
  </si>
  <si>
    <t>C17</t>
  </si>
  <si>
    <t>C16</t>
  </si>
  <si>
    <t>C13-C15</t>
  </si>
  <si>
    <t>C10-C12</t>
  </si>
  <si>
    <t>B</t>
  </si>
  <si>
    <t>A03</t>
  </si>
  <si>
    <t>A02</t>
  </si>
  <si>
    <t>A01</t>
  </si>
  <si>
    <t>ISIC 20</t>
  </si>
  <si>
    <t>ISIC 21</t>
  </si>
  <si>
    <t>ISIC 17T19</t>
  </si>
  <si>
    <t>ISIC 69T83</t>
  </si>
  <si>
    <t>ISIC 69T84</t>
  </si>
  <si>
    <t>ISIC 69T85</t>
  </si>
  <si>
    <t>ISIC 86T89</t>
  </si>
  <si>
    <t>ISIC 90T97</t>
  </si>
  <si>
    <t>ISIC 90T98</t>
  </si>
  <si>
    <t>ISIC 90T99</t>
  </si>
  <si>
    <t>ISIC 90T100</t>
  </si>
  <si>
    <t>Chemicals Share</t>
  </si>
  <si>
    <t>Pharmaceuticals Share</t>
  </si>
  <si>
    <t>Total Pharmaceuticals Share</t>
  </si>
  <si>
    <t>Total Chemicals Share</t>
  </si>
  <si>
    <t>Total Chemicals Share - Output</t>
  </si>
  <si>
    <t>Total Pharmaceuticals Share - Ouput</t>
  </si>
  <si>
    <t>Brookings India</t>
  </si>
  <si>
    <t>Input Output Transactions Table: India 2015-2016</t>
  </si>
  <si>
    <t>https://www.brookings.edu/wp-content/uploads/2020/01/Input-Output-Transactions-Table.pdf</t>
  </si>
  <si>
    <t>Appendix C - Input Output Table</t>
  </si>
  <si>
    <r>
      <rPr>
        <sz val="11"/>
        <rFont val="Arimo"/>
        <family val="2"/>
      </rPr>
      <t>Input Output Table 2015-16 (₹ lakhs)</t>
    </r>
  </si>
  <si>
    <r>
      <rPr>
        <sz val="11"/>
        <rFont val="Arimo"/>
        <family val="2"/>
      </rPr>
      <t>Paddy</t>
    </r>
  </si>
  <si>
    <r>
      <rPr>
        <sz val="11"/>
        <rFont val="Arimo"/>
        <family val="2"/>
      </rPr>
      <t>Wheat</t>
    </r>
  </si>
  <si>
    <r>
      <rPr>
        <sz val="11"/>
        <rFont val="Arimo"/>
        <family val="2"/>
      </rPr>
      <t>Jowar</t>
    </r>
  </si>
  <si>
    <r>
      <rPr>
        <sz val="11"/>
        <rFont val="Arimo"/>
        <family val="2"/>
      </rPr>
      <t>Bajra</t>
    </r>
  </si>
  <si>
    <r>
      <rPr>
        <sz val="11"/>
        <rFont val="Arimo"/>
        <family val="2"/>
      </rPr>
      <t>Maize</t>
    </r>
  </si>
  <si>
    <r>
      <rPr>
        <sz val="11"/>
        <rFont val="Arimo"/>
        <family val="2"/>
      </rPr>
      <t>Gram</t>
    </r>
  </si>
  <si>
    <r>
      <rPr>
        <sz val="11"/>
        <rFont val="Arimo"/>
        <family val="2"/>
      </rPr>
      <t>Pulses</t>
    </r>
  </si>
  <si>
    <r>
      <rPr>
        <sz val="11"/>
        <rFont val="Arimo"/>
        <family val="2"/>
      </rPr>
      <t>Sugarcane</t>
    </r>
  </si>
  <si>
    <r>
      <rPr>
        <sz val="11"/>
        <rFont val="Arimo"/>
        <family val="2"/>
      </rPr>
      <t>Groundnut</t>
    </r>
  </si>
  <si>
    <r>
      <rPr>
        <sz val="11"/>
        <rFont val="Arimo"/>
        <family val="2"/>
      </rPr>
      <t>Coconut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</si>
  <si>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oilseeds</t>
    </r>
  </si>
  <si>
    <r>
      <rPr>
        <sz val="11"/>
        <rFont val="Arimo"/>
        <family val="2"/>
      </rPr>
      <t>Jute</t>
    </r>
  </si>
  <si>
    <r>
      <rPr>
        <sz val="11"/>
        <rFont val="Arimo"/>
        <family val="2"/>
      </rPr>
      <t>Cotton</t>
    </r>
  </si>
  <si>
    <r>
      <rPr>
        <sz val="11"/>
        <rFont val="Arimo"/>
        <family val="2"/>
      </rPr>
      <t>Tea</t>
    </r>
  </si>
  <si>
    <r>
      <rPr>
        <sz val="11"/>
        <rFont val="Arimo"/>
        <family val="2"/>
      </rPr>
      <t>Coffee</t>
    </r>
  </si>
  <si>
    <r>
      <rPr>
        <sz val="11"/>
        <rFont val="Arimo"/>
        <family val="2"/>
      </rPr>
      <t>Rubber</t>
    </r>
  </si>
  <si>
    <r>
      <rPr>
        <sz val="11"/>
        <rFont val="Arimo"/>
        <family val="2"/>
      </rPr>
      <t>Tobacco</t>
    </r>
  </si>
  <si>
    <r>
      <rPr>
        <sz val="11"/>
        <rFont val="Arimo"/>
        <family val="2"/>
      </rPr>
      <t>Fruits</t>
    </r>
  </si>
  <si>
    <r>
      <rPr>
        <sz val="11"/>
        <rFont val="Arimo"/>
        <family val="2"/>
      </rPr>
      <t>Vegetables</t>
    </r>
  </si>
  <si>
    <r>
      <rPr>
        <sz val="11"/>
        <rFont val="Arimo"/>
        <family val="2"/>
      </rPr>
      <t>Other crops</t>
    </r>
  </si>
  <si>
    <r>
      <rPr>
        <sz val="11"/>
        <rFont val="Arimo"/>
        <family val="2"/>
      </rPr>
      <t xml:space="preserve">Milk and
</t>
    </r>
    <r>
      <rPr>
        <sz val="11"/>
        <rFont val="Arimo"/>
        <family val="2"/>
      </rPr>
      <t>milk</t>
    </r>
  </si>
  <si>
    <r>
      <rPr>
        <sz val="11"/>
        <rFont val="Arimo"/>
        <family val="2"/>
      </rPr>
      <t xml:space="preserve">Poultry &amp;
</t>
    </r>
    <r>
      <rPr>
        <sz val="11"/>
        <rFont val="Arimo"/>
        <family val="2"/>
      </rPr>
      <t>Eggs</t>
    </r>
  </si>
  <si>
    <r>
      <rPr>
        <sz val="11"/>
        <rFont val="Arimo"/>
        <family val="2"/>
      </rPr>
      <t xml:space="preserve">Other liv.st.
</t>
    </r>
    <r>
      <rPr>
        <sz val="11"/>
        <rFont val="Arimo"/>
        <family val="2"/>
      </rPr>
      <t>produ.</t>
    </r>
  </si>
  <si>
    <r>
      <rPr>
        <sz val="11"/>
        <rFont val="Arimo"/>
        <family val="2"/>
      </rPr>
      <t xml:space="preserve">Animal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</si>
  <si>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Forestry and
</t>
    </r>
    <r>
      <rPr>
        <sz val="11"/>
        <rFont val="Arimo"/>
        <family val="2"/>
      </rPr>
      <t>Logging</t>
    </r>
  </si>
  <si>
    <r>
      <rPr>
        <sz val="11"/>
        <rFont val="Arimo"/>
        <family val="2"/>
      </rPr>
      <t xml:space="preserve">Fishing &amp;
</t>
    </r>
    <r>
      <rPr>
        <sz val="11"/>
        <rFont val="Arimo"/>
        <family val="2"/>
      </rPr>
      <t>Aquaculture</t>
    </r>
  </si>
  <si>
    <r>
      <rPr>
        <sz val="11"/>
        <rFont val="Arimo"/>
        <family val="2"/>
      </rPr>
      <t xml:space="preserve">Coal and
</t>
    </r>
    <r>
      <rPr>
        <sz val="11"/>
        <rFont val="Arimo"/>
        <family val="2"/>
      </rPr>
      <t>Lignite</t>
    </r>
  </si>
  <si>
    <r>
      <rPr>
        <sz val="11"/>
        <rFont val="Arimo"/>
        <family val="2"/>
      </rPr>
      <t xml:space="preserve">Crude
</t>
    </r>
    <r>
      <rPr>
        <sz val="11"/>
        <rFont val="Arimo"/>
        <family val="2"/>
      </rPr>
      <t>petroleum</t>
    </r>
  </si>
  <si>
    <r>
      <rPr>
        <sz val="11"/>
        <rFont val="Arimo"/>
        <family val="2"/>
      </rPr>
      <t>Natural Gas</t>
    </r>
  </si>
  <si>
    <r>
      <rPr>
        <sz val="11"/>
        <rFont val="Arimo"/>
        <family val="2"/>
      </rPr>
      <t>Iron ore</t>
    </r>
  </si>
  <si>
    <r>
      <rPr>
        <sz val="11"/>
        <rFont val="Arimo"/>
        <family val="2"/>
      </rPr>
      <t xml:space="preserve">Manganese
</t>
    </r>
    <r>
      <rPr>
        <sz val="11"/>
        <rFont val="Arimo"/>
        <family val="2"/>
      </rPr>
      <t>ore</t>
    </r>
  </si>
  <si>
    <r>
      <rPr>
        <sz val="11"/>
        <rFont val="Arimo"/>
        <family val="2"/>
      </rPr>
      <t>Bauxite</t>
    </r>
  </si>
  <si>
    <r>
      <rPr>
        <sz val="11"/>
        <rFont val="Arimo"/>
        <family val="2"/>
      </rPr>
      <t>Copper ore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</si>
  <si>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</si>
  <si>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Lime stone</t>
    </r>
  </si>
  <si>
    <r>
      <rPr>
        <sz val="11"/>
        <rFont val="Arimo"/>
        <family val="2"/>
      </rPr>
      <t>Mica</t>
    </r>
  </si>
  <si>
    <r>
      <rPr>
        <sz val="11"/>
        <rFont val="Arimo"/>
        <family val="2"/>
      </rPr>
      <t xml:space="preserve">Other non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</si>
  <si>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Sugar</t>
    </r>
  </si>
  <si>
    <r>
      <rPr>
        <sz val="11"/>
        <rFont val="Arimo"/>
        <family val="2"/>
      </rPr>
      <t xml:space="preserve">Khandsari,
</t>
    </r>
    <r>
      <rPr>
        <sz val="11"/>
        <rFont val="Arimo"/>
        <family val="2"/>
      </rPr>
      <t>boora</t>
    </r>
  </si>
  <si>
    <r>
      <rPr>
        <sz val="11"/>
        <rFont val="Arimo"/>
        <family val="2"/>
      </rPr>
      <t xml:space="preserve">Hydrogenate
</t>
    </r>
    <r>
      <rPr>
        <sz val="11"/>
        <rFont val="Arimo"/>
        <family val="2"/>
      </rPr>
      <t>d</t>
    </r>
  </si>
  <si>
    <r>
      <rPr>
        <sz val="11"/>
        <rFont val="Arimo"/>
        <family val="2"/>
      </rPr>
      <t xml:space="preserve">Edible oils
</t>
    </r>
    <r>
      <rPr>
        <sz val="11"/>
        <rFont val="Arimo"/>
        <family val="2"/>
      </rPr>
      <t>other than</t>
    </r>
  </si>
  <si>
    <r>
      <rPr>
        <sz val="11"/>
        <rFont val="Arimo"/>
        <family val="2"/>
      </rPr>
      <t xml:space="preserve">Tea and
</t>
    </r>
    <r>
      <rPr>
        <sz val="11"/>
        <rFont val="Arimo"/>
        <family val="2"/>
      </rPr>
      <t>coffee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</si>
  <si>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food</t>
    </r>
  </si>
  <si>
    <r>
      <rPr>
        <sz val="11"/>
        <rFont val="Arimo"/>
        <family val="2"/>
      </rPr>
      <t xml:space="preserve">Grain Mill
</t>
    </r>
    <r>
      <rPr>
        <sz val="11"/>
        <rFont val="Arimo"/>
        <family val="2"/>
      </rPr>
      <t>products,</t>
    </r>
  </si>
  <si>
    <r>
      <rPr>
        <sz val="11"/>
        <rFont val="Arimo"/>
        <family val="2"/>
      </rPr>
      <t>Beverages</t>
    </r>
  </si>
  <si>
    <r>
      <rPr>
        <sz val="11"/>
        <rFont val="Arimo"/>
        <family val="2"/>
      </rPr>
      <t xml:space="preserve">Tobacco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</si>
  <si>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Khadi,
</t>
    </r>
    <r>
      <rPr>
        <sz val="11"/>
        <rFont val="Arimo"/>
        <family val="2"/>
      </rPr>
      <t>cotton</t>
    </r>
  </si>
  <si>
    <r>
      <rPr>
        <sz val="11"/>
        <rFont val="Arimo"/>
        <family val="2"/>
      </rPr>
      <t xml:space="preserve">Cotton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</si>
  <si>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 xml:space="preserve">Woolen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</si>
  <si>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Silk textiles</t>
    </r>
  </si>
  <si>
    <r>
      <rPr>
        <sz val="11"/>
        <rFont val="Arimo"/>
        <family val="2"/>
      </rPr>
      <t xml:space="preserve">Art silk,
</t>
    </r>
    <r>
      <rPr>
        <sz val="11"/>
        <rFont val="Arimo"/>
        <family val="2"/>
      </rPr>
      <t>synthetic</t>
    </r>
  </si>
  <si>
    <r>
      <rPr>
        <sz val="11"/>
        <rFont val="Arimo"/>
        <family val="2"/>
      </rPr>
      <t xml:space="preserve">Jute, hemp,
</t>
    </r>
    <r>
      <rPr>
        <sz val="11"/>
        <rFont val="Arimo"/>
        <family val="2"/>
      </rPr>
      <t>mesta</t>
    </r>
  </si>
  <si>
    <r>
      <rPr>
        <sz val="11"/>
        <rFont val="Arimo"/>
        <family val="2"/>
      </rPr>
      <t xml:space="preserve">Carpet
</t>
    </r>
    <r>
      <rPr>
        <sz val="11"/>
        <rFont val="Arimo"/>
        <family val="2"/>
      </rPr>
      <t>weaving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</si>
  <si>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textile</t>
    </r>
  </si>
  <si>
    <r>
      <rPr>
        <sz val="11"/>
        <rFont val="Arimo"/>
        <family val="2"/>
      </rPr>
      <t xml:space="preserve">Ready made
</t>
    </r>
    <r>
      <rPr>
        <sz val="11"/>
        <rFont val="Arimo"/>
        <family val="2"/>
      </rPr>
      <t>garments</t>
    </r>
  </si>
  <si>
    <r>
      <rPr>
        <sz val="11"/>
        <rFont val="Arimo"/>
        <family val="2"/>
      </rPr>
      <t xml:space="preserve">Wood and
</t>
    </r>
    <r>
      <rPr>
        <sz val="11"/>
        <rFont val="Arimo"/>
        <family val="2"/>
      </rPr>
      <t>wood</t>
    </r>
  </si>
  <si>
    <r>
      <rPr>
        <sz val="11"/>
        <rFont val="Arimo"/>
        <family val="2"/>
      </rPr>
      <t xml:space="preserve">Paper, Paper
</t>
    </r>
    <r>
      <rPr>
        <sz val="11"/>
        <rFont val="Arimo"/>
        <family val="2"/>
      </rPr>
      <t>products and</t>
    </r>
  </si>
  <si>
    <r>
      <rPr>
        <sz val="11"/>
        <rFont val="Arimo"/>
        <family val="2"/>
      </rPr>
      <t xml:space="preserve">Publishing,
</t>
    </r>
    <r>
      <rPr>
        <sz val="11"/>
        <rFont val="Arimo"/>
        <family val="2"/>
      </rPr>
      <t>printing and</t>
    </r>
  </si>
  <si>
    <r>
      <rPr>
        <sz val="11"/>
        <rFont val="Arimo"/>
        <family val="2"/>
      </rPr>
      <t xml:space="preserve">Furniture &amp;
</t>
    </r>
    <r>
      <rPr>
        <sz val="11"/>
        <rFont val="Arimo"/>
        <family val="2"/>
      </rPr>
      <t>Fixtures</t>
    </r>
  </si>
  <si>
    <r>
      <rPr>
        <sz val="11"/>
        <rFont val="Arimo"/>
        <family val="2"/>
      </rPr>
      <t xml:space="preserve">Leather
</t>
    </r>
    <r>
      <rPr>
        <sz val="11"/>
        <rFont val="Arimo"/>
        <family val="2"/>
      </rPr>
      <t>footwear</t>
    </r>
  </si>
  <si>
    <r>
      <rPr>
        <sz val="11"/>
        <rFont val="Arimo"/>
        <family val="2"/>
      </rPr>
      <t xml:space="preserve">Leather and
</t>
    </r>
    <r>
      <rPr>
        <sz val="11"/>
        <rFont val="Arimo"/>
        <family val="2"/>
      </rPr>
      <t>leather</t>
    </r>
  </si>
  <si>
    <r>
      <rPr>
        <sz val="11"/>
        <rFont val="Arimo"/>
        <family val="2"/>
      </rPr>
      <t xml:space="preserve">Rubber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</si>
  <si>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Plastic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</si>
  <si>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Petroleum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</si>
  <si>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Coal tar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</si>
  <si>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Inorganic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</si>
  <si>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 xml:space="preserve">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</si>
  <si>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>Fertilizers</t>
    </r>
  </si>
  <si>
    <r>
      <rPr>
        <sz val="11"/>
        <rFont val="Arimo"/>
        <family val="2"/>
      </rPr>
      <t>Pesticides</t>
    </r>
  </si>
  <si>
    <r>
      <rPr>
        <sz val="11"/>
        <rFont val="Arimo"/>
        <family val="2"/>
      </rPr>
      <t xml:space="preserve">Paints,
</t>
    </r>
    <r>
      <rPr>
        <sz val="11"/>
        <rFont val="Arimo"/>
        <family val="2"/>
      </rPr>
      <t>varnishes</t>
    </r>
  </si>
  <si>
    <r>
      <rPr>
        <sz val="11"/>
        <rFont val="Arimo"/>
        <family val="2"/>
      </rPr>
      <t xml:space="preserve">Soaps,
</t>
    </r>
    <r>
      <rPr>
        <sz val="11"/>
        <rFont val="Arimo"/>
        <family val="2"/>
      </rPr>
      <t>cosmetics  &amp;</t>
    </r>
  </si>
  <si>
    <r>
      <rPr>
        <sz val="11"/>
        <rFont val="Arimo"/>
        <family val="2"/>
      </rPr>
      <t xml:space="preserve">Synthetic
</t>
    </r>
    <r>
      <rPr>
        <sz val="11"/>
        <rFont val="Arimo"/>
        <family val="2"/>
      </rPr>
      <t>fibers, resin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</si>
  <si>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chemicals</t>
    </r>
  </si>
  <si>
    <r>
      <rPr>
        <sz val="11"/>
        <rFont val="Arimo"/>
        <family val="2"/>
      </rPr>
      <t xml:space="preserve">Drugs and
</t>
    </r>
    <r>
      <rPr>
        <sz val="11"/>
        <rFont val="Arimo"/>
        <family val="2"/>
      </rPr>
      <t>medicine</t>
    </r>
  </si>
  <si>
    <r>
      <rPr>
        <sz val="11"/>
        <rFont val="Arimo"/>
        <family val="2"/>
      </rPr>
      <t xml:space="preserve">Structural
</t>
    </r>
    <r>
      <rPr>
        <sz val="11"/>
        <rFont val="Arimo"/>
        <family val="2"/>
      </rPr>
      <t>clay products</t>
    </r>
  </si>
  <si>
    <r>
      <rPr>
        <sz val="11"/>
        <rFont val="Arimo"/>
        <family val="2"/>
      </rPr>
      <t>Cement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</si>
  <si>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</si>
  <si>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 xml:space="preserve">Iron, steel
</t>
    </r>
    <r>
      <rPr>
        <sz val="11"/>
        <rFont val="Arimo"/>
        <family val="2"/>
      </rPr>
      <t>and  ferro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</si>
  <si>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 casting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</si>
  <si>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</t>
    </r>
  </si>
  <si>
    <r>
      <rPr>
        <sz val="11"/>
        <rFont val="Arimo"/>
        <family val="2"/>
      </rPr>
      <t xml:space="preserve">Non ferrous
</t>
    </r>
    <r>
      <rPr>
        <sz val="11"/>
        <rFont val="Arimo"/>
        <family val="2"/>
      </rPr>
      <t>basic metals</t>
    </r>
  </si>
  <si>
    <r>
      <rPr>
        <sz val="11"/>
        <rFont val="Arimo"/>
        <family val="2"/>
      </rPr>
      <t xml:space="preserve">Hand tools,
</t>
    </r>
    <r>
      <rPr>
        <sz val="11"/>
        <rFont val="Arimo"/>
        <family val="2"/>
      </rPr>
      <t>hardware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</si>
  <si>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metal</t>
    </r>
  </si>
  <si>
    <r>
      <rPr>
        <sz val="11"/>
        <rFont val="Arimo"/>
        <family val="2"/>
      </rPr>
      <t xml:space="preserve">Tractors and
</t>
    </r>
    <r>
      <rPr>
        <sz val="11"/>
        <rFont val="Arimo"/>
        <family val="2"/>
      </rPr>
      <t>agri.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</si>
  <si>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machinery(F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</si>
  <si>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</t>
    </r>
  </si>
  <si>
    <r>
      <rPr>
        <sz val="11"/>
        <rFont val="Arimo"/>
        <family val="2"/>
      </rPr>
      <t xml:space="preserve">Machine
</t>
    </r>
    <r>
      <rPr>
        <sz val="11"/>
        <rFont val="Arimo"/>
        <family val="2"/>
      </rPr>
      <t>tools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</si>
  <si>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</si>
  <si>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industrial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</si>
  <si>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wires &amp;</t>
    </r>
  </si>
  <si>
    <r>
      <rPr>
        <sz val="11"/>
        <rFont val="Arimo"/>
        <family val="2"/>
      </rPr>
      <t>Batteries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</si>
  <si>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</si>
  <si>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</si>
  <si>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</t>
    </r>
  </si>
  <si>
    <r>
      <rPr>
        <sz val="11"/>
        <rFont val="Arimo"/>
        <family val="2"/>
      </rPr>
      <t xml:space="preserve">Watches and
</t>
    </r>
    <r>
      <rPr>
        <sz val="11"/>
        <rFont val="Arimo"/>
        <family val="2"/>
      </rPr>
      <t>clocks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</si>
  <si>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</t>
    </r>
  </si>
  <si>
    <r>
      <rPr>
        <sz val="11"/>
        <rFont val="Arimo"/>
        <family val="2"/>
      </rPr>
      <t xml:space="preserve">Ships and
</t>
    </r>
    <r>
      <rPr>
        <sz val="11"/>
        <rFont val="Arimo"/>
        <family val="2"/>
      </rPr>
      <t>boats</t>
    </r>
  </si>
  <si>
    <r>
      <rPr>
        <sz val="11"/>
        <rFont val="Arimo"/>
        <family val="2"/>
      </rPr>
      <t xml:space="preserve">Rail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</si>
  <si>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 xml:space="preserve">Motor
</t>
    </r>
    <r>
      <rPr>
        <sz val="11"/>
        <rFont val="Arimo"/>
        <family val="2"/>
      </rPr>
      <t>vehicles</t>
    </r>
  </si>
  <si>
    <r>
      <rPr>
        <sz val="11"/>
        <rFont val="Arimo"/>
        <family val="2"/>
      </rPr>
      <t xml:space="preserve">Motor cycles
</t>
    </r>
    <r>
      <rPr>
        <sz val="11"/>
        <rFont val="Arimo"/>
        <family val="2"/>
      </rPr>
      <t>and scooters</t>
    </r>
  </si>
  <si>
    <r>
      <rPr>
        <sz val="11"/>
        <rFont val="Arimo"/>
        <family val="2"/>
      </rPr>
      <t xml:space="preserve">Bicycles,
</t>
    </r>
    <r>
      <rPr>
        <sz val="11"/>
        <rFont val="Arimo"/>
        <family val="2"/>
      </rPr>
      <t>cycle-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</si>
  <si>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</si>
  <si>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Aircraft &amp;
</t>
    </r>
    <r>
      <rPr>
        <sz val="11"/>
        <rFont val="Arimo"/>
        <family val="2"/>
      </rPr>
      <t>spacecraft</t>
    </r>
  </si>
  <si>
    <r>
      <rPr>
        <sz val="11"/>
        <rFont val="Arimo"/>
        <family val="2"/>
      </rPr>
      <t xml:space="preserve">Medical,
</t>
    </r>
    <r>
      <rPr>
        <sz val="11"/>
        <rFont val="Arimo"/>
        <family val="2"/>
      </rPr>
      <t>precision&amp;o</t>
    </r>
  </si>
  <si>
    <r>
      <rPr>
        <sz val="11"/>
        <rFont val="Arimo"/>
        <family val="2"/>
      </rPr>
      <t xml:space="preserve">Jems &amp;
</t>
    </r>
    <r>
      <rPr>
        <sz val="11"/>
        <rFont val="Arimo"/>
        <family val="2"/>
      </rPr>
      <t>jewelry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</si>
  <si>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</t>
    </r>
  </si>
  <si>
    <r>
      <rPr>
        <sz val="11"/>
        <rFont val="Arimo"/>
        <family val="2"/>
      </rPr>
      <t xml:space="preserve">Construction
</t>
    </r>
    <r>
      <rPr>
        <sz val="11"/>
        <rFont val="Arimo"/>
        <family val="2"/>
      </rPr>
      <t>and</t>
    </r>
  </si>
  <si>
    <r>
      <rPr>
        <sz val="11"/>
        <rFont val="Arimo"/>
        <family val="2"/>
      </rPr>
      <t>Electricity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</si>
  <si>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Supply</t>
    </r>
  </si>
  <si>
    <r>
      <rPr>
        <sz val="11"/>
        <rFont val="Arimo"/>
        <family val="2"/>
      </rPr>
      <t xml:space="preserve">Railway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</si>
  <si>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Land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</si>
  <si>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</si>
  <si>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>Air transport</t>
    </r>
  </si>
  <si>
    <r>
      <rPr>
        <sz val="11"/>
        <rFont val="Arimo"/>
        <family val="2"/>
      </rPr>
      <t xml:space="preserve">Supportive
</t>
    </r>
    <r>
      <rPr>
        <sz val="11"/>
        <rFont val="Arimo"/>
        <family val="2"/>
      </rPr>
      <t>and Auxiliary</t>
    </r>
  </si>
  <si>
    <r>
      <rPr>
        <sz val="11"/>
        <rFont val="Arimo"/>
        <family val="2"/>
      </rPr>
      <t xml:space="preserve">Storage and
</t>
    </r>
    <r>
      <rPr>
        <sz val="11"/>
        <rFont val="Arimo"/>
        <family val="2"/>
      </rPr>
      <t>warehousing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</si>
  <si>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 services</t>
    </r>
  </si>
  <si>
    <r>
      <rPr>
        <sz val="11"/>
        <rFont val="Arimo"/>
        <family val="2"/>
      </rPr>
      <t>Trade</t>
    </r>
  </si>
  <si>
    <r>
      <rPr>
        <sz val="11"/>
        <rFont val="Arimo"/>
        <family val="2"/>
      </rPr>
      <t xml:space="preserve">Hotels &amp;
</t>
    </r>
    <r>
      <rPr>
        <sz val="11"/>
        <rFont val="Arimo"/>
        <family val="2"/>
      </rPr>
      <t>Restaurant</t>
    </r>
  </si>
  <si>
    <r>
      <rPr>
        <sz val="11"/>
        <rFont val="Arimo"/>
        <family val="2"/>
      </rPr>
      <t xml:space="preserve">Financial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</si>
  <si>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Insurance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</si>
  <si>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Ownership
</t>
    </r>
    <r>
      <rPr>
        <sz val="11"/>
        <rFont val="Arimo"/>
        <family val="2"/>
      </rPr>
      <t>of dwellings</t>
    </r>
  </si>
  <si>
    <r>
      <rPr>
        <sz val="11"/>
        <rFont val="Arimo"/>
        <family val="2"/>
      </rPr>
      <t xml:space="preserve">Education
</t>
    </r>
    <r>
      <rPr>
        <sz val="11"/>
        <rFont val="Arimo"/>
        <family val="2"/>
      </rPr>
      <t>and research</t>
    </r>
  </si>
  <si>
    <r>
      <rPr>
        <sz val="11"/>
        <rFont val="Arimo"/>
        <family val="2"/>
      </rPr>
      <t xml:space="preserve">Medical and
</t>
    </r>
    <r>
      <rPr>
        <sz val="11"/>
        <rFont val="Arimo"/>
        <family val="2"/>
      </rPr>
      <t>Health</t>
    </r>
  </si>
  <si>
    <r>
      <rPr>
        <sz val="11"/>
        <rFont val="Arimo"/>
        <family val="2"/>
      </rPr>
      <t xml:space="preserve">Legal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</si>
  <si>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Computer
</t>
    </r>
    <r>
      <rPr>
        <sz val="11"/>
        <rFont val="Arimo"/>
        <family val="2"/>
      </rPr>
      <t>related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</si>
  <si>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Business</t>
    </r>
  </si>
  <si>
    <r>
      <rPr>
        <sz val="11"/>
        <rFont val="Arimo"/>
        <family val="2"/>
      </rPr>
      <t xml:space="preserve">Real estate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</si>
  <si>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Renting of
</t>
    </r>
    <r>
      <rPr>
        <sz val="11"/>
        <rFont val="Arimo"/>
        <family val="2"/>
      </rPr>
      <t>machinery &amp;</t>
    </r>
  </si>
  <si>
    <r>
      <rPr>
        <sz val="11"/>
        <rFont val="Arimo"/>
        <family val="2"/>
      </rPr>
      <t xml:space="preserve">Community,
</t>
    </r>
    <r>
      <rPr>
        <sz val="11"/>
        <rFont val="Arimo"/>
        <family val="2"/>
      </rPr>
      <t>social and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</si>
  <si>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</si>
  <si>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Public
</t>
    </r>
    <r>
      <rPr>
        <sz val="11"/>
        <rFont val="Arimo"/>
        <family val="2"/>
      </rPr>
      <t>administrati</t>
    </r>
  </si>
  <si>
    <r>
      <rPr>
        <sz val="11"/>
        <rFont val="Arimo"/>
        <family val="2"/>
      </rPr>
      <t>IIUSE</t>
    </r>
  </si>
  <si>
    <r>
      <rPr>
        <sz val="11"/>
        <rFont val="Arimo"/>
        <family val="2"/>
      </rPr>
      <t>PFCE</t>
    </r>
  </si>
  <si>
    <r>
      <rPr>
        <sz val="11"/>
        <rFont val="Arimo"/>
        <family val="2"/>
      </rPr>
      <t>GFCE</t>
    </r>
  </si>
  <si>
    <r>
      <rPr>
        <sz val="11"/>
        <rFont val="Arimo"/>
        <family val="2"/>
      </rPr>
      <t>GFCF</t>
    </r>
  </si>
  <si>
    <r>
      <rPr>
        <sz val="11"/>
        <rFont val="Arimo"/>
        <family val="2"/>
      </rPr>
      <t>CIS</t>
    </r>
  </si>
  <si>
    <r>
      <rPr>
        <sz val="11"/>
        <rFont val="Arimo"/>
        <family val="2"/>
      </rPr>
      <t>EXP</t>
    </r>
  </si>
  <si>
    <r>
      <rPr>
        <sz val="11"/>
        <rFont val="Arimo"/>
        <family val="2"/>
      </rPr>
      <t>Valuables</t>
    </r>
  </si>
  <si>
    <r>
      <rPr>
        <sz val="11"/>
        <rFont val="Arimo"/>
        <family val="2"/>
      </rPr>
      <t>Less Imp</t>
    </r>
  </si>
  <si>
    <r>
      <rPr>
        <sz val="11"/>
        <rFont val="Arimo"/>
        <family val="2"/>
      </rPr>
      <t>TFUSE</t>
    </r>
  </si>
  <si>
    <r>
      <rPr>
        <sz val="11"/>
        <rFont val="Arimo"/>
        <family val="2"/>
      </rPr>
      <t>Total</t>
    </r>
  </si>
  <si>
    <t>ISIC Code</t>
  </si>
  <si>
    <t>ISIC 05</t>
  </si>
  <si>
    <t>ISIC 06</t>
  </si>
  <si>
    <r>
      <rPr>
        <sz val="11"/>
        <rFont val="Arimo"/>
        <family val="2"/>
      </rPr>
      <t>Other oilseeds</t>
    </r>
  </si>
  <si>
    <r>
      <rPr>
        <sz val="11"/>
        <rFont val="Arimo"/>
        <family val="2"/>
      </rPr>
      <t>Milk and milk products</t>
    </r>
  </si>
  <si>
    <r>
      <rPr>
        <sz val="11"/>
        <rFont val="Arimo"/>
        <family val="2"/>
      </rPr>
      <t>Poultry &amp; Eggs</t>
    </r>
  </si>
  <si>
    <r>
      <rPr>
        <sz val="11"/>
        <rFont val="Arimo"/>
        <family val="2"/>
      </rPr>
      <t>Other liv.st. produ.</t>
    </r>
  </si>
  <si>
    <r>
      <rPr>
        <sz val="11"/>
        <rFont val="Arimo"/>
        <family val="2"/>
      </rPr>
      <t>Animal Services</t>
    </r>
  </si>
  <si>
    <r>
      <rPr>
        <sz val="11"/>
        <rFont val="Arimo"/>
        <family val="2"/>
      </rPr>
      <t>Forestry and Logging</t>
    </r>
  </si>
  <si>
    <r>
      <rPr>
        <sz val="11"/>
        <rFont val="Arimo"/>
        <family val="2"/>
      </rPr>
      <t>Fishing &amp; Aquaculture</t>
    </r>
  </si>
  <si>
    <r>
      <rPr>
        <sz val="11"/>
        <rFont val="Arimo"/>
        <family val="2"/>
      </rPr>
      <t>Coal and Lignite</t>
    </r>
  </si>
  <si>
    <r>
      <rPr>
        <sz val="11"/>
        <rFont val="Arimo"/>
        <family val="2"/>
      </rPr>
      <t>Crude petroleum</t>
    </r>
  </si>
  <si>
    <r>
      <rPr>
        <sz val="11"/>
        <rFont val="Arimo"/>
        <family val="2"/>
      </rPr>
      <t>Manganese ore</t>
    </r>
  </si>
  <si>
    <r>
      <rPr>
        <sz val="11"/>
        <rFont val="Arimo"/>
        <family val="2"/>
      </rPr>
      <t>Other Metallic minerals</t>
    </r>
  </si>
  <si>
    <r>
      <rPr>
        <sz val="11"/>
        <rFont val="Arimo"/>
        <family val="2"/>
      </rPr>
      <t xml:space="preserve">Other non metallic
</t>
    </r>
    <r>
      <rPr>
        <sz val="11"/>
        <rFont val="Arimo"/>
        <family val="2"/>
      </rPr>
      <t>minerals</t>
    </r>
  </si>
  <si>
    <r>
      <rPr>
        <sz val="11"/>
        <rFont val="Arimo"/>
        <family val="2"/>
      </rPr>
      <t>Khandsari, boora</t>
    </r>
  </si>
  <si>
    <r>
      <rPr>
        <sz val="11"/>
        <rFont val="Arimo"/>
        <family val="2"/>
      </rPr>
      <t xml:space="preserve">Hydrogenated
</t>
    </r>
    <r>
      <rPr>
        <sz val="11"/>
        <rFont val="Arimo"/>
        <family val="2"/>
      </rPr>
      <t>oil(vanaspati)</t>
    </r>
  </si>
  <si>
    <r>
      <rPr>
        <sz val="11"/>
        <rFont val="Arimo"/>
        <family val="2"/>
      </rPr>
      <t xml:space="preserve">Edible oils other than
</t>
    </r>
    <r>
      <rPr>
        <sz val="11"/>
        <rFont val="Arimo"/>
        <family val="2"/>
      </rPr>
      <t>vanaspati</t>
    </r>
  </si>
  <si>
    <r>
      <rPr>
        <sz val="11"/>
        <rFont val="Arimo"/>
        <family val="2"/>
      </rPr>
      <t>Tea and coffee processing</t>
    </r>
  </si>
  <si>
    <r>
      <rPr>
        <sz val="11"/>
        <rFont val="Arimo"/>
        <family val="2"/>
      </rPr>
      <t xml:space="preserve">Miscellaneous food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</si>
  <si>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Grain Mill products, starch and starch products</t>
    </r>
  </si>
  <si>
    <r>
      <rPr>
        <sz val="11"/>
        <rFont val="Arimo"/>
        <family val="2"/>
      </rPr>
      <t>Tobacco Products</t>
    </r>
  </si>
  <si>
    <r>
      <rPr>
        <sz val="11"/>
        <rFont val="Arimo"/>
        <family val="2"/>
      </rPr>
      <t xml:space="preserve">Khadi, cotton
</t>
    </r>
    <r>
      <rPr>
        <sz val="11"/>
        <rFont val="Arimo"/>
        <family val="2"/>
      </rPr>
      <t>textiles(handlooms)</t>
    </r>
  </si>
  <si>
    <r>
      <rPr>
        <sz val="11"/>
        <rFont val="Arimo"/>
        <family val="2"/>
      </rPr>
      <t>Cotton textiles</t>
    </r>
  </si>
  <si>
    <r>
      <rPr>
        <sz val="11"/>
        <rFont val="Arimo"/>
        <family val="2"/>
      </rPr>
      <t>Woolen textiles</t>
    </r>
  </si>
  <si>
    <r>
      <rPr>
        <sz val="11"/>
        <rFont val="Arimo"/>
        <family val="2"/>
      </rPr>
      <t xml:space="preserve">Art silk, synthetic fiber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</si>
  <si>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Jute, hemp, mesta textiles</t>
    </r>
  </si>
  <si>
    <r>
      <rPr>
        <sz val="11"/>
        <rFont val="Arimo"/>
        <family val="2"/>
      </rPr>
      <t>Carpet weaving</t>
    </r>
  </si>
  <si>
    <r>
      <rPr>
        <sz val="11"/>
        <rFont val="Arimo"/>
        <family val="2"/>
      </rPr>
      <t xml:space="preserve">Miscellaneous textile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</si>
  <si>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Ready made garments</t>
    </r>
  </si>
  <si>
    <r>
      <rPr>
        <sz val="11"/>
        <rFont val="Arimo"/>
        <family val="2"/>
      </rPr>
      <t xml:space="preserve">Wood and wood products
</t>
    </r>
    <r>
      <rPr>
        <sz val="11"/>
        <rFont val="Arimo"/>
        <family val="2"/>
      </rPr>
      <t>except furniture</t>
    </r>
  </si>
  <si>
    <r>
      <rPr>
        <sz val="11"/>
        <rFont val="Arimo"/>
        <family val="2"/>
      </rPr>
      <t xml:space="preserve">Paper, Paper products and
</t>
    </r>
    <r>
      <rPr>
        <sz val="11"/>
        <rFont val="Arimo"/>
        <family val="2"/>
      </rPr>
      <t>newsprint</t>
    </r>
  </si>
  <si>
    <r>
      <rPr>
        <sz val="11"/>
        <rFont val="Arimo"/>
        <family val="2"/>
      </rPr>
      <t xml:space="preserve">Publishing, printing and
</t>
    </r>
    <r>
      <rPr>
        <sz val="11"/>
        <rFont val="Arimo"/>
        <family val="2"/>
      </rPr>
      <t>allied activities</t>
    </r>
  </si>
  <si>
    <r>
      <rPr>
        <sz val="11"/>
        <rFont val="Arimo"/>
        <family val="2"/>
      </rPr>
      <t>Furniture &amp; Fixtures</t>
    </r>
  </si>
  <si>
    <r>
      <rPr>
        <sz val="11"/>
        <rFont val="Arimo"/>
        <family val="2"/>
      </rPr>
      <t>Leather footwear</t>
    </r>
  </si>
  <si>
    <r>
      <rPr>
        <sz val="11"/>
        <rFont val="Arimo"/>
        <family val="2"/>
      </rPr>
      <t xml:space="preserve">Leather and leather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</si>
  <si>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Rubber  products</t>
    </r>
  </si>
  <si>
    <r>
      <rPr>
        <sz val="11"/>
        <rFont val="Arimo"/>
        <family val="2"/>
      </rPr>
      <t>Plastic products</t>
    </r>
  </si>
  <si>
    <r>
      <rPr>
        <sz val="11"/>
        <rFont val="Arimo"/>
        <family val="2"/>
      </rPr>
      <t>Petroleum products</t>
    </r>
  </si>
  <si>
    <r>
      <rPr>
        <sz val="11"/>
        <rFont val="Arimo"/>
        <family val="2"/>
      </rPr>
      <t>Coal tar products</t>
    </r>
  </si>
  <si>
    <r>
      <rPr>
        <sz val="11"/>
        <rFont val="Arimo"/>
        <family val="2"/>
      </rPr>
      <t>Inorganic heavy chemicals</t>
    </r>
  </si>
  <si>
    <r>
      <rPr>
        <sz val="11"/>
        <rFont val="Arimo"/>
        <family val="2"/>
      </rPr>
      <t>Organic heavy chemicals</t>
    </r>
  </si>
  <si>
    <r>
      <rPr>
        <sz val="11"/>
        <rFont val="Arimo"/>
        <family val="2"/>
      </rPr>
      <t xml:space="preserve">Paints, varnishes and
</t>
    </r>
    <r>
      <rPr>
        <sz val="11"/>
        <rFont val="Arimo"/>
        <family val="2"/>
      </rPr>
      <t>lacquers</t>
    </r>
  </si>
  <si>
    <r>
      <rPr>
        <sz val="11"/>
        <rFont val="Arimo"/>
        <family val="2"/>
      </rPr>
      <t xml:space="preserve">Soaps, cosmetics  &amp;
</t>
    </r>
    <r>
      <rPr>
        <sz val="11"/>
        <rFont val="Arimo"/>
        <family val="2"/>
      </rPr>
      <t>glycerin</t>
    </r>
  </si>
  <si>
    <r>
      <rPr>
        <sz val="11"/>
        <rFont val="Arimo"/>
        <family val="2"/>
      </rPr>
      <t>Synthetic fibers, resin</t>
    </r>
  </si>
  <si>
    <r>
      <rPr>
        <sz val="11"/>
        <rFont val="Arimo"/>
        <family val="2"/>
      </rPr>
      <t>Other chemicals</t>
    </r>
  </si>
  <si>
    <r>
      <rPr>
        <sz val="11"/>
        <rFont val="Arimo"/>
        <family val="2"/>
      </rPr>
      <t>Drugs and medicine</t>
    </r>
  </si>
  <si>
    <r>
      <rPr>
        <sz val="11"/>
        <rFont val="Arimo"/>
        <family val="2"/>
      </rPr>
      <t>Structural clay products</t>
    </r>
  </si>
  <si>
    <r>
      <rPr>
        <sz val="11"/>
        <rFont val="Arimo"/>
        <family val="2"/>
      </rPr>
      <t xml:space="preserve">Other non-metallic mineral
</t>
    </r>
    <r>
      <rPr>
        <sz val="11"/>
        <rFont val="Arimo"/>
        <family val="2"/>
      </rPr>
      <t>prods.</t>
    </r>
  </si>
  <si>
    <r>
      <rPr>
        <sz val="11"/>
        <rFont val="Arimo"/>
        <family val="2"/>
      </rPr>
      <t>Iron, steel and  ferro alloys</t>
    </r>
  </si>
  <si>
    <r>
      <rPr>
        <sz val="11"/>
        <rFont val="Arimo"/>
        <family val="2"/>
      </rPr>
      <t xml:space="preserve">Iron and steel casting &amp;
</t>
    </r>
    <r>
      <rPr>
        <sz val="11"/>
        <rFont val="Arimo"/>
        <family val="2"/>
      </rPr>
      <t>forging</t>
    </r>
  </si>
  <si>
    <r>
      <rPr>
        <sz val="11"/>
        <rFont val="Arimo"/>
        <family val="2"/>
      </rPr>
      <t>Iron and steel foundries</t>
    </r>
  </si>
  <si>
    <r>
      <rPr>
        <sz val="11"/>
        <rFont val="Arimo"/>
        <family val="2"/>
      </rPr>
      <t xml:space="preserve">Non ferrous basic metals
</t>
    </r>
    <r>
      <rPr>
        <sz val="11"/>
        <rFont val="Arimo"/>
        <family val="2"/>
      </rPr>
      <t>(including alloys)</t>
    </r>
  </si>
  <si>
    <r>
      <rPr>
        <sz val="11"/>
        <rFont val="Arimo"/>
        <family val="2"/>
      </rPr>
      <t>Hand tools, hardware</t>
    </r>
  </si>
  <si>
    <r>
      <rPr>
        <sz val="11"/>
        <rFont val="Arimo"/>
        <family val="2"/>
      </rPr>
      <t xml:space="preserve">Miscellaneous metal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</si>
  <si>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Tractors and agri.
</t>
    </r>
    <r>
      <rPr>
        <sz val="11"/>
        <rFont val="Arimo"/>
        <family val="2"/>
      </rPr>
      <t>implements</t>
    </r>
  </si>
  <si>
    <r>
      <rPr>
        <sz val="11"/>
        <rFont val="Arimo"/>
        <family val="2"/>
      </rPr>
      <t>Industrial machinery(F &amp; T)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</si>
  <si>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machinery(others)</t>
    </r>
  </si>
  <si>
    <r>
      <rPr>
        <sz val="11"/>
        <rFont val="Arimo"/>
        <family val="2"/>
      </rPr>
      <t>Machine tools</t>
    </r>
  </si>
  <si>
    <r>
      <rPr>
        <sz val="11"/>
        <rFont val="Arimo"/>
        <family val="2"/>
      </rPr>
      <t xml:space="preserve">Other non-electrical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</si>
  <si>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 xml:space="preserve">Electrical industrial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</si>
  <si>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>Electrical wires &amp; cables</t>
    </r>
  </si>
  <si>
    <r>
      <rPr>
        <sz val="11"/>
        <rFont val="Arimo"/>
        <family val="2"/>
      </rPr>
      <t>Other electrical Machinery</t>
    </r>
  </si>
  <si>
    <r>
      <rPr>
        <sz val="11"/>
        <rFont val="Arimo"/>
        <family val="2"/>
      </rPr>
      <t>Electrical 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</si>
  <si>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equipments(incl.TV)</t>
    </r>
  </si>
  <si>
    <r>
      <rPr>
        <sz val="11"/>
        <rFont val="Arimo"/>
        <family val="2"/>
      </rPr>
      <t>Watches and clocks</t>
    </r>
  </si>
  <si>
    <r>
      <rPr>
        <sz val="11"/>
        <rFont val="Arimo"/>
        <family val="2"/>
      </rPr>
      <t xml:space="preserve">Communication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</si>
  <si>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>Ships and boats</t>
    </r>
  </si>
  <si>
    <r>
      <rPr>
        <sz val="11"/>
        <rFont val="Arimo"/>
        <family val="2"/>
      </rPr>
      <t>Rail equipments</t>
    </r>
  </si>
  <si>
    <r>
      <rPr>
        <sz val="11"/>
        <rFont val="Arimo"/>
        <family val="2"/>
      </rPr>
      <t>Motor vehicles</t>
    </r>
  </si>
  <si>
    <r>
      <rPr>
        <sz val="11"/>
        <rFont val="Arimo"/>
        <family val="2"/>
      </rPr>
      <t>Motor cycles and scooters</t>
    </r>
  </si>
  <si>
    <r>
      <rPr>
        <sz val="11"/>
        <rFont val="Arimo"/>
        <family val="2"/>
      </rPr>
      <t>Bicycles, cycle-rickshaw</t>
    </r>
  </si>
  <si>
    <r>
      <rPr>
        <sz val="11"/>
        <rFont val="Arimo"/>
        <family val="2"/>
      </rPr>
      <t xml:space="preserve">Other transport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</si>
  <si>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>Aircraft &amp; spacecraft</t>
    </r>
  </si>
  <si>
    <r>
      <rPr>
        <sz val="11"/>
        <rFont val="Arimo"/>
        <family val="2"/>
      </rPr>
      <t xml:space="preserve">Medical, precision&amp;optical
</t>
    </r>
    <r>
      <rPr>
        <sz val="11"/>
        <rFont val="Arimo"/>
        <family val="2"/>
      </rPr>
      <t>instru.s</t>
    </r>
  </si>
  <si>
    <r>
      <rPr>
        <sz val="11"/>
        <rFont val="Arimo"/>
        <family val="2"/>
      </rPr>
      <t>Jems &amp; jewelry</t>
    </r>
  </si>
  <si>
    <r>
      <rPr>
        <sz val="11"/>
        <rFont val="Arimo"/>
        <family val="2"/>
      </rPr>
      <t xml:space="preserve">Miscellaneous
</t>
    </r>
    <r>
      <rPr>
        <sz val="11"/>
        <rFont val="Arimo"/>
        <family val="2"/>
      </rPr>
      <t>manufacturing</t>
    </r>
  </si>
  <si>
    <r>
      <rPr>
        <sz val="11"/>
        <rFont val="Arimo"/>
        <family val="2"/>
      </rPr>
      <t xml:space="preserve">Construction and
</t>
    </r>
    <r>
      <rPr>
        <sz val="11"/>
        <rFont val="Arimo"/>
        <family val="2"/>
      </rPr>
      <t>construction services</t>
    </r>
  </si>
  <si>
    <r>
      <rPr>
        <sz val="11"/>
        <rFont val="Arimo"/>
        <family val="2"/>
      </rPr>
      <t>Water Supply</t>
    </r>
  </si>
  <si>
    <r>
      <rPr>
        <sz val="11"/>
        <rFont val="Arimo"/>
        <family val="2"/>
      </rPr>
      <t>Railway Transport</t>
    </r>
  </si>
  <si>
    <r>
      <rPr>
        <sz val="11"/>
        <rFont val="Arimo"/>
        <family val="2"/>
      </rPr>
      <t>Land transport</t>
    </r>
  </si>
  <si>
    <r>
      <rPr>
        <sz val="11"/>
        <rFont val="Arimo"/>
        <family val="2"/>
      </rPr>
      <t>Water Transport</t>
    </r>
  </si>
  <si>
    <r>
      <rPr>
        <sz val="11"/>
        <rFont val="Arimo"/>
        <family val="2"/>
      </rPr>
      <t xml:space="preserve">Supportive and Auxiliary
</t>
    </r>
    <r>
      <rPr>
        <sz val="11"/>
        <rFont val="Arimo"/>
        <family val="2"/>
      </rPr>
      <t>transport activities</t>
    </r>
  </si>
  <si>
    <r>
      <rPr>
        <sz val="11"/>
        <rFont val="Arimo"/>
        <family val="2"/>
      </rPr>
      <t>Storage and warehousing</t>
    </r>
  </si>
  <si>
    <r>
      <rPr>
        <sz val="11"/>
        <rFont val="Arimo"/>
        <family val="2"/>
      </rPr>
      <t>Communication services</t>
    </r>
  </si>
  <si>
    <r>
      <rPr>
        <sz val="11"/>
        <rFont val="Arimo"/>
        <family val="2"/>
      </rPr>
      <t>Hotels &amp; Restaurant</t>
    </r>
  </si>
  <si>
    <r>
      <rPr>
        <sz val="11"/>
        <rFont val="Arimo"/>
        <family val="2"/>
      </rPr>
      <t>Financial services</t>
    </r>
  </si>
  <si>
    <r>
      <rPr>
        <sz val="11"/>
        <rFont val="Arimo"/>
        <family val="2"/>
      </rPr>
      <t>Insurance services</t>
    </r>
  </si>
  <si>
    <r>
      <rPr>
        <sz val="11"/>
        <rFont val="Arimo"/>
        <family val="2"/>
      </rPr>
      <t>Ownership of dwellings</t>
    </r>
  </si>
  <si>
    <r>
      <rPr>
        <sz val="11"/>
        <rFont val="Arimo"/>
        <family val="2"/>
      </rPr>
      <t>Education and research</t>
    </r>
  </si>
  <si>
    <r>
      <rPr>
        <sz val="11"/>
        <rFont val="Arimo"/>
        <family val="2"/>
      </rPr>
      <t>Medical and Health</t>
    </r>
  </si>
  <si>
    <r>
      <rPr>
        <sz val="11"/>
        <rFont val="Arimo"/>
        <family val="2"/>
      </rPr>
      <t>Legal services</t>
    </r>
  </si>
  <si>
    <r>
      <rPr>
        <sz val="11"/>
        <rFont val="Arimo"/>
        <family val="2"/>
      </rPr>
      <t>Computer related services</t>
    </r>
  </si>
  <si>
    <r>
      <rPr>
        <sz val="11"/>
        <rFont val="Arimo"/>
        <family val="2"/>
      </rPr>
      <t>Other Business services</t>
    </r>
  </si>
  <si>
    <r>
      <rPr>
        <sz val="11"/>
        <rFont val="Arimo"/>
        <family val="2"/>
      </rPr>
      <t>Real estate services</t>
    </r>
  </si>
  <si>
    <r>
      <rPr>
        <sz val="11"/>
        <rFont val="Arimo"/>
        <family val="2"/>
      </rPr>
      <t xml:space="preserve">Renting of machinery &amp;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</si>
  <si>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 xml:space="preserve">Community, social and
</t>
    </r>
    <r>
      <rPr>
        <sz val="11"/>
        <rFont val="Arimo"/>
        <family val="2"/>
      </rPr>
      <t>personal services</t>
    </r>
  </si>
  <si>
    <r>
      <rPr>
        <sz val="11"/>
        <rFont val="Arimo"/>
        <family val="2"/>
      </rPr>
      <t>Other services</t>
    </r>
  </si>
  <si>
    <r>
      <rPr>
        <sz val="11"/>
        <rFont val="Arimo"/>
        <family val="2"/>
      </rPr>
      <t xml:space="preserve">Public administration and
</t>
    </r>
    <r>
      <rPr>
        <sz val="11"/>
        <rFont val="Arimo"/>
        <family val="2"/>
      </rPr>
      <t>defence</t>
    </r>
  </si>
  <si>
    <r>
      <rPr>
        <sz val="11"/>
        <rFont val="Arimo"/>
        <family val="2"/>
      </rPr>
      <t>Total Input</t>
    </r>
  </si>
  <si>
    <r>
      <rPr>
        <sz val="11"/>
        <rFont val="Arimo"/>
        <family val="2"/>
      </rPr>
      <t>NIT</t>
    </r>
  </si>
  <si>
    <r>
      <rPr>
        <sz val="11"/>
        <rFont val="Arimo"/>
        <family val="2"/>
      </rPr>
      <t>GVA</t>
    </r>
  </si>
  <si>
    <r>
      <rPr>
        <sz val="11"/>
        <rFont val="Arimo"/>
        <family val="2"/>
      </rPr>
      <t>Total Output</t>
    </r>
  </si>
  <si>
    <t>ISIC Splits Summarized by ISIC code</t>
  </si>
  <si>
    <t>Coal</t>
  </si>
  <si>
    <t>Oil/gas</t>
  </si>
  <si>
    <t>Coal Share</t>
  </si>
  <si>
    <t>Oil/gas Share</t>
  </si>
  <si>
    <t>Total Coal Share</t>
  </si>
  <si>
    <t>Total Oil/gas Share</t>
  </si>
  <si>
    <t>Total Coal Share - Output</t>
  </si>
  <si>
    <t>Total Oil/gas Share - Ouput</t>
  </si>
  <si>
    <t>D20: Pharmaceutical products</t>
  </si>
  <si>
    <t>D20T21: Chemicals</t>
  </si>
  <si>
    <t>Summed by Industry Category</t>
  </si>
  <si>
    <t>*IO table shows 0 purchases for either ISIC code, so we split this according to output</t>
  </si>
  <si>
    <t>Oil/Gas</t>
  </si>
  <si>
    <t>Government (GFCE)</t>
  </si>
  <si>
    <t>Households (PFCE)</t>
  </si>
  <si>
    <t>*where cells are highlighted yellow, the corresponding ISIC codes do not exist in the Brookings source data. So we assume the same shares as similar industries for those ISIC codes</t>
  </si>
  <si>
    <t>Exports (EXP)</t>
  </si>
  <si>
    <t>Central Statistics Office Ministry of Statistics and Programme Implementation, Government of India</t>
  </si>
  <si>
    <t>Input Output Table, 2007-08</t>
  </si>
  <si>
    <t>http://mospi.nic.in/sites/default/files/reports_and_publication/cso_national_accounts/input_output_transactions_table/2007_08/Binder1.pdf</t>
  </si>
  <si>
    <t>page 362</t>
  </si>
  <si>
    <t>World Input-Output Database</t>
  </si>
  <si>
    <t>National Input-Output Tables</t>
  </si>
  <si>
    <t>http://www.wiod.org/database/nat_suts16</t>
  </si>
  <si>
    <t>India SUT</t>
  </si>
  <si>
    <t>Coal and Oil/Gas Industries Split by Entity</t>
  </si>
  <si>
    <t>Chemicals and Pharmaceuticals Industries Split by Entity</t>
  </si>
  <si>
    <t>ISIC Split for Chemicals/Pharmaceuticals and Coal/Petroleum Extraction Industries</t>
  </si>
  <si>
    <t>We mostly use a Brookings input-output table to disaggregate coal/gas and chemiclas/pharmaceuticals in other io-model</t>
  </si>
  <si>
    <t>data files. However, the Brookings data source does not contain data on government expenditures for these industries.</t>
  </si>
  <si>
    <t>Therefore, we need to use other data sources for the diaggregation (we only use this for apportionment - the total amount</t>
  </si>
  <si>
    <t>spent still comes from OECD). We use the World Input-Output database for chemicals and pharmaceuticals, as this is another</t>
  </si>
  <si>
    <t>relatively recent source. However, the WIOD does not disaggregate coal/gas extraction, so we use older, official government data</t>
  </si>
  <si>
    <t>from MOSPI for that split.</t>
  </si>
  <si>
    <t>Coal/Gas-Oil and Chemicals/Pharmaceuticals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</si>
</sst>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_ ;\-#,##0.0\ "/>
    <numFmt numFmtId="165" formatCode="#,##0.0000000"/>
    <numFmt numFmtId="166" formatCode="0.00000000"/>
    <numFmt numFmtId="167" formatCode="0.0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name val="Arimo"/>
    </font>
    <font>
      <sz val="11"/>
      <name val="Arimo"/>
      <family val="2"/>
    </font>
    <font>
      <sz val="11"/>
      <color rgb="FF000000"/>
      <name val="Arimo"/>
      <family val="2"/>
    </font>
  </fonts>
  <fills count="11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8E1F2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/>
    <xf numFmtId="0" fontId="0" fillId="7" borderId="0" xfId="0" applyFill="1" applyAlignment="1">
      <alignment wrapText="1"/>
    </xf>
    <xf numFmtId="0" fontId="0" fillId="0" borderId="0" xfId="0" applyFill="1" applyAlignment="1">
      <alignment wrapText="1"/>
    </xf>
    <xf numFmtId="0" fontId="13" fillId="0" borderId="0" xfId="0" applyFont="1" applyFill="1"/>
    <xf numFmtId="0" fontId="1" fillId="7" borderId="0" xfId="0" applyFont="1" applyFill="1"/>
    <xf numFmtId="0" fontId="0" fillId="8" borderId="0" xfId="0" applyFill="1" applyAlignment="1">
      <alignment wrapText="1"/>
    </xf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2" fillId="0" borderId="0" xfId="3" applyFont="1" applyAlignment="1">
      <alignment horizontal="left"/>
    </xf>
    <xf numFmtId="0" fontId="14" fillId="0" borderId="0" xfId="3"/>
    <xf numFmtId="3" fontId="15" fillId="0" borderId="0" xfId="0" applyNumberFormat="1" applyFont="1"/>
    <xf numFmtId="3" fontId="15" fillId="8" borderId="0" xfId="0" applyNumberFormat="1" applyFont="1" applyFill="1"/>
    <xf numFmtId="3" fontId="15" fillId="0" borderId="0" xfId="0" applyNumberFormat="1" applyFont="1" applyAlignment="1">
      <alignment wrapText="1"/>
    </xf>
    <xf numFmtId="3" fontId="15" fillId="0" borderId="0" xfId="0" quotePrefix="1" applyNumberFormat="1" applyFont="1"/>
    <xf numFmtId="0" fontId="16" fillId="0" borderId="0" xfId="4" applyFont="1"/>
    <xf numFmtId="0" fontId="16" fillId="0" borderId="0" xfId="5" applyFont="1" applyAlignment="1">
      <alignment horizontal="center" wrapText="1"/>
    </xf>
    <xf numFmtId="0" fontId="3" fillId="0" borderId="0" xfId="4" applyFont="1" applyFill="1" applyBorder="1" applyAlignment="1" applyProtection="1">
      <alignment horizontal="center" vertical="top" wrapText="1"/>
    </xf>
    <xf numFmtId="0" fontId="16" fillId="0" borderId="0" xfId="4" applyFont="1" applyFill="1" applyAlignment="1">
      <alignment wrapText="1"/>
    </xf>
    <xf numFmtId="0" fontId="16" fillId="0" borderId="0" xfId="4" applyFont="1" applyFill="1" applyAlignment="1">
      <alignment horizontal="left"/>
    </xf>
    <xf numFmtId="0" fontId="16" fillId="0" borderId="0" xfId="5" applyFont="1"/>
    <xf numFmtId="0" fontId="3" fillId="0" borderId="0" xfId="4" applyFont="1" applyFill="1" applyBorder="1"/>
    <xf numFmtId="0" fontId="3" fillId="0" borderId="0" xfId="5" applyFont="1" applyFill="1" applyBorder="1"/>
    <xf numFmtId="0" fontId="3" fillId="0" borderId="0" xfId="4" applyFont="1" applyFill="1" applyBorder="1" applyAlignment="1">
      <alignment horizontal="center"/>
    </xf>
    <xf numFmtId="0" fontId="3" fillId="0" borderId="0" xfId="6" applyFont="1" applyFill="1" applyBorder="1" applyAlignment="1">
      <alignment horizontal="left"/>
    </xf>
    <xf numFmtId="0" fontId="3" fillId="0" borderId="0" xfId="6" applyFont="1" applyFill="1"/>
    <xf numFmtId="0" fontId="3" fillId="0" borderId="0" xfId="7" applyFont="1" applyFill="1"/>
    <xf numFmtId="0" fontId="16" fillId="0" borderId="0" xfId="4" applyFont="1" applyFill="1"/>
    <xf numFmtId="3" fontId="15" fillId="0" borderId="0" xfId="0" applyNumberFormat="1" applyFont="1" applyFill="1"/>
    <xf numFmtId="0" fontId="0" fillId="8" borderId="0" xfId="0" applyFill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 applyFill="1" applyAlignment="1">
      <alignment horizontal="right"/>
    </xf>
    <xf numFmtId="0" fontId="0" fillId="8" borderId="0" xfId="0" applyFill="1"/>
    <xf numFmtId="0" fontId="18" fillId="0" borderId="0" xfId="4" applyFont="1" applyFill="1"/>
    <xf numFmtId="4" fontId="15" fillId="0" borderId="0" xfId="0" applyNumberFormat="1" applyFont="1"/>
    <xf numFmtId="4" fontId="15" fillId="8" borderId="0" xfId="0" applyNumberFormat="1" applyFont="1" applyFill="1"/>
    <xf numFmtId="4" fontId="15" fillId="0" borderId="0" xfId="0" applyNumberFormat="1" applyFont="1" applyFill="1"/>
    <xf numFmtId="0" fontId="0" fillId="9" borderId="0" xfId="0" applyFill="1"/>
    <xf numFmtId="165" fontId="0" fillId="9" borderId="0" xfId="0" applyNumberFormat="1" applyFill="1"/>
    <xf numFmtId="3" fontId="15" fillId="0" borderId="0" xfId="0" applyNumberFormat="1" applyFont="1" applyFill="1" applyAlignment="1">
      <alignment wrapText="1"/>
    </xf>
    <xf numFmtId="0" fontId="0" fillId="0" borderId="0" xfId="0" applyFill="1" applyAlignment="1">
      <alignment horizontal="right"/>
    </xf>
    <xf numFmtId="0" fontId="19" fillId="0" borderId="0" xfId="4" applyFont="1" applyFill="1" applyBorder="1" applyAlignment="1" applyProtection="1">
      <alignment horizontal="center" vertical="top" wrapText="1"/>
    </xf>
    <xf numFmtId="0" fontId="20" fillId="10" borderId="6" xfId="0" applyFont="1" applyFill="1" applyBorder="1" applyAlignment="1">
      <alignment horizontal="left" vertical="top" wrapText="1" indent="1"/>
    </xf>
    <xf numFmtId="1" fontId="22" fillId="10" borderId="7" xfId="0" applyNumberFormat="1" applyFont="1" applyFill="1" applyBorder="1" applyAlignment="1">
      <alignment horizontal="center" vertical="top" shrinkToFit="1"/>
    </xf>
    <xf numFmtId="1" fontId="22" fillId="10" borderId="7" xfId="0" applyNumberFormat="1" applyFont="1" applyFill="1" applyBorder="1" applyAlignment="1">
      <alignment horizontal="left" vertical="top" indent="3" shrinkToFit="1"/>
    </xf>
    <xf numFmtId="0" fontId="0" fillId="10" borderId="7" xfId="0" applyFill="1" applyBorder="1" applyAlignment="1">
      <alignment horizontal="left" wrapText="1"/>
    </xf>
    <xf numFmtId="0" fontId="0" fillId="10" borderId="8" xfId="0" applyFill="1" applyBorder="1" applyAlignment="1">
      <alignment wrapText="1"/>
    </xf>
    <xf numFmtId="0" fontId="0" fillId="10" borderId="8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/>
    </xf>
    <xf numFmtId="0" fontId="20" fillId="10" borderId="10" xfId="0" applyFont="1" applyFill="1" applyBorder="1" applyAlignment="1">
      <alignment horizontal="left" vertical="top" wrapText="1" indent="1"/>
    </xf>
    <xf numFmtId="0" fontId="20" fillId="10" borderId="7" xfId="0" applyFont="1" applyFill="1" applyBorder="1" applyAlignment="1">
      <alignment horizontal="left" vertical="top" wrapText="1" indent="2"/>
    </xf>
    <xf numFmtId="0" fontId="20" fillId="10" borderId="7" xfId="0" applyFont="1" applyFill="1" applyBorder="1" applyAlignment="1">
      <alignment horizontal="left" vertical="top" wrapText="1" indent="1"/>
    </xf>
    <xf numFmtId="0" fontId="0" fillId="10" borderId="7" xfId="0" applyFill="1" applyBorder="1" applyAlignment="1">
      <alignment horizontal="left" vertical="top" wrapText="1" indent="2"/>
    </xf>
    <xf numFmtId="0" fontId="20" fillId="10" borderId="7" xfId="0" applyFont="1" applyFill="1" applyBorder="1" applyAlignment="1">
      <alignment horizontal="center" vertical="top" wrapText="1"/>
    </xf>
    <xf numFmtId="0" fontId="20" fillId="10" borderId="7" xfId="0" applyFont="1" applyFill="1" applyBorder="1" applyAlignment="1">
      <alignment horizontal="left" vertical="top" wrapText="1" indent="3"/>
    </xf>
    <xf numFmtId="0" fontId="20" fillId="10" borderId="7" xfId="0" applyFont="1" applyFill="1" applyBorder="1" applyAlignment="1">
      <alignment horizontal="left" vertical="top" wrapText="1"/>
    </xf>
    <xf numFmtId="0" fontId="20" fillId="10" borderId="7" xfId="0" applyFont="1" applyFill="1" applyBorder="1" applyAlignment="1">
      <alignment horizontal="right" vertical="top" wrapText="1"/>
    </xf>
    <xf numFmtId="0" fontId="0" fillId="10" borderId="7" xfId="0" applyFill="1" applyBorder="1" applyAlignment="1">
      <alignment horizontal="center" vertical="top" wrapText="1"/>
    </xf>
    <xf numFmtId="0" fontId="0" fillId="10" borderId="7" xfId="0" applyFill="1" applyBorder="1" applyAlignment="1">
      <alignment horizontal="left" vertical="top" wrapText="1" indent="1"/>
    </xf>
    <xf numFmtId="0" fontId="0" fillId="10" borderId="7" xfId="0" applyFill="1" applyBorder="1" applyAlignment="1">
      <alignment horizontal="left" vertical="top" wrapText="1"/>
    </xf>
    <xf numFmtId="0" fontId="20" fillId="10" borderId="8" xfId="0" applyFont="1" applyFill="1" applyBorder="1" applyAlignment="1">
      <alignment vertical="top" wrapText="1"/>
    </xf>
    <xf numFmtId="0" fontId="20" fillId="10" borderId="8" xfId="0" applyFont="1" applyFill="1" applyBorder="1" applyAlignment="1">
      <alignment horizontal="left" vertical="top" wrapText="1" indent="2"/>
    </xf>
    <xf numFmtId="0" fontId="20" fillId="10" borderId="9" xfId="0" applyFont="1" applyFill="1" applyBorder="1" applyAlignment="1">
      <alignment horizontal="left" vertical="top" wrapText="1" indent="1"/>
    </xf>
    <xf numFmtId="1" fontId="22" fillId="10" borderId="7" xfId="0" applyNumberFormat="1" applyFont="1" applyFill="1" applyBorder="1" applyAlignment="1">
      <alignment horizontal="right" vertical="top" shrinkToFit="1"/>
    </xf>
    <xf numFmtId="1" fontId="22" fillId="0" borderId="7" xfId="0" applyNumberFormat="1" applyFont="1" applyFill="1" applyBorder="1" applyAlignment="1">
      <alignment horizontal="right" vertical="top" shrinkToFit="1"/>
    </xf>
    <xf numFmtId="1" fontId="22" fillId="0" borderId="8" xfId="0" applyNumberFormat="1" applyFont="1" applyFill="1" applyBorder="1" applyAlignment="1">
      <alignment vertical="top" shrinkToFit="1"/>
    </xf>
    <xf numFmtId="1" fontId="22" fillId="0" borderId="8" xfId="0" applyNumberFormat="1" applyFont="1" applyFill="1" applyBorder="1" applyAlignment="1">
      <alignment horizontal="right" vertical="top" shrinkToFit="1"/>
    </xf>
    <xf numFmtId="1" fontId="22" fillId="0" borderId="7" xfId="0" applyNumberFormat="1" applyFont="1" applyFill="1" applyBorder="1" applyAlignment="1">
      <alignment horizontal="right" vertical="center" shrinkToFit="1"/>
    </xf>
    <xf numFmtId="1" fontId="22" fillId="0" borderId="8" xfId="0" applyNumberFormat="1" applyFont="1" applyFill="1" applyBorder="1" applyAlignment="1">
      <alignment vertical="center" shrinkToFit="1"/>
    </xf>
    <xf numFmtId="1" fontId="22" fillId="0" borderId="8" xfId="0" applyNumberFormat="1" applyFont="1" applyFill="1" applyBorder="1" applyAlignment="1">
      <alignment horizontal="right" vertical="center" shrinkToFit="1"/>
    </xf>
    <xf numFmtId="1" fontId="22" fillId="10" borderId="7" xfId="0" applyNumberFormat="1" applyFont="1" applyFill="1" applyBorder="1" applyAlignment="1">
      <alignment horizontal="right" vertical="center" shrinkToFit="1"/>
    </xf>
    <xf numFmtId="1" fontId="22" fillId="0" borderId="7" xfId="0" applyNumberFormat="1" applyFont="1" applyFill="1" applyBorder="1" applyAlignment="1">
      <alignment horizontal="right" shrinkToFit="1"/>
    </xf>
    <xf numFmtId="1" fontId="22" fillId="0" borderId="8" xfId="0" applyNumberFormat="1" applyFont="1" applyFill="1" applyBorder="1" applyAlignment="1">
      <alignment shrinkToFit="1"/>
    </xf>
    <xf numFmtId="1" fontId="22" fillId="0" borderId="8" xfId="0" applyNumberFormat="1" applyFont="1" applyFill="1" applyBorder="1" applyAlignment="1">
      <alignment horizontal="right" shrinkToFit="1"/>
    </xf>
    <xf numFmtId="166" fontId="22" fillId="0" borderId="7" xfId="0" applyNumberFormat="1" applyFont="1" applyFill="1" applyBorder="1" applyAlignment="1">
      <alignment horizontal="right" vertical="top" shrinkToFit="1"/>
    </xf>
    <xf numFmtId="0" fontId="17" fillId="8" borderId="0" xfId="0" applyFont="1" applyFill="1" applyAlignment="1">
      <alignment horizontal="right"/>
    </xf>
    <xf numFmtId="165" fontId="0" fillId="8" borderId="0" xfId="0" applyNumberFormat="1" applyFill="1"/>
    <xf numFmtId="0" fontId="0" fillId="0" borderId="0" xfId="0" quotePrefix="1"/>
    <xf numFmtId="166" fontId="0" fillId="0" borderId="0" xfId="0" applyNumberFormat="1"/>
    <xf numFmtId="0" fontId="1" fillId="0" borderId="0" xfId="0" applyFont="1" applyFill="1" applyBorder="1" applyAlignment="1">
      <alignment horizontal="left" vertical="top"/>
    </xf>
    <xf numFmtId="4" fontId="0" fillId="0" borderId="0" xfId="0" applyNumberFormat="1"/>
    <xf numFmtId="167" fontId="0" fillId="0" borderId="0" xfId="0" applyNumberFormat="1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0" fontId="20" fillId="10" borderId="5" xfId="0" applyFont="1" applyFill="1" applyBorder="1" applyAlignment="1">
      <alignment horizontal="left" vertical="top" wrapText="1" indent="1"/>
    </xf>
    <xf numFmtId="0" fontId="20" fillId="10" borderId="6" xfId="0" applyFont="1" applyFill="1" applyBorder="1" applyAlignment="1">
      <alignment horizontal="left" vertical="top" wrapText="1" indent="1"/>
    </xf>
    <xf numFmtId="0" fontId="20" fillId="10" borderId="9" xfId="0" applyFont="1" applyFill="1" applyBorder="1" applyAlignment="1">
      <alignment horizontal="left" vertical="top" wrapText="1" indent="1"/>
    </xf>
    <xf numFmtId="0" fontId="20" fillId="10" borderId="10" xfId="0" applyFont="1" applyFill="1" applyBorder="1" applyAlignment="1">
      <alignment horizontal="left" vertical="top" wrapText="1" indent="1"/>
    </xf>
  </cellXfs>
  <cellStyles count="8">
    <cellStyle name="Hyperlink" xfId="1" builtinId="8"/>
    <cellStyle name="Normal" xfId="0" builtinId="0"/>
    <cellStyle name="Normal 11" xfId="7"/>
    <cellStyle name="Normal 2" xfId="2"/>
    <cellStyle name="Normal 3" xfId="3"/>
    <cellStyle name="Normal 4" xfId="4"/>
    <cellStyle name="Normal 4 2" xfId="5"/>
    <cellStyle name="Normal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132281</xdr:colOff>
      <xdr:row>39</xdr:row>
      <xdr:rowOff>170546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52381" cy="7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workbookViewId="0">
      <selection activeCell="A63" sqref="A63"/>
    </sheetView>
  </sheetViews>
  <sheetFormatPr defaultRowHeight="14.25"/>
  <cols>
    <col min="2" max="2" width="77.59765625" customWidth="1"/>
  </cols>
  <sheetData>
    <row r="1" spans="1:2">
      <c r="A1" s="1" t="s">
        <v>151</v>
      </c>
    </row>
    <row r="3" spans="1:2">
      <c r="A3" s="1" t="s">
        <v>0</v>
      </c>
      <c r="B3" t="s">
        <v>1</v>
      </c>
    </row>
    <row r="4" spans="1:2">
      <c r="B4" s="2">
        <v>2018</v>
      </c>
    </row>
    <row r="5" spans="1:2">
      <c r="B5" t="s">
        <v>137</v>
      </c>
    </row>
    <row r="6" spans="1:2">
      <c r="B6" s="3" t="s">
        <v>44</v>
      </c>
    </row>
    <row r="7" spans="1:2">
      <c r="B7" t="s">
        <v>138</v>
      </c>
    </row>
    <row r="9" spans="1:2">
      <c r="B9" s="14" t="s">
        <v>783</v>
      </c>
    </row>
    <row r="10" spans="1:2">
      <c r="B10" t="s">
        <v>506</v>
      </c>
    </row>
    <row r="11" spans="1:2">
      <c r="B11" s="2">
        <v>2020</v>
      </c>
    </row>
    <row r="12" spans="1:2">
      <c r="B12" t="s">
        <v>507</v>
      </c>
    </row>
    <row r="13" spans="1:2">
      <c r="B13" s="3" t="s">
        <v>508</v>
      </c>
    </row>
    <row r="14" spans="1:2">
      <c r="B14" t="s">
        <v>509</v>
      </c>
    </row>
    <row r="16" spans="1:2">
      <c r="B16" s="14" t="s">
        <v>781</v>
      </c>
    </row>
    <row r="17" spans="1:2">
      <c r="B17" t="s">
        <v>773</v>
      </c>
    </row>
    <row r="18" spans="1:2">
      <c r="B18" s="2">
        <v>2021</v>
      </c>
    </row>
    <row r="19" spans="1:2">
      <c r="B19" t="s">
        <v>774</v>
      </c>
    </row>
    <row r="20" spans="1:2">
      <c r="B20" s="3" t="s">
        <v>775</v>
      </c>
    </row>
    <row r="21" spans="1:2">
      <c r="B21" t="s">
        <v>776</v>
      </c>
    </row>
    <row r="23" spans="1:2">
      <c r="B23" s="14" t="s">
        <v>782</v>
      </c>
    </row>
    <row r="24" spans="1:2">
      <c r="B24" t="s">
        <v>777</v>
      </c>
    </row>
    <row r="25" spans="1:2">
      <c r="B25" s="2">
        <v>2016</v>
      </c>
    </row>
    <row r="26" spans="1:2">
      <c r="B26" t="s">
        <v>778</v>
      </c>
    </row>
    <row r="27" spans="1:2">
      <c r="B27" s="3" t="s">
        <v>779</v>
      </c>
    </row>
    <row r="28" spans="1:2">
      <c r="B28" t="s">
        <v>780</v>
      </c>
    </row>
    <row r="32" spans="1:2">
      <c r="A32" s="1" t="s">
        <v>2</v>
      </c>
    </row>
    <row r="33" spans="1:1">
      <c r="A33" t="s">
        <v>156</v>
      </c>
    </row>
    <row r="34" spans="1:1">
      <c r="A34" t="s">
        <v>157</v>
      </c>
    </row>
    <row r="35" spans="1:1">
      <c r="A35" t="s">
        <v>158</v>
      </c>
    </row>
    <row r="37" spans="1:1">
      <c r="A37" t="s">
        <v>159</v>
      </c>
    </row>
    <row r="38" spans="1:1">
      <c r="A38" t="s">
        <v>160</v>
      </c>
    </row>
    <row r="39" spans="1:1">
      <c r="A39" t="s">
        <v>161</v>
      </c>
    </row>
    <row r="40" spans="1:1">
      <c r="A40" t="s">
        <v>162</v>
      </c>
    </row>
    <row r="42" spans="1:1">
      <c r="A42" t="s">
        <v>169</v>
      </c>
    </row>
    <row r="43" spans="1:1">
      <c r="A43" t="s">
        <v>170</v>
      </c>
    </row>
    <row r="44" spans="1:1">
      <c r="A44" t="s">
        <v>171</v>
      </c>
    </row>
    <row r="45" spans="1:1">
      <c r="A45" t="s">
        <v>172</v>
      </c>
    </row>
    <row r="47" spans="1:1">
      <c r="A47" s="1" t="s">
        <v>180</v>
      </c>
    </row>
    <row r="48" spans="1:1">
      <c r="A48" t="s">
        <v>182</v>
      </c>
    </row>
    <row r="49" spans="1:1">
      <c r="A49" t="s">
        <v>176</v>
      </c>
    </row>
    <row r="50" spans="1:1">
      <c r="A50" t="s">
        <v>177</v>
      </c>
    </row>
    <row r="51" spans="1:1">
      <c r="A51" t="s">
        <v>178</v>
      </c>
    </row>
    <row r="52" spans="1:1">
      <c r="A52" t="s">
        <v>181</v>
      </c>
    </row>
    <row r="53" spans="1:1">
      <c r="A53" t="s">
        <v>183</v>
      </c>
    </row>
    <row r="54" spans="1:1">
      <c r="A54" t="s">
        <v>184</v>
      </c>
    </row>
    <row r="55" spans="1:1">
      <c r="A55" t="s">
        <v>185</v>
      </c>
    </row>
    <row r="57" spans="1:1">
      <c r="A57" s="1" t="s">
        <v>163</v>
      </c>
    </row>
    <row r="58" spans="1:1">
      <c r="A58" t="s">
        <v>139</v>
      </c>
    </row>
    <row r="59" spans="1:1">
      <c r="A59" t="s">
        <v>140</v>
      </c>
    </row>
    <row r="60" spans="1:1">
      <c r="A60" t="s">
        <v>141</v>
      </c>
    </row>
    <row r="62" spans="1:1">
      <c r="A62" s="1" t="s">
        <v>790</v>
      </c>
    </row>
    <row r="63" spans="1:1">
      <c r="A63" t="s">
        <v>784</v>
      </c>
    </row>
    <row r="64" spans="1:1">
      <c r="A64" t="s">
        <v>785</v>
      </c>
    </row>
    <row r="65" spans="1:1">
      <c r="A65" t="s">
        <v>786</v>
      </c>
    </row>
    <row r="66" spans="1:1">
      <c r="A66" t="s">
        <v>787</v>
      </c>
    </row>
    <row r="67" spans="1:1">
      <c r="A67" t="s">
        <v>788</v>
      </c>
    </row>
    <row r="68" spans="1:1">
      <c r="A68" t="s">
        <v>789</v>
      </c>
    </row>
  </sheetData>
  <hyperlinks>
    <hyperlink ref="B6" r:id="rId1" display="https://stats.oecd.org/Index.aspx?DataSetCode=IOTS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9"/>
  <sheetViews>
    <sheetView workbookViewId="0">
      <selection activeCell="E4" sqref="E4"/>
    </sheetView>
  </sheetViews>
  <sheetFormatPr defaultRowHeight="14.25"/>
  <cols>
    <col min="1" max="1" width="41.265625" customWidth="1"/>
    <col min="2" max="2" width="16.59765625" style="9" customWidth="1"/>
    <col min="3" max="3" width="20.59765625" style="9" customWidth="1"/>
    <col min="4" max="10" width="16.59765625" style="9" customWidth="1"/>
  </cols>
  <sheetData>
    <row r="1" spans="1:10" s="4" customFormat="1" ht="42.75">
      <c r="A1" s="8" t="s">
        <v>142</v>
      </c>
      <c r="B1" s="9" t="s">
        <v>152</v>
      </c>
      <c r="C1" s="15" t="s">
        <v>179</v>
      </c>
      <c r="D1" s="9" t="s">
        <v>153</v>
      </c>
      <c r="E1" s="9" t="s">
        <v>154</v>
      </c>
      <c r="F1" s="11" t="s">
        <v>164</v>
      </c>
      <c r="G1" s="11" t="s">
        <v>165</v>
      </c>
      <c r="H1" s="11" t="s">
        <v>166</v>
      </c>
      <c r="I1" s="11" t="s">
        <v>167</v>
      </c>
      <c r="J1" s="11" t="s">
        <v>168</v>
      </c>
    </row>
    <row r="2" spans="1:10">
      <c r="A2" t="s">
        <v>143</v>
      </c>
      <c r="B2" s="9">
        <f>'OECD TTL'!$AO$20/SUM('OECD TTL'!$C$20:$AU$20)</f>
        <v>7.4867531261873565E-6</v>
      </c>
      <c r="C2" s="15">
        <f>1-SUM(B2,D2:E2)</f>
        <v>0.93226921615566449</v>
      </c>
      <c r="D2" s="9">
        <f>SUM('OECD TTL'!$AM$20:$AN$20,'OECD TTL'!$AR$20)/SUM('OECD TTL'!$C$20:$AU$20)</f>
        <v>9.1357105022301204E-3</v>
      </c>
      <c r="E2" s="9">
        <f>SUM('OECD TTL'!$AS$20:$AT$20)/SUM('OECD TTL'!$C$20:$AU$20)</f>
        <v>5.8587586588979147E-2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</row>
    <row r="3" spans="1:10">
      <c r="A3" t="s">
        <v>144</v>
      </c>
      <c r="B3">
        <f>SUM('OECD TTL'!$AO$17,($AO$10*('Coal Gas Exp Shares'!R4/SUM('Coal Gas Exp Shares'!Q4:R4))))/SUM('OECD TTL'!$C$17:$AU$17,(SUM('OECD TTL'!$C$10:$AU$10)*'ISIC split'!B13))</f>
        <v>1.6987742289182477E-6</v>
      </c>
      <c r="C3" s="15">
        <f t="shared" ref="C3:C9" si="0">1-SUM(B3,D3:E3)</f>
        <v>0.84813035489386324</v>
      </c>
      <c r="D3">
        <f>SUM('OECD TTL'!$AM$17:$AN$17,'OECD TTL'!$AR$19,SUM('OECD TTL'!$AM$10,'OECD TTL'!$AN$10,'OECD TTL'!$AR$10)*('Coal Gas Exp Shares'!R4/SUM('Coal Gas Exp Shares'!Q4:R4)))/SUM('OECD TTL'!$C$17:$AU$17,(SUM('OECD TTL'!$C$10:$AU$10)*'ISIC split'!B13))</f>
        <v>0.15071957495315907</v>
      </c>
      <c r="E3">
        <f>SUM('OECD TTL'!$AS$17,'OECD TTL'!$AS$10*('Coal Gas Exp Shares'!R4/SUM('Coal Gas Exp Shares'!Q4:R4)))/SUM('OECD TTL'!$C$17:$AU$17,(SUM('OECD TTL'!$C$10:$AU$10)*'ISIC split'!B13))</f>
        <v>1.1483713787487353E-3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t="s">
        <v>145</v>
      </c>
      <c r="B4">
        <f>'OECD TTL'!$AO$21/SUM('OECD TTL'!$C$21:$AU$21)</f>
        <v>4.023329949265811E-6</v>
      </c>
      <c r="C4" s="15">
        <f t="shared" si="0"/>
        <v>0.85552691540680548</v>
      </c>
      <c r="D4">
        <f>SUM('OECD TTL'!$AM$21:$AN$21,'OECD TTL'!$AR$21)/SUM('OECD TTL'!$C$21:$AU$21)</f>
        <v>6.5010306430220068E-3</v>
      </c>
      <c r="E4">
        <f>SUM('OECD TTL'!$AS$21:$AT$21)/SUM('OECD TTL'!$C$21:$AU$21)</f>
        <v>0.1379680306202232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</row>
    <row r="5" spans="1:10">
      <c r="A5" t="s">
        <v>146</v>
      </c>
      <c r="B5">
        <f>SUM('OECD TTL'!$AO$19,($AO$18*(WIOD!BU14/SUM(WIOD!BU14:BU15))))/SUM('OECD TTL'!$C$19:$AU$19,(SUM('OECD TTL'!$C$18:$AU$18)*'ISIC split'!B27))</f>
        <v>5.7185526644873118E-7</v>
      </c>
      <c r="C5" s="15">
        <f t="shared" si="0"/>
        <v>0.9265683099660007</v>
      </c>
      <c r="D5">
        <f>SUM('OECD TTL'!$AM$19:$AN$19,'OECD TTL'!$AR$19,SUM('OECD TTL'!$AM$18,'OECD TTL'!$AN$18,'OECD TTL'!$AR$18)*WIOD!BS14/SUM(WIOD!BS14:BS15))/SUM('OECD TTL'!$C$19:$AU$19,(SUM('OECD TTL'!$C$18:$AU$18)*'ISIC split'!B27))</f>
        <v>7.2268392738631657E-2</v>
      </c>
      <c r="E5">
        <f>SUM('OECD TTL'!$AS$19,'OECD TTL'!$AS$18*(WIOD!BZ14/SUM(WIOD!BZ14:BZ15)))/SUM('OECD TTL'!$C$19:$AU$19,(SUM('OECD TTL'!$C$18:$AU$18)*'ISIC split'!B27))</f>
        <v>1.1627254401011841E-3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</row>
    <row r="6" spans="1:10">
      <c r="A6" t="s">
        <v>147</v>
      </c>
      <c r="B6">
        <f>SUM('OECD TTL'!$AO$12,($AO$10*('Coal Gas Exp Shares'!Q4/SUM('Coal Gas Exp Shares'!Q4:R4))))/SUM('OECD TTL'!$C$12:$AU$12,(SUM('OECD TTL'!$C$10:$AU$10)*'ISIC split'!B12))</f>
        <v>2.0555591087717023E-2</v>
      </c>
      <c r="C6" s="15">
        <f t="shared" si="0"/>
        <v>0.97604695928841434</v>
      </c>
      <c r="D6">
        <f>SUM('OECD TTL'!$AM$12:$AN$12,'OECD TTL'!$AR$12,SUM('OECD TTL'!$AM$10,'OECD TTL'!$AN$10,'OECD TTL'!$AR$10)*('Coal Gas Exp Shares'!Q4/SUM('Coal Gas Exp Shares'!Q4:R4)))/SUM('OECD TTL'!$C$12:$AU$12,(SUM('OECD TTL'!$C$10:$AU$10)*'ISIC split'!B12))</f>
        <v>3.3974496238685925E-3</v>
      </c>
      <c r="E6">
        <f>SUM('OECD TTL'!$AS$12,'OECD TTL'!$AS$10*('Coal Gas Exp Shares'!Q4/SUM('Coal Gas Exp Shares'!Q4:R4)))/SUM('OECD TTL'!$C$12:$AU$12,(SUM('OECD TTL'!$C$10:$AU$10)*'ISIC split'!B12))</f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1:10">
      <c r="A7" t="s">
        <v>148</v>
      </c>
      <c r="B7">
        <f>'OECD TTL'!$AO$29/SUM('OECD TTL'!$C$29:$AU$29)</f>
        <v>1.0677545565236549E-2</v>
      </c>
      <c r="C7" s="15">
        <f t="shared" si="0"/>
        <v>0.71341995889772369</v>
      </c>
      <c r="D7">
        <f>SUM('OECD TTL'!$AM$29:$AN$29,'OECD TTL'!$AR$29)/SUM('OECD TTL'!$C$29:$AU$29)</f>
        <v>0.27574199676522015</v>
      </c>
      <c r="E7">
        <f>SUM('OECD TTL'!$AS$29:$AT$29)/SUM('OECD TTL'!$C$29:$AU$29)</f>
        <v>1.6049877181962562E-4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</row>
    <row r="8" spans="1:10">
      <c r="A8" t="s">
        <v>149</v>
      </c>
      <c r="B8">
        <f>'OECD TTL'!$AO$9/SUM('OECD TTL'!$C$9:$AU$9)</f>
        <v>4.3482051370130303E-7</v>
      </c>
      <c r="C8" s="15">
        <f t="shared" si="0"/>
        <v>0.47376390854941919</v>
      </c>
      <c r="D8">
        <f>SUM('OECD TTL'!$AM$9:$AN$9,'OECD TTL'!$AR$9)/SUM('OECD TTL'!$C$9:$AU$9)</f>
        <v>0.51518751960768749</v>
      </c>
      <c r="E8">
        <f>SUM('OECD TTL'!$AS$9:$AT$9)/SUM('OECD TTL'!$C$9:$AU$9)</f>
        <v>1.1048137022379558E-2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</row>
    <row r="9" spans="1:10">
      <c r="A9" t="s">
        <v>150</v>
      </c>
      <c r="B9">
        <f>SUM('OECD TTL'!$AO$11,'OECD TTL'!$AO$13:$AO$16,'OECD TTL'!$AO$21:$AO$28,'OECD TTL'!$AO$30,($AO$18*(WIOD!BU15/SUM(WIOD!BU14:BU15))))/SUM('OECD TTL'!$C$11:$AU$11,'OECD TTL'!$C$13:$AU$16,'OECD TTL'!$C$21:$AU$28,'OECD TTL'!$C$30:$AU$30,(SUM('OECD TTL'!$C$18:$AU$18)*'ISIC split'!B28))</f>
        <v>1.9316219581667867E-5</v>
      </c>
      <c r="C9" s="15">
        <f t="shared" si="0"/>
        <v>0.67307485801549571</v>
      </c>
      <c r="D9">
        <f>(SUM('OECD TTL'!$AM$11:$AN$11,'OECD TTL'!$AR$11)+SUM('OECD TTL'!$AM$13:$AN$16,'OECD TTL'!$AR$13:$AR$16)+SUM('OECD TTL'!$AM$21:$AN$28,'OECD TTL'!$AR$21:$AR$28)+SUM('OECD TTL'!$AM$30:$AN$30,'OECD TTL'!$AR$30)+SUM('OECD TTL'!$AM$18*WIOD!BS15/SUM(WIOD!BS14:BS15),'OECD TTL'!AN18,'OECD TTL'!AR18))/SUM('OECD TTL'!$C$11:$AU$11,'OECD TTL'!$C$13:$AU$16,'OECD TTL'!$C$21:$AU$28,'OECD TTL'!$C$30:$AU$30)</f>
        <v>0.20753683994765398</v>
      </c>
      <c r="E9">
        <f>SUM('OECD TTL'!$AS$11:$AT$11,'OECD TTL'!$AS$13:$AT$16,'OECD TTL'!$AS$21:$AT$28,'OECD TTL'!$AS$30:$AT$30,'OECD TTL'!$AS$18*(WIOD!BZ15/SUM(WIOD!BZ14:BZ15)))/SUM('OECD TTL'!$C$11:$AU$11,'OECD TTL'!$C$13:$AU$16,'OECD TTL'!$C$21:$AU$28,'OECD TTL'!$C$30:$AU$30)</f>
        <v>0.11936898581726861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GridLines="0" topLeftCell="A2" workbookViewId="0">
      <selection activeCell="AR2" activeCellId="1" sqref="C1:AU1048576 C1:AU1048576"/>
    </sheetView>
  </sheetViews>
  <sheetFormatPr defaultColWidth="9.1328125" defaultRowHeight="12.75"/>
  <cols>
    <col min="1" max="1" width="27.3984375" style="6" customWidth="1"/>
    <col min="2" max="2" width="2.3984375" style="6" customWidth="1"/>
    <col min="3" max="23" width="9.265625" style="6" bestFit="1" customWidth="1"/>
    <col min="24" max="26" width="9.59765625" style="6" bestFit="1" customWidth="1"/>
    <col min="27" max="30" width="9.265625" style="6" bestFit="1" customWidth="1"/>
    <col min="31" max="36" width="9.59765625" style="6" bestFit="1" customWidth="1"/>
    <col min="37" max="38" width="9.265625" style="6" bestFit="1" customWidth="1"/>
    <col min="39" max="39" width="10.3984375" style="6" bestFit="1" customWidth="1"/>
    <col min="40" max="40" width="9.265625" style="6" bestFit="1" customWidth="1"/>
    <col min="41" max="42" width="9.59765625" style="6" bestFit="1" customWidth="1"/>
    <col min="43" max="45" width="9.265625" style="6" bestFit="1" customWidth="1"/>
    <col min="46" max="46" width="9.59765625" style="6" bestFit="1" customWidth="1"/>
    <col min="47" max="47" width="10.1328125" style="6" bestFit="1" customWidth="1"/>
    <col min="48" max="16384" width="9.1328125" style="6"/>
  </cols>
  <sheetData>
    <row r="1" spans="1:47" hidden="1">
      <c r="A1" s="5" t="e">
        <f ca="1">DotStatQuery(B1)</f>
        <v>#NAME?</v>
      </c>
      <c r="B1" s="5" t="s">
        <v>3</v>
      </c>
    </row>
    <row r="2" spans="1:47" ht="22.9">
      <c r="A2" s="7" t="s">
        <v>45</v>
      </c>
    </row>
    <row r="3" spans="1:47">
      <c r="A3" s="95" t="s">
        <v>46</v>
      </c>
      <c r="B3" s="96"/>
      <c r="C3" s="102" t="s">
        <v>47</v>
      </c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4"/>
    </row>
    <row r="4" spans="1:47" ht="12.75" customHeight="1">
      <c r="A4" s="95" t="s">
        <v>4</v>
      </c>
      <c r="B4" s="96"/>
      <c r="C4" s="97" t="s">
        <v>186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9"/>
    </row>
    <row r="5" spans="1:47">
      <c r="A5" s="95" t="s">
        <v>5</v>
      </c>
      <c r="B5" s="96"/>
      <c r="C5" s="97" t="s">
        <v>6</v>
      </c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9"/>
    </row>
    <row r="6" spans="1:47" ht="12.75" customHeight="1">
      <c r="A6" s="95" t="s">
        <v>7</v>
      </c>
      <c r="B6" s="96"/>
      <c r="C6" s="97" t="s">
        <v>48</v>
      </c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9"/>
    </row>
    <row r="7" spans="1:47" ht="97.5">
      <c r="A7" s="100" t="s">
        <v>49</v>
      </c>
      <c r="B7" s="101"/>
      <c r="C7" s="16" t="s">
        <v>50</v>
      </c>
      <c r="D7" s="16" t="s">
        <v>51</v>
      </c>
      <c r="E7" s="16" t="s">
        <v>52</v>
      </c>
      <c r="F7" s="16" t="s">
        <v>53</v>
      </c>
      <c r="G7" s="16" t="s">
        <v>54</v>
      </c>
      <c r="H7" s="16" t="s">
        <v>55</v>
      </c>
      <c r="I7" s="16" t="s">
        <v>56</v>
      </c>
      <c r="J7" s="16" t="s">
        <v>57</v>
      </c>
      <c r="K7" s="16" t="s">
        <v>58</v>
      </c>
      <c r="L7" s="16" t="s">
        <v>59</v>
      </c>
      <c r="M7" s="16" t="s">
        <v>60</v>
      </c>
      <c r="N7" s="16" t="s">
        <v>61</v>
      </c>
      <c r="O7" s="16" t="s">
        <v>62</v>
      </c>
      <c r="P7" s="16" t="s">
        <v>63</v>
      </c>
      <c r="Q7" s="16" t="s">
        <v>64</v>
      </c>
      <c r="R7" s="16" t="s">
        <v>65</v>
      </c>
      <c r="S7" s="16" t="s">
        <v>66</v>
      </c>
      <c r="T7" s="16" t="s">
        <v>67</v>
      </c>
      <c r="U7" s="16" t="s">
        <v>68</v>
      </c>
      <c r="V7" s="16" t="s">
        <v>69</v>
      </c>
      <c r="W7" s="16" t="s">
        <v>70</v>
      </c>
      <c r="X7" s="16" t="s">
        <v>71</v>
      </c>
      <c r="Y7" s="16" t="s">
        <v>72</v>
      </c>
      <c r="Z7" s="16" t="s">
        <v>73</v>
      </c>
      <c r="AA7" s="16" t="s">
        <v>74</v>
      </c>
      <c r="AB7" s="16" t="s">
        <v>75</v>
      </c>
      <c r="AC7" s="16" t="s">
        <v>76</v>
      </c>
      <c r="AD7" s="16" t="s">
        <v>77</v>
      </c>
      <c r="AE7" s="16" t="s">
        <v>78</v>
      </c>
      <c r="AF7" s="16" t="s">
        <v>79</v>
      </c>
      <c r="AG7" s="16" t="s">
        <v>80</v>
      </c>
      <c r="AH7" s="16" t="s">
        <v>81</v>
      </c>
      <c r="AI7" s="16" t="s">
        <v>82</v>
      </c>
      <c r="AJ7" s="16" t="s">
        <v>83</v>
      </c>
      <c r="AK7" s="16" t="s">
        <v>84</v>
      </c>
      <c r="AL7" s="16" t="s">
        <v>85</v>
      </c>
      <c r="AM7" s="16" t="s">
        <v>86</v>
      </c>
      <c r="AN7" s="16" t="s">
        <v>87</v>
      </c>
      <c r="AO7" s="16" t="s">
        <v>88</v>
      </c>
      <c r="AP7" s="16" t="s">
        <v>89</v>
      </c>
      <c r="AQ7" s="16" t="s">
        <v>90</v>
      </c>
      <c r="AR7" s="16" t="s">
        <v>91</v>
      </c>
      <c r="AS7" s="16" t="s">
        <v>92</v>
      </c>
      <c r="AT7" s="16" t="s">
        <v>93</v>
      </c>
      <c r="AU7" s="16" t="s">
        <v>94</v>
      </c>
    </row>
    <row r="8" spans="1:47" ht="13.15">
      <c r="A8" s="17" t="s">
        <v>95</v>
      </c>
      <c r="B8" s="18" t="s">
        <v>8</v>
      </c>
      <c r="C8" s="18" t="s">
        <v>8</v>
      </c>
      <c r="D8" s="18" t="s">
        <v>8</v>
      </c>
      <c r="E8" s="18" t="s">
        <v>8</v>
      </c>
      <c r="F8" s="18" t="s">
        <v>8</v>
      </c>
      <c r="G8" s="18" t="s">
        <v>8</v>
      </c>
      <c r="H8" s="18" t="s">
        <v>8</v>
      </c>
      <c r="I8" s="18" t="s">
        <v>8</v>
      </c>
      <c r="J8" s="18" t="s">
        <v>8</v>
      </c>
      <c r="K8" s="18" t="s">
        <v>8</v>
      </c>
      <c r="L8" s="18" t="s">
        <v>8</v>
      </c>
      <c r="M8" s="18" t="s">
        <v>8</v>
      </c>
      <c r="N8" s="18" t="s">
        <v>8</v>
      </c>
      <c r="O8" s="18" t="s">
        <v>8</v>
      </c>
      <c r="P8" s="18" t="s">
        <v>8</v>
      </c>
      <c r="Q8" s="18" t="s">
        <v>8</v>
      </c>
      <c r="R8" s="18" t="s">
        <v>8</v>
      </c>
      <c r="S8" s="18" t="s">
        <v>8</v>
      </c>
      <c r="T8" s="18" t="s">
        <v>8</v>
      </c>
      <c r="U8" s="18" t="s">
        <v>8</v>
      </c>
      <c r="V8" s="18" t="s">
        <v>8</v>
      </c>
      <c r="W8" s="18" t="s">
        <v>8</v>
      </c>
      <c r="X8" s="18" t="s">
        <v>8</v>
      </c>
      <c r="Y8" s="18" t="s">
        <v>8</v>
      </c>
      <c r="Z8" s="18" t="s">
        <v>8</v>
      </c>
      <c r="AA8" s="18" t="s">
        <v>8</v>
      </c>
      <c r="AB8" s="18" t="s">
        <v>8</v>
      </c>
      <c r="AC8" s="18" t="s">
        <v>8</v>
      </c>
      <c r="AD8" s="18" t="s">
        <v>8</v>
      </c>
      <c r="AE8" s="18" t="s">
        <v>8</v>
      </c>
      <c r="AF8" s="18" t="s">
        <v>8</v>
      </c>
      <c r="AG8" s="18" t="s">
        <v>8</v>
      </c>
      <c r="AH8" s="18" t="s">
        <v>8</v>
      </c>
      <c r="AI8" s="18" t="s">
        <v>8</v>
      </c>
      <c r="AJ8" s="18" t="s">
        <v>8</v>
      </c>
      <c r="AK8" s="18" t="s">
        <v>8</v>
      </c>
      <c r="AL8" s="18" t="s">
        <v>8</v>
      </c>
      <c r="AM8" s="18" t="s">
        <v>8</v>
      </c>
      <c r="AN8" s="18" t="s">
        <v>8</v>
      </c>
      <c r="AO8" s="18" t="s">
        <v>8</v>
      </c>
      <c r="AP8" s="18" t="s">
        <v>8</v>
      </c>
      <c r="AQ8" s="18" t="s">
        <v>8</v>
      </c>
      <c r="AR8" s="18" t="s">
        <v>8</v>
      </c>
      <c r="AS8" s="18" t="s">
        <v>8</v>
      </c>
      <c r="AT8" s="18" t="s">
        <v>8</v>
      </c>
      <c r="AU8" s="18" t="s">
        <v>8</v>
      </c>
    </row>
    <row r="9" spans="1:47" ht="19.5">
      <c r="A9" s="19" t="s">
        <v>96</v>
      </c>
      <c r="B9" s="18" t="s">
        <v>8</v>
      </c>
      <c r="C9" s="20">
        <v>64476.7</v>
      </c>
      <c r="D9" s="20">
        <v>0.9</v>
      </c>
      <c r="E9" s="20">
        <v>0.4</v>
      </c>
      <c r="F9" s="20">
        <v>21</v>
      </c>
      <c r="G9" s="20">
        <v>103501.1</v>
      </c>
      <c r="H9" s="20">
        <v>12874.9</v>
      </c>
      <c r="I9" s="20">
        <v>5401.9</v>
      </c>
      <c r="J9" s="20">
        <v>2852.7</v>
      </c>
      <c r="K9" s="20">
        <v>81.099999999999994</v>
      </c>
      <c r="L9" s="20">
        <v>4403.5</v>
      </c>
      <c r="M9" s="20">
        <v>1459.3</v>
      </c>
      <c r="N9" s="20">
        <v>75.2</v>
      </c>
      <c r="O9" s="20">
        <v>4.4000000000000004</v>
      </c>
      <c r="P9" s="20">
        <v>0.8</v>
      </c>
      <c r="Q9" s="20">
        <v>0.6</v>
      </c>
      <c r="R9" s="20">
        <v>1.3</v>
      </c>
      <c r="S9" s="20">
        <v>1.1000000000000001</v>
      </c>
      <c r="T9" s="20">
        <v>79.2</v>
      </c>
      <c r="U9" s="20">
        <v>7.6</v>
      </c>
      <c r="V9" s="20">
        <v>1471</v>
      </c>
      <c r="W9" s="20">
        <v>361</v>
      </c>
      <c r="X9" s="20">
        <v>3959.3</v>
      </c>
      <c r="Y9" s="20">
        <v>4704.8</v>
      </c>
      <c r="Z9" s="20">
        <v>169.9</v>
      </c>
      <c r="AA9" s="20">
        <v>9023.4</v>
      </c>
      <c r="AB9" s="20">
        <v>5.5</v>
      </c>
      <c r="AC9" s="20">
        <v>13.5</v>
      </c>
      <c r="AD9" s="20">
        <v>1.2</v>
      </c>
      <c r="AE9" s="20">
        <v>6.1</v>
      </c>
      <c r="AF9" s="20">
        <v>0.2</v>
      </c>
      <c r="AG9" s="20">
        <v>1966</v>
      </c>
      <c r="AH9" s="20">
        <v>1879.4</v>
      </c>
      <c r="AI9" s="20">
        <v>0.1</v>
      </c>
      <c r="AJ9" s="20">
        <v>344.7</v>
      </c>
      <c r="AK9" s="20">
        <v>716.7</v>
      </c>
      <c r="AL9" s="20">
        <v>0</v>
      </c>
      <c r="AM9" s="20">
        <v>236888.2</v>
      </c>
      <c r="AN9" s="20">
        <v>0</v>
      </c>
      <c r="AO9" s="20">
        <v>0.2</v>
      </c>
      <c r="AP9" s="20">
        <v>2253.1</v>
      </c>
      <c r="AQ9" s="20">
        <v>1166</v>
      </c>
      <c r="AR9" s="20">
        <v>77.400000000000006</v>
      </c>
      <c r="AS9" s="20">
        <v>237.4</v>
      </c>
      <c r="AT9" s="20">
        <v>4844.3</v>
      </c>
      <c r="AU9" s="20">
        <v>-5373.2</v>
      </c>
    </row>
    <row r="10" spans="1:47" ht="19.5">
      <c r="A10" s="19" t="s">
        <v>97</v>
      </c>
      <c r="B10" s="18" t="s">
        <v>8</v>
      </c>
      <c r="C10" s="21">
        <v>7.4</v>
      </c>
      <c r="D10" s="21">
        <v>3194.4</v>
      </c>
      <c r="E10" s="21">
        <v>55.7</v>
      </c>
      <c r="F10" s="21">
        <v>301.8</v>
      </c>
      <c r="G10" s="21">
        <v>75.3</v>
      </c>
      <c r="H10" s="21">
        <v>120.7</v>
      </c>
      <c r="I10" s="21">
        <v>7.8</v>
      </c>
      <c r="J10" s="21">
        <v>78.400000000000006</v>
      </c>
      <c r="K10" s="21">
        <v>95013.2</v>
      </c>
      <c r="L10" s="21">
        <v>573.1</v>
      </c>
      <c r="M10" s="21">
        <v>17.600000000000001</v>
      </c>
      <c r="N10" s="21">
        <v>848.9</v>
      </c>
      <c r="O10" s="21">
        <v>10813.3</v>
      </c>
      <c r="P10" s="21">
        <v>15.3</v>
      </c>
      <c r="Q10" s="21">
        <v>0.2</v>
      </c>
      <c r="R10" s="21">
        <v>4.0999999999999996</v>
      </c>
      <c r="S10" s="21">
        <v>97.9</v>
      </c>
      <c r="T10" s="21">
        <v>150</v>
      </c>
      <c r="U10" s="21">
        <v>13.7</v>
      </c>
      <c r="V10" s="21">
        <v>37.4</v>
      </c>
      <c r="W10" s="21">
        <v>23008.2</v>
      </c>
      <c r="X10" s="21">
        <v>73.099999999999994</v>
      </c>
      <c r="Y10" s="21">
        <v>262.2</v>
      </c>
      <c r="Z10" s="21">
        <v>79.5</v>
      </c>
      <c r="AA10" s="21">
        <v>202.6</v>
      </c>
      <c r="AB10" s="21">
        <v>3.1</v>
      </c>
      <c r="AC10" s="21">
        <v>38.700000000000003</v>
      </c>
      <c r="AD10" s="21">
        <v>0.5</v>
      </c>
      <c r="AE10" s="21">
        <v>3.4</v>
      </c>
      <c r="AF10" s="21">
        <v>0.2</v>
      </c>
      <c r="AG10" s="21">
        <v>86.1</v>
      </c>
      <c r="AH10" s="21">
        <v>1.4</v>
      </c>
      <c r="AI10" s="21">
        <v>0.5</v>
      </c>
      <c r="AJ10" s="21">
        <v>95.5</v>
      </c>
      <c r="AK10" s="21">
        <v>189.9</v>
      </c>
      <c r="AL10" s="21">
        <v>0</v>
      </c>
      <c r="AM10" s="21">
        <v>434.9</v>
      </c>
      <c r="AN10" s="21">
        <v>0</v>
      </c>
      <c r="AO10" s="21">
        <v>2.5</v>
      </c>
      <c r="AP10" s="21">
        <v>14.1</v>
      </c>
      <c r="AQ10" s="21">
        <v>3.7</v>
      </c>
      <c r="AR10" s="21">
        <v>3.3</v>
      </c>
      <c r="AS10" s="21">
        <v>0</v>
      </c>
      <c r="AT10" s="21">
        <v>189</v>
      </c>
      <c r="AU10" s="21">
        <v>-87021.3</v>
      </c>
    </row>
    <row r="11" spans="1:47" ht="19.5">
      <c r="A11" s="19" t="s">
        <v>98</v>
      </c>
      <c r="B11" s="18" t="s">
        <v>8</v>
      </c>
      <c r="C11" s="20">
        <v>14.8</v>
      </c>
      <c r="D11" s="20">
        <v>36.799999999999997</v>
      </c>
      <c r="E11" s="20">
        <v>972.8</v>
      </c>
      <c r="F11" s="20">
        <v>38.4</v>
      </c>
      <c r="G11" s="20">
        <v>0.4</v>
      </c>
      <c r="H11" s="20">
        <v>2.8</v>
      </c>
      <c r="I11" s="20">
        <v>0.3</v>
      </c>
      <c r="J11" s="20">
        <v>7.1</v>
      </c>
      <c r="K11" s="20">
        <v>4.3</v>
      </c>
      <c r="L11" s="20">
        <v>19.2</v>
      </c>
      <c r="M11" s="20">
        <v>5.7</v>
      </c>
      <c r="N11" s="20">
        <v>4339.2</v>
      </c>
      <c r="O11" s="20">
        <v>19476.099999999999</v>
      </c>
      <c r="P11" s="20">
        <v>354.1</v>
      </c>
      <c r="Q11" s="20">
        <v>20.9</v>
      </c>
      <c r="R11" s="20">
        <v>157.1</v>
      </c>
      <c r="S11" s="20">
        <v>111.4</v>
      </c>
      <c r="T11" s="20">
        <v>103.6</v>
      </c>
      <c r="U11" s="20">
        <v>25.2</v>
      </c>
      <c r="V11" s="20">
        <v>309.3</v>
      </c>
      <c r="W11" s="20">
        <v>74.7</v>
      </c>
      <c r="X11" s="20">
        <v>8452.7000000000007</v>
      </c>
      <c r="Y11" s="20">
        <v>98.5</v>
      </c>
      <c r="Z11" s="20">
        <v>0.8</v>
      </c>
      <c r="AA11" s="20">
        <v>10.6</v>
      </c>
      <c r="AB11" s="20">
        <v>0.1</v>
      </c>
      <c r="AC11" s="20">
        <v>4.0999999999999996</v>
      </c>
      <c r="AD11" s="20">
        <v>0.2</v>
      </c>
      <c r="AE11" s="20">
        <v>0.2</v>
      </c>
      <c r="AF11" s="20">
        <v>0</v>
      </c>
      <c r="AG11" s="20">
        <v>46.6</v>
      </c>
      <c r="AH11" s="20">
        <v>0.3</v>
      </c>
      <c r="AI11" s="20">
        <v>0.1</v>
      </c>
      <c r="AJ11" s="20">
        <v>1.6</v>
      </c>
      <c r="AK11" s="20">
        <v>40.4</v>
      </c>
      <c r="AL11" s="20">
        <v>0</v>
      </c>
      <c r="AM11" s="20">
        <v>5.5</v>
      </c>
      <c r="AN11" s="20">
        <v>0</v>
      </c>
      <c r="AO11" s="20">
        <v>0.1</v>
      </c>
      <c r="AP11" s="20">
        <v>1.7</v>
      </c>
      <c r="AQ11" s="20">
        <v>-5.3</v>
      </c>
      <c r="AR11" s="20">
        <v>1.9</v>
      </c>
      <c r="AS11" s="20">
        <v>0</v>
      </c>
      <c r="AT11" s="20">
        <v>1817.8</v>
      </c>
      <c r="AU11" s="20">
        <v>-18739.8</v>
      </c>
    </row>
    <row r="12" spans="1:47" ht="19.5">
      <c r="A12" s="19" t="s">
        <v>99</v>
      </c>
      <c r="B12" s="18" t="s">
        <v>8</v>
      </c>
      <c r="C12" s="21">
        <v>1448</v>
      </c>
      <c r="D12" s="21">
        <v>4310.8</v>
      </c>
      <c r="E12" s="21">
        <v>788.5</v>
      </c>
      <c r="F12" s="21">
        <v>747.6</v>
      </c>
      <c r="G12" s="21">
        <v>92.8</v>
      </c>
      <c r="H12" s="21">
        <v>0.1</v>
      </c>
      <c r="I12" s="21">
        <v>6.2</v>
      </c>
      <c r="J12" s="21">
        <v>40</v>
      </c>
      <c r="K12" s="21">
        <v>332.9</v>
      </c>
      <c r="L12" s="21">
        <v>71.400000000000006</v>
      </c>
      <c r="M12" s="21">
        <v>98.4</v>
      </c>
      <c r="N12" s="21">
        <v>72.3</v>
      </c>
      <c r="O12" s="21">
        <v>22.5</v>
      </c>
      <c r="P12" s="21">
        <v>2</v>
      </c>
      <c r="Q12" s="21">
        <v>0.1</v>
      </c>
      <c r="R12" s="21">
        <v>0.4</v>
      </c>
      <c r="S12" s="21">
        <v>61.7</v>
      </c>
      <c r="T12" s="21">
        <v>1.8</v>
      </c>
      <c r="U12" s="21">
        <v>0.9</v>
      </c>
      <c r="V12" s="21">
        <v>42.4</v>
      </c>
      <c r="W12" s="21">
        <v>854.9</v>
      </c>
      <c r="X12" s="21">
        <v>3256.4</v>
      </c>
      <c r="Y12" s="21">
        <v>0.7</v>
      </c>
      <c r="Z12" s="21">
        <v>55.8</v>
      </c>
      <c r="AA12" s="21">
        <v>0.3</v>
      </c>
      <c r="AB12" s="21">
        <v>0</v>
      </c>
      <c r="AC12" s="21">
        <v>0</v>
      </c>
      <c r="AD12" s="21">
        <v>0.1</v>
      </c>
      <c r="AE12" s="21">
        <v>0.5</v>
      </c>
      <c r="AF12" s="21">
        <v>0</v>
      </c>
      <c r="AG12" s="21">
        <v>8.1999999999999993</v>
      </c>
      <c r="AH12" s="21">
        <v>176.1</v>
      </c>
      <c r="AI12" s="21">
        <v>64.8</v>
      </c>
      <c r="AJ12" s="21">
        <v>1.5</v>
      </c>
      <c r="AK12" s="21">
        <v>1.6</v>
      </c>
      <c r="AL12" s="21">
        <v>0</v>
      </c>
      <c r="AM12" s="21">
        <v>0.5</v>
      </c>
      <c r="AN12" s="21">
        <v>0</v>
      </c>
      <c r="AO12" s="21">
        <v>638.79999999999995</v>
      </c>
      <c r="AP12" s="21">
        <v>0.7</v>
      </c>
      <c r="AQ12" s="21">
        <v>1.9</v>
      </c>
      <c r="AR12" s="21">
        <v>0.3</v>
      </c>
      <c r="AS12" s="21">
        <v>0</v>
      </c>
      <c r="AT12" s="21">
        <v>202.3</v>
      </c>
      <c r="AU12" s="21">
        <v>-138.1</v>
      </c>
    </row>
    <row r="13" spans="1:47" ht="19.5">
      <c r="A13" s="19" t="s">
        <v>100</v>
      </c>
      <c r="B13" s="18" t="s">
        <v>8</v>
      </c>
      <c r="C13" s="20">
        <v>6491.7</v>
      </c>
      <c r="D13" s="20">
        <v>45.4</v>
      </c>
      <c r="E13" s="20">
        <v>25.2</v>
      </c>
      <c r="F13" s="20">
        <v>4.5999999999999996</v>
      </c>
      <c r="G13" s="20">
        <v>9159.7999999999993</v>
      </c>
      <c r="H13" s="20">
        <v>460.6</v>
      </c>
      <c r="I13" s="20">
        <v>13.3</v>
      </c>
      <c r="J13" s="20">
        <v>69.7</v>
      </c>
      <c r="K13" s="20">
        <v>377.7</v>
      </c>
      <c r="L13" s="20">
        <v>2175.1999999999998</v>
      </c>
      <c r="M13" s="20">
        <v>402</v>
      </c>
      <c r="N13" s="20">
        <v>100.6</v>
      </c>
      <c r="O13" s="20">
        <v>174.5</v>
      </c>
      <c r="P13" s="20">
        <v>41.7</v>
      </c>
      <c r="Q13" s="20">
        <v>26.4</v>
      </c>
      <c r="R13" s="20">
        <v>59.3</v>
      </c>
      <c r="S13" s="20">
        <v>53.6</v>
      </c>
      <c r="T13" s="20">
        <v>117.3</v>
      </c>
      <c r="U13" s="20">
        <v>34.5</v>
      </c>
      <c r="V13" s="20">
        <v>88.8</v>
      </c>
      <c r="W13" s="20">
        <v>162.4</v>
      </c>
      <c r="X13" s="20">
        <v>307.5</v>
      </c>
      <c r="Y13" s="20">
        <v>1193.0999999999999</v>
      </c>
      <c r="Z13" s="20">
        <v>32.5</v>
      </c>
      <c r="AA13" s="20">
        <v>11382.6</v>
      </c>
      <c r="AB13" s="20">
        <v>20</v>
      </c>
      <c r="AC13" s="20">
        <v>30.7</v>
      </c>
      <c r="AD13" s="20">
        <v>15.3</v>
      </c>
      <c r="AE13" s="20">
        <v>22.6</v>
      </c>
      <c r="AF13" s="20">
        <v>14.2</v>
      </c>
      <c r="AG13" s="20">
        <v>449.7</v>
      </c>
      <c r="AH13" s="20">
        <v>1136.4000000000001</v>
      </c>
      <c r="AI13" s="20">
        <v>22.4</v>
      </c>
      <c r="AJ13" s="20">
        <v>445.8</v>
      </c>
      <c r="AK13" s="20">
        <v>867.1</v>
      </c>
      <c r="AL13" s="20">
        <v>0</v>
      </c>
      <c r="AM13" s="20">
        <v>149831.6</v>
      </c>
      <c r="AN13" s="20">
        <v>0.1</v>
      </c>
      <c r="AO13" s="20">
        <v>3.1</v>
      </c>
      <c r="AP13" s="20">
        <v>132.9</v>
      </c>
      <c r="AQ13" s="20">
        <v>81.400000000000006</v>
      </c>
      <c r="AR13" s="20">
        <v>305.89999999999998</v>
      </c>
      <c r="AS13" s="20">
        <v>946</v>
      </c>
      <c r="AT13" s="20">
        <v>17424.400000000001</v>
      </c>
      <c r="AU13" s="20">
        <v>-18953.7</v>
      </c>
    </row>
    <row r="14" spans="1:47" ht="19.5">
      <c r="A14" s="19" t="s">
        <v>101</v>
      </c>
      <c r="B14" s="18" t="s">
        <v>8</v>
      </c>
      <c r="C14" s="21">
        <v>600.6</v>
      </c>
      <c r="D14" s="21">
        <v>132.4</v>
      </c>
      <c r="E14" s="21">
        <v>63.9</v>
      </c>
      <c r="F14" s="21">
        <v>20</v>
      </c>
      <c r="G14" s="21">
        <v>137.6</v>
      </c>
      <c r="H14" s="21">
        <v>38828.199999999997</v>
      </c>
      <c r="I14" s="21">
        <v>75.3</v>
      </c>
      <c r="J14" s="21">
        <v>260.2</v>
      </c>
      <c r="K14" s="21">
        <v>661.5</v>
      </c>
      <c r="L14" s="21">
        <v>2657</v>
      </c>
      <c r="M14" s="21">
        <v>1296.7</v>
      </c>
      <c r="N14" s="21">
        <v>273.5</v>
      </c>
      <c r="O14" s="21">
        <v>258.10000000000002</v>
      </c>
      <c r="P14" s="21">
        <v>104.5</v>
      </c>
      <c r="Q14" s="21">
        <v>76.5</v>
      </c>
      <c r="R14" s="21">
        <v>192.3</v>
      </c>
      <c r="S14" s="21">
        <v>193.9</v>
      </c>
      <c r="T14" s="21">
        <v>1369.2</v>
      </c>
      <c r="U14" s="21">
        <v>197.1</v>
      </c>
      <c r="V14" s="21">
        <v>2660.7</v>
      </c>
      <c r="W14" s="21">
        <v>174</v>
      </c>
      <c r="X14" s="21">
        <v>1760.5</v>
      </c>
      <c r="Y14" s="21">
        <v>1138.5999999999999</v>
      </c>
      <c r="Z14" s="21">
        <v>267.60000000000002</v>
      </c>
      <c r="AA14" s="21">
        <v>374.5</v>
      </c>
      <c r="AB14" s="21">
        <v>106.5</v>
      </c>
      <c r="AC14" s="21">
        <v>57</v>
      </c>
      <c r="AD14" s="21">
        <v>79.099999999999994</v>
      </c>
      <c r="AE14" s="21">
        <v>341.7</v>
      </c>
      <c r="AF14" s="21">
        <v>28.1</v>
      </c>
      <c r="AG14" s="21">
        <v>824.3</v>
      </c>
      <c r="AH14" s="21">
        <v>728.3</v>
      </c>
      <c r="AI14" s="21">
        <v>106</v>
      </c>
      <c r="AJ14" s="21">
        <v>383.4</v>
      </c>
      <c r="AK14" s="21">
        <v>672.9</v>
      </c>
      <c r="AL14" s="21">
        <v>0</v>
      </c>
      <c r="AM14" s="21">
        <v>64794.400000000001</v>
      </c>
      <c r="AN14" s="21">
        <v>0</v>
      </c>
      <c r="AO14" s="21">
        <v>0.3</v>
      </c>
      <c r="AP14" s="21">
        <v>451.3</v>
      </c>
      <c r="AQ14" s="21">
        <v>228.2</v>
      </c>
      <c r="AR14" s="21">
        <v>136.4</v>
      </c>
      <c r="AS14" s="21">
        <v>658.2</v>
      </c>
      <c r="AT14" s="21">
        <v>37088.300000000003</v>
      </c>
      <c r="AU14" s="21">
        <v>-9330.2000000000007</v>
      </c>
    </row>
    <row r="15" spans="1:47" ht="19.5">
      <c r="A15" s="19" t="s">
        <v>102</v>
      </c>
      <c r="B15" s="18" t="s">
        <v>8</v>
      </c>
      <c r="C15" s="20">
        <v>124.9</v>
      </c>
      <c r="D15" s="20">
        <v>100.2</v>
      </c>
      <c r="E15" s="20">
        <v>40.299999999999997</v>
      </c>
      <c r="F15" s="20">
        <v>4.3</v>
      </c>
      <c r="G15" s="20">
        <v>46.7</v>
      </c>
      <c r="H15" s="20">
        <v>139.80000000000001</v>
      </c>
      <c r="I15" s="20">
        <v>766.3</v>
      </c>
      <c r="J15" s="20">
        <v>171.7</v>
      </c>
      <c r="K15" s="20">
        <v>46.8</v>
      </c>
      <c r="L15" s="20">
        <v>115.2</v>
      </c>
      <c r="M15" s="20">
        <v>68.099999999999994</v>
      </c>
      <c r="N15" s="20">
        <v>137.19999999999999</v>
      </c>
      <c r="O15" s="20">
        <v>35.299999999999997</v>
      </c>
      <c r="P15" s="20">
        <v>61.3</v>
      </c>
      <c r="Q15" s="20">
        <v>26.7</v>
      </c>
      <c r="R15" s="20">
        <v>47.2</v>
      </c>
      <c r="S15" s="20">
        <v>77.7</v>
      </c>
      <c r="T15" s="20">
        <v>219.7</v>
      </c>
      <c r="U15" s="20">
        <v>33.9</v>
      </c>
      <c r="V15" s="20">
        <v>2368.1</v>
      </c>
      <c r="W15" s="20">
        <v>19.899999999999999</v>
      </c>
      <c r="X15" s="20">
        <v>6603.7</v>
      </c>
      <c r="Y15" s="20">
        <v>173.9</v>
      </c>
      <c r="Z15" s="20">
        <v>12.3</v>
      </c>
      <c r="AA15" s="20">
        <v>49.2</v>
      </c>
      <c r="AB15" s="20">
        <v>14.4</v>
      </c>
      <c r="AC15" s="20">
        <v>20</v>
      </c>
      <c r="AD15" s="20">
        <v>12.9</v>
      </c>
      <c r="AE15" s="20">
        <v>19.100000000000001</v>
      </c>
      <c r="AF15" s="20">
        <v>3.2</v>
      </c>
      <c r="AG15" s="20">
        <v>119.2</v>
      </c>
      <c r="AH15" s="20">
        <v>22.7</v>
      </c>
      <c r="AI15" s="20">
        <v>21.1</v>
      </c>
      <c r="AJ15" s="20">
        <v>21.6</v>
      </c>
      <c r="AK15" s="20">
        <v>120.8</v>
      </c>
      <c r="AL15" s="20">
        <v>0</v>
      </c>
      <c r="AM15" s="20">
        <v>2378.9</v>
      </c>
      <c r="AN15" s="20">
        <v>0</v>
      </c>
      <c r="AO15" s="20">
        <v>0.2</v>
      </c>
      <c r="AP15" s="20">
        <v>344.6</v>
      </c>
      <c r="AQ15" s="20">
        <v>42.1</v>
      </c>
      <c r="AR15" s="20">
        <v>10</v>
      </c>
      <c r="AS15" s="20">
        <v>43.1</v>
      </c>
      <c r="AT15" s="20">
        <v>1159.5999999999999</v>
      </c>
      <c r="AU15" s="20">
        <v>-879.1</v>
      </c>
    </row>
    <row r="16" spans="1:47" ht="19.5">
      <c r="A16" s="19" t="s">
        <v>103</v>
      </c>
      <c r="B16" s="18" t="s">
        <v>8</v>
      </c>
      <c r="C16" s="21">
        <v>270.10000000000002</v>
      </c>
      <c r="D16" s="21">
        <v>63.2</v>
      </c>
      <c r="E16" s="21">
        <v>60.1</v>
      </c>
      <c r="F16" s="21">
        <v>6.1</v>
      </c>
      <c r="G16" s="21">
        <v>1432.3</v>
      </c>
      <c r="H16" s="21">
        <v>980.6</v>
      </c>
      <c r="I16" s="21">
        <v>88.1</v>
      </c>
      <c r="J16" s="21">
        <v>6313.4</v>
      </c>
      <c r="K16" s="21">
        <v>246.3</v>
      </c>
      <c r="L16" s="21">
        <v>1302.2</v>
      </c>
      <c r="M16" s="21">
        <v>531.9</v>
      </c>
      <c r="N16" s="21">
        <v>620.70000000000005</v>
      </c>
      <c r="O16" s="21">
        <v>153.19999999999999</v>
      </c>
      <c r="P16" s="21">
        <v>139.5</v>
      </c>
      <c r="Q16" s="21">
        <v>147.19999999999999</v>
      </c>
      <c r="R16" s="21">
        <v>275.7</v>
      </c>
      <c r="S16" s="21">
        <v>315.60000000000002</v>
      </c>
      <c r="T16" s="21">
        <v>510.9</v>
      </c>
      <c r="U16" s="21">
        <v>86.6</v>
      </c>
      <c r="V16" s="21">
        <v>706.3</v>
      </c>
      <c r="W16" s="21">
        <v>369.9</v>
      </c>
      <c r="X16" s="21">
        <v>1050.5</v>
      </c>
      <c r="Y16" s="21">
        <v>1720.1</v>
      </c>
      <c r="Z16" s="21">
        <v>572.79999999999995</v>
      </c>
      <c r="AA16" s="21">
        <v>529.5</v>
      </c>
      <c r="AB16" s="21">
        <v>2258.1</v>
      </c>
      <c r="AC16" s="21">
        <v>417.3</v>
      </c>
      <c r="AD16" s="21">
        <v>1087.2</v>
      </c>
      <c r="AE16" s="21">
        <v>1803</v>
      </c>
      <c r="AF16" s="21">
        <v>185.9</v>
      </c>
      <c r="AG16" s="21">
        <v>1364</v>
      </c>
      <c r="AH16" s="21">
        <v>1353.7</v>
      </c>
      <c r="AI16" s="21">
        <v>1328.2</v>
      </c>
      <c r="AJ16" s="21">
        <v>227</v>
      </c>
      <c r="AK16" s="21">
        <v>677.3</v>
      </c>
      <c r="AL16" s="21">
        <v>0</v>
      </c>
      <c r="AM16" s="21">
        <v>1749</v>
      </c>
      <c r="AN16" s="21">
        <v>0.4</v>
      </c>
      <c r="AO16" s="21">
        <v>11.8</v>
      </c>
      <c r="AP16" s="21">
        <v>457.6</v>
      </c>
      <c r="AQ16" s="21">
        <v>46.3</v>
      </c>
      <c r="AR16" s="21">
        <v>41.1</v>
      </c>
      <c r="AS16" s="21">
        <v>76.900000000000006</v>
      </c>
      <c r="AT16" s="21">
        <v>1396.8</v>
      </c>
      <c r="AU16" s="21">
        <v>-5039</v>
      </c>
    </row>
    <row r="17" spans="1:47" ht="19.5">
      <c r="A17" s="19" t="s">
        <v>104</v>
      </c>
      <c r="B17" s="18" t="s">
        <v>8</v>
      </c>
      <c r="C17" s="20">
        <v>7263.2</v>
      </c>
      <c r="D17" s="20">
        <v>1768.1</v>
      </c>
      <c r="E17" s="20">
        <v>1581.6</v>
      </c>
      <c r="F17" s="20">
        <v>270.60000000000002</v>
      </c>
      <c r="G17" s="20">
        <v>991.3</v>
      </c>
      <c r="H17" s="20">
        <v>2985.2</v>
      </c>
      <c r="I17" s="20">
        <v>163.69999999999999</v>
      </c>
      <c r="J17" s="20">
        <v>517</v>
      </c>
      <c r="K17" s="20">
        <v>29068.799999999999</v>
      </c>
      <c r="L17" s="20">
        <v>12582.8</v>
      </c>
      <c r="M17" s="20">
        <v>1752.6</v>
      </c>
      <c r="N17" s="20">
        <v>2757.4</v>
      </c>
      <c r="O17" s="20">
        <v>5131.1000000000004</v>
      </c>
      <c r="P17" s="20">
        <v>438.2</v>
      </c>
      <c r="Q17" s="20">
        <v>202.3</v>
      </c>
      <c r="R17" s="20">
        <v>539.29999999999995</v>
      </c>
      <c r="S17" s="20">
        <v>698.5</v>
      </c>
      <c r="T17" s="20">
        <v>991.4</v>
      </c>
      <c r="U17" s="20">
        <v>499.4</v>
      </c>
      <c r="V17" s="20">
        <v>958.5</v>
      </c>
      <c r="W17" s="20">
        <v>8672</v>
      </c>
      <c r="X17" s="20">
        <v>13649.4</v>
      </c>
      <c r="Y17" s="20">
        <v>4155.8999999999996</v>
      </c>
      <c r="Z17" s="20">
        <v>38206.5</v>
      </c>
      <c r="AA17" s="20">
        <v>821.1</v>
      </c>
      <c r="AB17" s="20">
        <v>224.2</v>
      </c>
      <c r="AC17" s="20">
        <v>693.5</v>
      </c>
      <c r="AD17" s="20">
        <v>1016.2</v>
      </c>
      <c r="AE17" s="20">
        <v>1730.3</v>
      </c>
      <c r="AF17" s="20">
        <v>685.7</v>
      </c>
      <c r="AG17" s="20">
        <v>3606.1</v>
      </c>
      <c r="AH17" s="20">
        <v>3787.9</v>
      </c>
      <c r="AI17" s="20">
        <v>1286.3</v>
      </c>
      <c r="AJ17" s="20">
        <v>486.2</v>
      </c>
      <c r="AK17" s="20">
        <v>1264.5</v>
      </c>
      <c r="AL17" s="20">
        <v>0</v>
      </c>
      <c r="AM17" s="20">
        <v>35152.9</v>
      </c>
      <c r="AN17" s="20">
        <v>0</v>
      </c>
      <c r="AO17" s="20">
        <v>0.4</v>
      </c>
      <c r="AP17" s="20">
        <v>588.9</v>
      </c>
      <c r="AQ17" s="20">
        <v>233.1</v>
      </c>
      <c r="AR17" s="20">
        <v>93.2</v>
      </c>
      <c r="AS17" s="20">
        <v>270.39999999999998</v>
      </c>
      <c r="AT17" s="20">
        <v>23636.9</v>
      </c>
      <c r="AU17" s="20">
        <v>-7247.4</v>
      </c>
    </row>
    <row r="18" spans="1:47" ht="19.5">
      <c r="A18" s="19" t="s">
        <v>105</v>
      </c>
      <c r="B18" s="18" t="s">
        <v>8</v>
      </c>
      <c r="C18" s="21">
        <v>9566.2000000000007</v>
      </c>
      <c r="D18" s="21">
        <v>1046</v>
      </c>
      <c r="E18" s="21">
        <v>527.79999999999995</v>
      </c>
      <c r="F18" s="21">
        <v>85.6</v>
      </c>
      <c r="G18" s="21">
        <v>1208.7</v>
      </c>
      <c r="H18" s="21">
        <v>14474</v>
      </c>
      <c r="I18" s="21">
        <v>357.4</v>
      </c>
      <c r="J18" s="21">
        <v>1738.6</v>
      </c>
      <c r="K18" s="21">
        <v>11014.1</v>
      </c>
      <c r="L18" s="21">
        <v>46156.3</v>
      </c>
      <c r="M18" s="21">
        <v>12530.3</v>
      </c>
      <c r="N18" s="21">
        <v>2726.7</v>
      </c>
      <c r="O18" s="21">
        <v>3909.4</v>
      </c>
      <c r="P18" s="21">
        <v>926.1</v>
      </c>
      <c r="Q18" s="21">
        <v>719.6</v>
      </c>
      <c r="R18" s="21">
        <v>1608.1</v>
      </c>
      <c r="S18" s="21">
        <v>1197.4000000000001</v>
      </c>
      <c r="T18" s="21">
        <v>2945</v>
      </c>
      <c r="U18" s="21">
        <v>645.79999999999995</v>
      </c>
      <c r="V18" s="21">
        <v>2592.3000000000002</v>
      </c>
      <c r="W18" s="21">
        <v>611.9</v>
      </c>
      <c r="X18" s="21">
        <v>8313.6</v>
      </c>
      <c r="Y18" s="21">
        <v>1542.9</v>
      </c>
      <c r="Z18" s="21">
        <v>451.5</v>
      </c>
      <c r="AA18" s="21">
        <v>587.29999999999995</v>
      </c>
      <c r="AB18" s="21">
        <v>195.4</v>
      </c>
      <c r="AC18" s="21">
        <v>124.7</v>
      </c>
      <c r="AD18" s="21">
        <v>60</v>
      </c>
      <c r="AE18" s="21">
        <v>41.1</v>
      </c>
      <c r="AF18" s="21">
        <v>24.1</v>
      </c>
      <c r="AG18" s="21">
        <v>1599.2</v>
      </c>
      <c r="AH18" s="21">
        <v>2202.6999999999998</v>
      </c>
      <c r="AI18" s="21">
        <v>49.3</v>
      </c>
      <c r="AJ18" s="21">
        <v>7495.1</v>
      </c>
      <c r="AK18" s="21">
        <v>1767.4</v>
      </c>
      <c r="AL18" s="21">
        <v>0</v>
      </c>
      <c r="AM18" s="21">
        <v>24414.9</v>
      </c>
      <c r="AN18" s="21">
        <v>0.1</v>
      </c>
      <c r="AO18" s="21">
        <v>2.2000000000000002</v>
      </c>
      <c r="AP18" s="21">
        <v>1228.8</v>
      </c>
      <c r="AQ18" s="21">
        <v>320.7</v>
      </c>
      <c r="AR18" s="21">
        <v>72.400000000000006</v>
      </c>
      <c r="AS18" s="21">
        <v>205.6</v>
      </c>
      <c r="AT18" s="21">
        <v>34364</v>
      </c>
      <c r="AU18" s="21">
        <v>-49682.9</v>
      </c>
    </row>
    <row r="19" spans="1:47" ht="19.5">
      <c r="A19" s="19" t="s">
        <v>106</v>
      </c>
      <c r="B19" s="18" t="s">
        <v>8</v>
      </c>
      <c r="C19" s="20">
        <v>364.9</v>
      </c>
      <c r="D19" s="20">
        <v>261.5</v>
      </c>
      <c r="E19" s="20">
        <v>144.30000000000001</v>
      </c>
      <c r="F19" s="20">
        <v>24.6</v>
      </c>
      <c r="G19" s="20">
        <v>820.7</v>
      </c>
      <c r="H19" s="20">
        <v>1206.5999999999999</v>
      </c>
      <c r="I19" s="20">
        <v>52.7</v>
      </c>
      <c r="J19" s="20">
        <v>251.2</v>
      </c>
      <c r="K19" s="20">
        <v>401.8</v>
      </c>
      <c r="L19" s="20">
        <v>1438.2</v>
      </c>
      <c r="M19" s="20">
        <v>2744.6</v>
      </c>
      <c r="N19" s="20">
        <v>422</v>
      </c>
      <c r="O19" s="20">
        <v>429.9</v>
      </c>
      <c r="P19" s="20">
        <v>273.5</v>
      </c>
      <c r="Q19" s="20">
        <v>371.1</v>
      </c>
      <c r="R19" s="20">
        <v>773.9</v>
      </c>
      <c r="S19" s="20">
        <v>900</v>
      </c>
      <c r="T19" s="20">
        <v>2929.1</v>
      </c>
      <c r="U19" s="20">
        <v>454.6</v>
      </c>
      <c r="V19" s="20">
        <v>1079.3</v>
      </c>
      <c r="W19" s="20">
        <v>134.69999999999999</v>
      </c>
      <c r="X19" s="20">
        <v>6659.4</v>
      </c>
      <c r="Y19" s="20">
        <v>959</v>
      </c>
      <c r="Z19" s="20">
        <v>1442.6</v>
      </c>
      <c r="AA19" s="20">
        <v>204.4</v>
      </c>
      <c r="AB19" s="20">
        <v>55</v>
      </c>
      <c r="AC19" s="20">
        <v>222.6</v>
      </c>
      <c r="AD19" s="20">
        <v>146.30000000000001</v>
      </c>
      <c r="AE19" s="20">
        <v>14.8</v>
      </c>
      <c r="AF19" s="20">
        <v>66.7</v>
      </c>
      <c r="AG19" s="20">
        <v>513.1</v>
      </c>
      <c r="AH19" s="20">
        <v>284.89999999999998</v>
      </c>
      <c r="AI19" s="20">
        <v>132</v>
      </c>
      <c r="AJ19" s="20">
        <v>135.80000000000001</v>
      </c>
      <c r="AK19" s="20">
        <v>212.3</v>
      </c>
      <c r="AL19" s="20">
        <v>0</v>
      </c>
      <c r="AM19" s="20">
        <v>8985.7999999999993</v>
      </c>
      <c r="AN19" s="20">
        <v>0</v>
      </c>
      <c r="AO19" s="20">
        <v>0.1</v>
      </c>
      <c r="AP19" s="20">
        <v>5073.7</v>
      </c>
      <c r="AQ19" s="20">
        <v>829.5</v>
      </c>
      <c r="AR19" s="20">
        <v>2.7</v>
      </c>
      <c r="AS19" s="20">
        <v>7.6</v>
      </c>
      <c r="AT19" s="20">
        <v>5687.1</v>
      </c>
      <c r="AU19" s="20">
        <v>-4331.5</v>
      </c>
    </row>
    <row r="20" spans="1:47" ht="19.5">
      <c r="A20" s="19" t="s">
        <v>107</v>
      </c>
      <c r="B20" s="18" t="s">
        <v>8</v>
      </c>
      <c r="C20" s="21">
        <v>42.4</v>
      </c>
      <c r="D20" s="21">
        <v>17.100000000000001</v>
      </c>
      <c r="E20" s="21">
        <v>15.3</v>
      </c>
      <c r="F20" s="21">
        <v>27.5</v>
      </c>
      <c r="G20" s="21">
        <v>227.4</v>
      </c>
      <c r="H20" s="21">
        <v>330.2</v>
      </c>
      <c r="I20" s="21">
        <v>68.400000000000006</v>
      </c>
      <c r="J20" s="21">
        <v>39.299999999999997</v>
      </c>
      <c r="K20" s="21">
        <v>238.7</v>
      </c>
      <c r="L20" s="21">
        <v>689</v>
      </c>
      <c r="M20" s="21">
        <v>291.8</v>
      </c>
      <c r="N20" s="21">
        <v>6175.4</v>
      </c>
      <c r="O20" s="21">
        <v>785.1</v>
      </c>
      <c r="P20" s="21">
        <v>257</v>
      </c>
      <c r="Q20" s="21">
        <v>299.10000000000002</v>
      </c>
      <c r="R20" s="21">
        <v>348.3</v>
      </c>
      <c r="S20" s="21">
        <v>372.4</v>
      </c>
      <c r="T20" s="21">
        <v>928.5</v>
      </c>
      <c r="U20" s="21">
        <v>129.80000000000001</v>
      </c>
      <c r="V20" s="21">
        <v>398.2</v>
      </c>
      <c r="W20" s="21">
        <v>199.1</v>
      </c>
      <c r="X20" s="21">
        <v>41440.800000000003</v>
      </c>
      <c r="Y20" s="21">
        <v>423.2</v>
      </c>
      <c r="Z20" s="21">
        <v>23</v>
      </c>
      <c r="AA20" s="21">
        <v>175.8</v>
      </c>
      <c r="AB20" s="21">
        <v>14.2</v>
      </c>
      <c r="AC20" s="21">
        <v>76.2</v>
      </c>
      <c r="AD20" s="21">
        <v>17</v>
      </c>
      <c r="AE20" s="21">
        <v>22.1</v>
      </c>
      <c r="AF20" s="21">
        <v>11.5</v>
      </c>
      <c r="AG20" s="21">
        <v>187.2</v>
      </c>
      <c r="AH20" s="21">
        <v>35.6</v>
      </c>
      <c r="AI20" s="21">
        <v>26.7</v>
      </c>
      <c r="AJ20" s="21">
        <v>72.2</v>
      </c>
      <c r="AK20" s="21">
        <v>165</v>
      </c>
      <c r="AL20" s="21">
        <v>0</v>
      </c>
      <c r="AM20" s="21">
        <v>486.7</v>
      </c>
      <c r="AN20" s="21">
        <v>0</v>
      </c>
      <c r="AO20" s="21">
        <v>0.4</v>
      </c>
      <c r="AP20" s="21">
        <v>336.7</v>
      </c>
      <c r="AQ20" s="21">
        <v>44.6</v>
      </c>
      <c r="AR20" s="21">
        <v>1.4</v>
      </c>
      <c r="AS20" s="21">
        <v>9.5</v>
      </c>
      <c r="AT20" s="21">
        <v>3120.7</v>
      </c>
      <c r="AU20" s="21">
        <v>-5142.8</v>
      </c>
    </row>
    <row r="21" spans="1:47" ht="13.15">
      <c r="A21" s="19" t="s">
        <v>108</v>
      </c>
      <c r="B21" s="18" t="s">
        <v>8</v>
      </c>
      <c r="C21" s="20">
        <v>98.7</v>
      </c>
      <c r="D21" s="20">
        <v>495.4</v>
      </c>
      <c r="E21" s="20">
        <v>38.200000000000003</v>
      </c>
      <c r="F21" s="20">
        <v>212.6</v>
      </c>
      <c r="G21" s="20">
        <v>91.2</v>
      </c>
      <c r="H21" s="20">
        <v>149</v>
      </c>
      <c r="I21" s="20">
        <v>50.2</v>
      </c>
      <c r="J21" s="20">
        <v>645.70000000000005</v>
      </c>
      <c r="K21" s="20">
        <v>362.9</v>
      </c>
      <c r="L21" s="20">
        <v>1322.5</v>
      </c>
      <c r="M21" s="20">
        <v>726.7</v>
      </c>
      <c r="N21" s="20">
        <v>1414.2</v>
      </c>
      <c r="O21" s="20">
        <v>45078</v>
      </c>
      <c r="P21" s="20">
        <v>16674.599999999999</v>
      </c>
      <c r="Q21" s="20">
        <v>2350.6999999999998</v>
      </c>
      <c r="R21" s="20">
        <v>16461.099999999999</v>
      </c>
      <c r="S21" s="20">
        <v>18602.2</v>
      </c>
      <c r="T21" s="20">
        <v>16669.2</v>
      </c>
      <c r="U21" s="20">
        <v>4958.7</v>
      </c>
      <c r="V21" s="20">
        <v>11044.9</v>
      </c>
      <c r="W21" s="20">
        <v>1417.5</v>
      </c>
      <c r="X21" s="20">
        <v>40469.699999999997</v>
      </c>
      <c r="Y21" s="20">
        <v>616.79999999999995</v>
      </c>
      <c r="Z21" s="20">
        <v>60.6</v>
      </c>
      <c r="AA21" s="20">
        <v>45.4</v>
      </c>
      <c r="AB21" s="20">
        <v>21.9</v>
      </c>
      <c r="AC21" s="20">
        <v>305.2</v>
      </c>
      <c r="AD21" s="20">
        <v>63</v>
      </c>
      <c r="AE21" s="20">
        <v>48</v>
      </c>
      <c r="AF21" s="20">
        <v>41.8</v>
      </c>
      <c r="AG21" s="20">
        <v>146.9</v>
      </c>
      <c r="AH21" s="20">
        <v>166.3</v>
      </c>
      <c r="AI21" s="20">
        <v>94.3</v>
      </c>
      <c r="AJ21" s="20">
        <v>93.1</v>
      </c>
      <c r="AK21" s="20">
        <v>266.89999999999998</v>
      </c>
      <c r="AL21" s="20">
        <v>0</v>
      </c>
      <c r="AM21" s="20">
        <v>967.1</v>
      </c>
      <c r="AN21" s="20">
        <v>0</v>
      </c>
      <c r="AO21" s="20">
        <v>0.6</v>
      </c>
      <c r="AP21" s="20">
        <v>1991.3</v>
      </c>
      <c r="AQ21" s="20">
        <v>187.5</v>
      </c>
      <c r="AR21" s="20">
        <v>2.4</v>
      </c>
      <c r="AS21" s="20">
        <v>50.6</v>
      </c>
      <c r="AT21" s="20">
        <v>20524.599999999999</v>
      </c>
      <c r="AU21" s="20">
        <v>-55898</v>
      </c>
    </row>
    <row r="22" spans="1:47" ht="19.5">
      <c r="A22" s="19" t="s">
        <v>109</v>
      </c>
      <c r="B22" s="18" t="s">
        <v>8</v>
      </c>
      <c r="C22" s="21">
        <v>399.3</v>
      </c>
      <c r="D22" s="21">
        <v>468.2</v>
      </c>
      <c r="E22" s="21">
        <v>167.2</v>
      </c>
      <c r="F22" s="21">
        <v>54.3</v>
      </c>
      <c r="G22" s="21">
        <v>501.8</v>
      </c>
      <c r="H22" s="21">
        <v>414</v>
      </c>
      <c r="I22" s="21">
        <v>95.5</v>
      </c>
      <c r="J22" s="21">
        <v>98.1</v>
      </c>
      <c r="K22" s="21">
        <v>534.70000000000005</v>
      </c>
      <c r="L22" s="21">
        <v>539.70000000000005</v>
      </c>
      <c r="M22" s="21">
        <v>381.8</v>
      </c>
      <c r="N22" s="21">
        <v>479.1</v>
      </c>
      <c r="O22" s="21">
        <v>3371.5</v>
      </c>
      <c r="P22" s="21">
        <v>2811.8</v>
      </c>
      <c r="Q22" s="21">
        <v>406.7</v>
      </c>
      <c r="R22" s="21">
        <v>1270.2</v>
      </c>
      <c r="S22" s="21">
        <v>3481.4</v>
      </c>
      <c r="T22" s="21">
        <v>3789.5</v>
      </c>
      <c r="U22" s="21">
        <v>796.9</v>
      </c>
      <c r="V22" s="21">
        <v>1408.9</v>
      </c>
      <c r="W22" s="21">
        <v>236.6</v>
      </c>
      <c r="X22" s="21">
        <v>15759.7</v>
      </c>
      <c r="Y22" s="21">
        <v>547.20000000000005</v>
      </c>
      <c r="Z22" s="21">
        <v>162</v>
      </c>
      <c r="AA22" s="21">
        <v>135.69999999999999</v>
      </c>
      <c r="AB22" s="21">
        <v>36.200000000000003</v>
      </c>
      <c r="AC22" s="21">
        <v>113.1</v>
      </c>
      <c r="AD22" s="21">
        <v>181.6</v>
      </c>
      <c r="AE22" s="21">
        <v>33.6</v>
      </c>
      <c r="AF22" s="21">
        <v>149.1</v>
      </c>
      <c r="AG22" s="21">
        <v>425.4</v>
      </c>
      <c r="AH22" s="21">
        <v>620.4</v>
      </c>
      <c r="AI22" s="21">
        <v>196.7</v>
      </c>
      <c r="AJ22" s="21">
        <v>69.8</v>
      </c>
      <c r="AK22" s="21">
        <v>176.4</v>
      </c>
      <c r="AL22" s="21">
        <v>0</v>
      </c>
      <c r="AM22" s="21">
        <v>1001</v>
      </c>
      <c r="AN22" s="21">
        <v>0</v>
      </c>
      <c r="AO22" s="21">
        <v>1.6</v>
      </c>
      <c r="AP22" s="21">
        <v>3531.8</v>
      </c>
      <c r="AQ22" s="21">
        <v>233.9</v>
      </c>
      <c r="AR22" s="21">
        <v>3.4</v>
      </c>
      <c r="AS22" s="21">
        <v>35</v>
      </c>
      <c r="AT22" s="21">
        <v>6391.5</v>
      </c>
      <c r="AU22" s="21">
        <v>-6999.7</v>
      </c>
    </row>
    <row r="23" spans="1:47" ht="19.5">
      <c r="A23" s="19" t="s">
        <v>110</v>
      </c>
      <c r="B23" s="18" t="s">
        <v>8</v>
      </c>
      <c r="C23" s="20">
        <v>57.6</v>
      </c>
      <c r="D23" s="20">
        <v>77.2</v>
      </c>
      <c r="E23" s="20">
        <v>44.6</v>
      </c>
      <c r="F23" s="20">
        <v>15.7</v>
      </c>
      <c r="G23" s="20">
        <v>48.2</v>
      </c>
      <c r="H23" s="20">
        <v>131.4</v>
      </c>
      <c r="I23" s="20">
        <v>10</v>
      </c>
      <c r="J23" s="20">
        <v>75.400000000000006</v>
      </c>
      <c r="K23" s="20">
        <v>159.69999999999999</v>
      </c>
      <c r="L23" s="20">
        <v>182.4</v>
      </c>
      <c r="M23" s="20">
        <v>119.5</v>
      </c>
      <c r="N23" s="20">
        <v>101</v>
      </c>
      <c r="O23" s="20">
        <v>163.19999999999999</v>
      </c>
      <c r="P23" s="20">
        <v>170.9</v>
      </c>
      <c r="Q23" s="20">
        <v>6671.2</v>
      </c>
      <c r="R23" s="20">
        <v>1365.3</v>
      </c>
      <c r="S23" s="20">
        <v>1067.4000000000001</v>
      </c>
      <c r="T23" s="20">
        <v>1495.1</v>
      </c>
      <c r="U23" s="20">
        <v>311.3</v>
      </c>
      <c r="V23" s="20">
        <v>437.8</v>
      </c>
      <c r="W23" s="20">
        <v>406</v>
      </c>
      <c r="X23" s="20">
        <v>2427.4</v>
      </c>
      <c r="Y23" s="20">
        <v>753.7</v>
      </c>
      <c r="Z23" s="20">
        <v>399.7</v>
      </c>
      <c r="AA23" s="20">
        <v>122.7</v>
      </c>
      <c r="AB23" s="20">
        <v>257.60000000000002</v>
      </c>
      <c r="AC23" s="20">
        <v>3703.2</v>
      </c>
      <c r="AD23" s="20">
        <v>2927.9</v>
      </c>
      <c r="AE23" s="20">
        <v>900.8</v>
      </c>
      <c r="AF23" s="20">
        <v>55.7</v>
      </c>
      <c r="AG23" s="20">
        <v>664</v>
      </c>
      <c r="AH23" s="20">
        <v>1219.9000000000001</v>
      </c>
      <c r="AI23" s="20">
        <v>468.9</v>
      </c>
      <c r="AJ23" s="20">
        <v>351</v>
      </c>
      <c r="AK23" s="20">
        <v>489.1</v>
      </c>
      <c r="AL23" s="20">
        <v>0</v>
      </c>
      <c r="AM23" s="20">
        <v>1952.5</v>
      </c>
      <c r="AN23" s="20">
        <v>0</v>
      </c>
      <c r="AO23" s="20">
        <v>0.7</v>
      </c>
      <c r="AP23" s="20">
        <v>17592.900000000001</v>
      </c>
      <c r="AQ23" s="20">
        <v>2683.3</v>
      </c>
      <c r="AR23" s="20">
        <v>41.4</v>
      </c>
      <c r="AS23" s="20">
        <v>72.400000000000006</v>
      </c>
      <c r="AT23" s="20">
        <v>2998.5</v>
      </c>
      <c r="AU23" s="20">
        <v>-28145.4</v>
      </c>
    </row>
    <row r="24" spans="1:47" ht="13.15">
      <c r="A24" s="19" t="s">
        <v>111</v>
      </c>
      <c r="B24" s="18" t="s">
        <v>8</v>
      </c>
      <c r="C24" s="21">
        <v>55.7</v>
      </c>
      <c r="D24" s="21">
        <v>72.599999999999994</v>
      </c>
      <c r="E24" s="21">
        <v>32.200000000000003</v>
      </c>
      <c r="F24" s="21">
        <v>8.4</v>
      </c>
      <c r="G24" s="21">
        <v>54.4</v>
      </c>
      <c r="H24" s="21">
        <v>76.3</v>
      </c>
      <c r="I24" s="21">
        <v>9.8000000000000007</v>
      </c>
      <c r="J24" s="21">
        <v>33.799999999999997</v>
      </c>
      <c r="K24" s="21">
        <v>82.1</v>
      </c>
      <c r="L24" s="21">
        <v>127.9</v>
      </c>
      <c r="M24" s="21">
        <v>92.1</v>
      </c>
      <c r="N24" s="21">
        <v>111</v>
      </c>
      <c r="O24" s="21">
        <v>669</v>
      </c>
      <c r="P24" s="21">
        <v>359.7</v>
      </c>
      <c r="Q24" s="21">
        <v>716.7</v>
      </c>
      <c r="R24" s="21">
        <v>1510.6</v>
      </c>
      <c r="S24" s="21">
        <v>876.9</v>
      </c>
      <c r="T24" s="21">
        <v>1079.5</v>
      </c>
      <c r="U24" s="21">
        <v>238.2</v>
      </c>
      <c r="V24" s="21">
        <v>328.2</v>
      </c>
      <c r="W24" s="21">
        <v>366.6</v>
      </c>
      <c r="X24" s="21">
        <v>3180.8</v>
      </c>
      <c r="Y24" s="21">
        <v>211</v>
      </c>
      <c r="Z24" s="21">
        <v>188.5</v>
      </c>
      <c r="AA24" s="21">
        <v>40.6</v>
      </c>
      <c r="AB24" s="21">
        <v>32</v>
      </c>
      <c r="AC24" s="21">
        <v>437.2</v>
      </c>
      <c r="AD24" s="21">
        <v>298.60000000000002</v>
      </c>
      <c r="AE24" s="21">
        <v>93.4</v>
      </c>
      <c r="AF24" s="21">
        <v>35.299999999999997</v>
      </c>
      <c r="AG24" s="21">
        <v>157.69999999999999</v>
      </c>
      <c r="AH24" s="21">
        <v>203.3</v>
      </c>
      <c r="AI24" s="21">
        <v>83.2</v>
      </c>
      <c r="AJ24" s="21">
        <v>41.2</v>
      </c>
      <c r="AK24" s="21">
        <v>105.8</v>
      </c>
      <c r="AL24" s="21">
        <v>0</v>
      </c>
      <c r="AM24" s="21">
        <v>3060.6</v>
      </c>
      <c r="AN24" s="21">
        <v>0</v>
      </c>
      <c r="AO24" s="21">
        <v>0.3</v>
      </c>
      <c r="AP24" s="21">
        <v>30088.5</v>
      </c>
      <c r="AQ24" s="21">
        <v>1589.2</v>
      </c>
      <c r="AR24" s="21">
        <v>14</v>
      </c>
      <c r="AS24" s="21">
        <v>57.5</v>
      </c>
      <c r="AT24" s="21">
        <v>9218.9</v>
      </c>
      <c r="AU24" s="21">
        <v>-9207.7999999999993</v>
      </c>
    </row>
    <row r="25" spans="1:47" ht="19.5">
      <c r="A25" s="19" t="s">
        <v>112</v>
      </c>
      <c r="B25" s="18" t="s">
        <v>8</v>
      </c>
      <c r="C25" s="20">
        <v>135.80000000000001</v>
      </c>
      <c r="D25" s="20">
        <v>155</v>
      </c>
      <c r="E25" s="20">
        <v>73.400000000000006</v>
      </c>
      <c r="F25" s="20">
        <v>22.7</v>
      </c>
      <c r="G25" s="20">
        <v>84.1</v>
      </c>
      <c r="H25" s="20">
        <v>152.6</v>
      </c>
      <c r="I25" s="20">
        <v>17.600000000000001</v>
      </c>
      <c r="J25" s="20">
        <v>39.9</v>
      </c>
      <c r="K25" s="20">
        <v>134.5</v>
      </c>
      <c r="L25" s="20">
        <v>143.5</v>
      </c>
      <c r="M25" s="20">
        <v>151.19999999999999</v>
      </c>
      <c r="N25" s="20">
        <v>116.9</v>
      </c>
      <c r="O25" s="20">
        <v>525.79999999999995</v>
      </c>
      <c r="P25" s="20">
        <v>298.3</v>
      </c>
      <c r="Q25" s="20">
        <v>372.3</v>
      </c>
      <c r="R25" s="20">
        <v>313.5</v>
      </c>
      <c r="S25" s="20">
        <v>1008.7</v>
      </c>
      <c r="T25" s="20">
        <v>1036.2</v>
      </c>
      <c r="U25" s="20">
        <v>249.9</v>
      </c>
      <c r="V25" s="20">
        <v>250.1</v>
      </c>
      <c r="W25" s="20">
        <v>149.19999999999999</v>
      </c>
      <c r="X25" s="20">
        <v>2307</v>
      </c>
      <c r="Y25" s="20">
        <v>188</v>
      </c>
      <c r="Z25" s="20">
        <v>189.3</v>
      </c>
      <c r="AA25" s="20">
        <v>30</v>
      </c>
      <c r="AB25" s="20">
        <v>22.9</v>
      </c>
      <c r="AC25" s="20">
        <v>207.1</v>
      </c>
      <c r="AD25" s="20">
        <v>179.2</v>
      </c>
      <c r="AE25" s="20">
        <v>73.099999999999994</v>
      </c>
      <c r="AF25" s="20">
        <v>27.9</v>
      </c>
      <c r="AG25" s="20">
        <v>157.80000000000001</v>
      </c>
      <c r="AH25" s="20">
        <v>265.7</v>
      </c>
      <c r="AI25" s="20">
        <v>65.599999999999994</v>
      </c>
      <c r="AJ25" s="20">
        <v>33.6</v>
      </c>
      <c r="AK25" s="20">
        <v>65.599999999999994</v>
      </c>
      <c r="AL25" s="20">
        <v>0</v>
      </c>
      <c r="AM25" s="20">
        <v>2242.9</v>
      </c>
      <c r="AN25" s="20">
        <v>0</v>
      </c>
      <c r="AO25" s="20">
        <v>1.2</v>
      </c>
      <c r="AP25" s="20">
        <v>49080.4</v>
      </c>
      <c r="AQ25" s="20">
        <v>2036.4</v>
      </c>
      <c r="AR25" s="20">
        <v>3.6</v>
      </c>
      <c r="AS25" s="20">
        <v>18.5</v>
      </c>
      <c r="AT25" s="20">
        <v>14358.5</v>
      </c>
      <c r="AU25" s="20">
        <v>-17475.400000000001</v>
      </c>
    </row>
    <row r="26" spans="1:47" ht="19.5">
      <c r="A26" s="19" t="s">
        <v>113</v>
      </c>
      <c r="B26" s="18" t="s">
        <v>8</v>
      </c>
      <c r="C26" s="21">
        <v>69</v>
      </c>
      <c r="D26" s="21">
        <v>28.3</v>
      </c>
      <c r="E26" s="21">
        <v>18.399999999999999</v>
      </c>
      <c r="F26" s="21">
        <v>7.1</v>
      </c>
      <c r="G26" s="21">
        <v>2.2000000000000002</v>
      </c>
      <c r="H26" s="21">
        <v>8.5</v>
      </c>
      <c r="I26" s="21">
        <v>0.3</v>
      </c>
      <c r="J26" s="21">
        <v>4.7</v>
      </c>
      <c r="K26" s="21">
        <v>4.7</v>
      </c>
      <c r="L26" s="21">
        <v>34.5</v>
      </c>
      <c r="M26" s="21">
        <v>3.9</v>
      </c>
      <c r="N26" s="21">
        <v>3.4</v>
      </c>
      <c r="O26" s="21">
        <v>39.1</v>
      </c>
      <c r="P26" s="21">
        <v>15.6</v>
      </c>
      <c r="Q26" s="21">
        <v>28.1</v>
      </c>
      <c r="R26" s="21">
        <v>25.5</v>
      </c>
      <c r="S26" s="21">
        <v>280.3</v>
      </c>
      <c r="T26" s="21">
        <v>12730.4</v>
      </c>
      <c r="U26" s="21">
        <v>162.30000000000001</v>
      </c>
      <c r="V26" s="21">
        <v>24.7</v>
      </c>
      <c r="W26" s="21">
        <v>71</v>
      </c>
      <c r="X26" s="21">
        <v>315.89999999999998</v>
      </c>
      <c r="Y26" s="21">
        <v>433.7</v>
      </c>
      <c r="Z26" s="21">
        <v>1273.4000000000001</v>
      </c>
      <c r="AA26" s="21">
        <v>15.8</v>
      </c>
      <c r="AB26" s="21">
        <v>11.7</v>
      </c>
      <c r="AC26" s="21">
        <v>40.9</v>
      </c>
      <c r="AD26" s="21">
        <v>43.2</v>
      </c>
      <c r="AE26" s="21">
        <v>62.7</v>
      </c>
      <c r="AF26" s="21">
        <v>20.6</v>
      </c>
      <c r="AG26" s="21">
        <v>303.5</v>
      </c>
      <c r="AH26" s="21">
        <v>188.8</v>
      </c>
      <c r="AI26" s="21">
        <v>26</v>
      </c>
      <c r="AJ26" s="21">
        <v>10.9</v>
      </c>
      <c r="AK26" s="21">
        <v>43.6</v>
      </c>
      <c r="AL26" s="21">
        <v>0</v>
      </c>
      <c r="AM26" s="21">
        <v>11792.2</v>
      </c>
      <c r="AN26" s="21">
        <v>0</v>
      </c>
      <c r="AO26" s="21">
        <v>0.3</v>
      </c>
      <c r="AP26" s="21">
        <v>51680.7</v>
      </c>
      <c r="AQ26" s="21">
        <v>4968.3</v>
      </c>
      <c r="AR26" s="21">
        <v>23.3</v>
      </c>
      <c r="AS26" s="21">
        <v>82.8</v>
      </c>
      <c r="AT26" s="21">
        <v>10078.9</v>
      </c>
      <c r="AU26" s="21">
        <v>-6299.3</v>
      </c>
    </row>
    <row r="27" spans="1:47" ht="13.15">
      <c r="A27" s="19" t="s">
        <v>114</v>
      </c>
      <c r="B27" s="18" t="s">
        <v>8</v>
      </c>
      <c r="C27" s="20">
        <v>49</v>
      </c>
      <c r="D27" s="20">
        <v>1.4</v>
      </c>
      <c r="E27" s="20">
        <v>0.5</v>
      </c>
      <c r="F27" s="20">
        <v>0.4</v>
      </c>
      <c r="G27" s="20">
        <v>1.6</v>
      </c>
      <c r="H27" s="20">
        <v>2.4</v>
      </c>
      <c r="I27" s="20">
        <v>0.2</v>
      </c>
      <c r="J27" s="20">
        <v>1.5</v>
      </c>
      <c r="K27" s="20">
        <v>3.4</v>
      </c>
      <c r="L27" s="20">
        <v>5</v>
      </c>
      <c r="M27" s="20">
        <v>1.4</v>
      </c>
      <c r="N27" s="20">
        <v>1.6</v>
      </c>
      <c r="O27" s="20">
        <v>10.199999999999999</v>
      </c>
      <c r="P27" s="20">
        <v>5.4</v>
      </c>
      <c r="Q27" s="20">
        <v>4.3</v>
      </c>
      <c r="R27" s="20">
        <v>6.3</v>
      </c>
      <c r="S27" s="20">
        <v>75.7</v>
      </c>
      <c r="T27" s="20">
        <v>24.5</v>
      </c>
      <c r="U27" s="20">
        <v>4608.8</v>
      </c>
      <c r="V27" s="20">
        <v>4.7</v>
      </c>
      <c r="W27" s="20">
        <v>3.1</v>
      </c>
      <c r="X27" s="20">
        <v>32.1</v>
      </c>
      <c r="Y27" s="20">
        <v>46.7</v>
      </c>
      <c r="Z27" s="20">
        <v>515.1</v>
      </c>
      <c r="AA27" s="20">
        <v>2.1</v>
      </c>
      <c r="AB27" s="20">
        <v>1.7</v>
      </c>
      <c r="AC27" s="20">
        <v>5.0999999999999996</v>
      </c>
      <c r="AD27" s="20">
        <v>8.3000000000000007</v>
      </c>
      <c r="AE27" s="20">
        <v>3.4</v>
      </c>
      <c r="AF27" s="20">
        <v>5.7</v>
      </c>
      <c r="AG27" s="20">
        <v>118.5</v>
      </c>
      <c r="AH27" s="20">
        <v>741.4</v>
      </c>
      <c r="AI27" s="20">
        <v>4.4000000000000004</v>
      </c>
      <c r="AJ27" s="20">
        <v>2.2999999999999998</v>
      </c>
      <c r="AK27" s="20">
        <v>17.399999999999999</v>
      </c>
      <c r="AL27" s="20">
        <v>0</v>
      </c>
      <c r="AM27" s="20">
        <v>4484</v>
      </c>
      <c r="AN27" s="20">
        <v>0</v>
      </c>
      <c r="AO27" s="20">
        <v>0.3</v>
      </c>
      <c r="AP27" s="20">
        <v>24535.1</v>
      </c>
      <c r="AQ27" s="20">
        <v>2071.1999999999998</v>
      </c>
      <c r="AR27" s="20">
        <v>2</v>
      </c>
      <c r="AS27" s="20">
        <v>0</v>
      </c>
      <c r="AT27" s="20">
        <v>7429.5</v>
      </c>
      <c r="AU27" s="20">
        <v>-14307.7</v>
      </c>
    </row>
    <row r="28" spans="1:47" ht="29.25">
      <c r="A28" s="19" t="s">
        <v>115</v>
      </c>
      <c r="B28" s="18" t="s">
        <v>8</v>
      </c>
      <c r="C28" s="21">
        <v>101.4</v>
      </c>
      <c r="D28" s="21">
        <v>52.1</v>
      </c>
      <c r="E28" s="21">
        <v>29.6</v>
      </c>
      <c r="F28" s="21">
        <v>8.8000000000000007</v>
      </c>
      <c r="G28" s="21">
        <v>83.5</v>
      </c>
      <c r="H28" s="21">
        <v>435.4</v>
      </c>
      <c r="I28" s="21">
        <v>89.1</v>
      </c>
      <c r="J28" s="21">
        <v>94.7</v>
      </c>
      <c r="K28" s="21">
        <v>82.3</v>
      </c>
      <c r="L28" s="21">
        <v>209</v>
      </c>
      <c r="M28" s="21">
        <v>104.5</v>
      </c>
      <c r="N28" s="21">
        <v>122.2</v>
      </c>
      <c r="O28" s="21">
        <v>346.3</v>
      </c>
      <c r="P28" s="21">
        <v>161.9</v>
      </c>
      <c r="Q28" s="21">
        <v>252.8</v>
      </c>
      <c r="R28" s="21">
        <v>209.2</v>
      </c>
      <c r="S28" s="21">
        <v>327</v>
      </c>
      <c r="T28" s="21">
        <v>638.70000000000005</v>
      </c>
      <c r="U28" s="21">
        <v>101.6</v>
      </c>
      <c r="V28" s="21">
        <v>2309.6</v>
      </c>
      <c r="W28" s="21">
        <v>201.3</v>
      </c>
      <c r="X28" s="21">
        <v>2943.3</v>
      </c>
      <c r="Y28" s="21">
        <v>372.4</v>
      </c>
      <c r="Z28" s="21">
        <v>247</v>
      </c>
      <c r="AA28" s="21">
        <v>110.7</v>
      </c>
      <c r="AB28" s="21">
        <v>73.5</v>
      </c>
      <c r="AC28" s="21">
        <v>198.3</v>
      </c>
      <c r="AD28" s="21">
        <v>224.4</v>
      </c>
      <c r="AE28" s="21">
        <v>362.4</v>
      </c>
      <c r="AF28" s="21">
        <v>107.5</v>
      </c>
      <c r="AG28" s="21">
        <v>374.4</v>
      </c>
      <c r="AH28" s="21">
        <v>556.9</v>
      </c>
      <c r="AI28" s="21">
        <v>556.29999999999995</v>
      </c>
      <c r="AJ28" s="21">
        <v>527.6</v>
      </c>
      <c r="AK28" s="21">
        <v>290.2</v>
      </c>
      <c r="AL28" s="21">
        <v>0</v>
      </c>
      <c r="AM28" s="21">
        <v>7763.3</v>
      </c>
      <c r="AN28" s="21">
        <v>0</v>
      </c>
      <c r="AO28" s="21">
        <v>4.7</v>
      </c>
      <c r="AP28" s="21">
        <v>11146.5</v>
      </c>
      <c r="AQ28" s="21">
        <v>1395.1</v>
      </c>
      <c r="AR28" s="21">
        <v>114.8</v>
      </c>
      <c r="AS28" s="21">
        <v>419.3</v>
      </c>
      <c r="AT28" s="21">
        <v>25324.3</v>
      </c>
      <c r="AU28" s="21">
        <v>-8034.3</v>
      </c>
    </row>
    <row r="29" spans="1:47" ht="29.25">
      <c r="A29" s="19" t="s">
        <v>116</v>
      </c>
      <c r="B29" s="18" t="s">
        <v>8</v>
      </c>
      <c r="C29" s="20">
        <v>2231.3000000000002</v>
      </c>
      <c r="D29" s="20">
        <v>2149.6</v>
      </c>
      <c r="E29" s="20">
        <v>1703.4</v>
      </c>
      <c r="F29" s="20">
        <v>130.6</v>
      </c>
      <c r="G29" s="20">
        <v>1465.4</v>
      </c>
      <c r="H29" s="20">
        <v>3693.9</v>
      </c>
      <c r="I29" s="20">
        <v>194.7</v>
      </c>
      <c r="J29" s="20">
        <v>1103.5999999999999</v>
      </c>
      <c r="K29" s="20">
        <v>4072.3</v>
      </c>
      <c r="L29" s="20">
        <v>4512.5</v>
      </c>
      <c r="M29" s="20">
        <v>1163</v>
      </c>
      <c r="N29" s="20">
        <v>2802.6</v>
      </c>
      <c r="O29" s="20">
        <v>6932.6</v>
      </c>
      <c r="P29" s="20">
        <v>658.2</v>
      </c>
      <c r="Q29" s="20">
        <v>328.9</v>
      </c>
      <c r="R29" s="20">
        <v>540.20000000000005</v>
      </c>
      <c r="S29" s="20">
        <v>1064.7</v>
      </c>
      <c r="T29" s="20">
        <v>1533.2</v>
      </c>
      <c r="U29" s="20">
        <v>365.2</v>
      </c>
      <c r="V29" s="20">
        <v>798</v>
      </c>
      <c r="W29" s="20">
        <v>26115.9</v>
      </c>
      <c r="X29" s="20">
        <v>3129.3</v>
      </c>
      <c r="Y29" s="20">
        <v>2981.3</v>
      </c>
      <c r="Z29" s="20">
        <v>3772.3</v>
      </c>
      <c r="AA29" s="20">
        <v>2125.1</v>
      </c>
      <c r="AB29" s="20">
        <v>418.9</v>
      </c>
      <c r="AC29" s="20">
        <v>1460.2</v>
      </c>
      <c r="AD29" s="20">
        <v>1139.2</v>
      </c>
      <c r="AE29" s="20">
        <v>2317.6999999999998</v>
      </c>
      <c r="AF29" s="20">
        <v>3023.8</v>
      </c>
      <c r="AG29" s="20">
        <v>1996.7</v>
      </c>
      <c r="AH29" s="20">
        <v>4966.7</v>
      </c>
      <c r="AI29" s="20">
        <v>4333.6000000000004</v>
      </c>
      <c r="AJ29" s="20">
        <v>1080.5</v>
      </c>
      <c r="AK29" s="20">
        <v>1955.7</v>
      </c>
      <c r="AL29" s="20">
        <v>0</v>
      </c>
      <c r="AM29" s="20">
        <v>37720.699999999997</v>
      </c>
      <c r="AN29" s="20">
        <v>72.400000000000006</v>
      </c>
      <c r="AO29" s="20">
        <v>1463.6</v>
      </c>
      <c r="AP29" s="20">
        <v>85.9</v>
      </c>
      <c r="AQ29" s="20">
        <v>107.5</v>
      </c>
      <c r="AR29" s="20">
        <v>3.6</v>
      </c>
      <c r="AS29" s="20">
        <v>0</v>
      </c>
      <c r="AT29" s="20">
        <v>22</v>
      </c>
      <c r="AU29" s="20">
        <v>-663.8</v>
      </c>
    </row>
    <row r="30" spans="1:47" ht="13.15">
      <c r="A30" s="19" t="s">
        <v>117</v>
      </c>
      <c r="B30" s="18" t="s">
        <v>8</v>
      </c>
      <c r="C30" s="21">
        <v>479.4</v>
      </c>
      <c r="D30" s="21">
        <v>272.3</v>
      </c>
      <c r="E30" s="21">
        <v>495.4</v>
      </c>
      <c r="F30" s="21">
        <v>36.4</v>
      </c>
      <c r="G30" s="21">
        <v>63.6</v>
      </c>
      <c r="H30" s="21">
        <v>187.3</v>
      </c>
      <c r="I30" s="21">
        <v>20.7</v>
      </c>
      <c r="J30" s="21">
        <v>61.9</v>
      </c>
      <c r="K30" s="21">
        <v>396.8</v>
      </c>
      <c r="L30" s="21">
        <v>286.60000000000002</v>
      </c>
      <c r="M30" s="21">
        <v>84</v>
      </c>
      <c r="N30" s="21">
        <v>237.4</v>
      </c>
      <c r="O30" s="21">
        <v>235.4</v>
      </c>
      <c r="P30" s="21">
        <v>102.6</v>
      </c>
      <c r="Q30" s="21">
        <v>50.1</v>
      </c>
      <c r="R30" s="21">
        <v>87.9</v>
      </c>
      <c r="S30" s="21">
        <v>156.69999999999999</v>
      </c>
      <c r="T30" s="21">
        <v>182.5</v>
      </c>
      <c r="U30" s="21">
        <v>38.700000000000003</v>
      </c>
      <c r="V30" s="21">
        <v>138</v>
      </c>
      <c r="W30" s="21">
        <v>1739.9</v>
      </c>
      <c r="X30" s="21">
        <v>32299.4</v>
      </c>
      <c r="Y30" s="21">
        <v>968.4</v>
      </c>
      <c r="Z30" s="21">
        <v>1558.6</v>
      </c>
      <c r="AA30" s="21">
        <v>275.2</v>
      </c>
      <c r="AB30" s="21">
        <v>87.5</v>
      </c>
      <c r="AC30" s="21">
        <v>776.3</v>
      </c>
      <c r="AD30" s="21">
        <v>309.10000000000002</v>
      </c>
      <c r="AE30" s="21">
        <v>1087.2</v>
      </c>
      <c r="AF30" s="21">
        <v>6096.1</v>
      </c>
      <c r="AG30" s="21">
        <v>742.1</v>
      </c>
      <c r="AH30" s="21">
        <v>3281.8</v>
      </c>
      <c r="AI30" s="21">
        <v>1029.0999999999999</v>
      </c>
      <c r="AJ30" s="21">
        <v>228.3</v>
      </c>
      <c r="AK30" s="21">
        <v>489.4</v>
      </c>
      <c r="AL30" s="21">
        <v>0</v>
      </c>
      <c r="AM30" s="21">
        <v>565.6</v>
      </c>
      <c r="AN30" s="21">
        <v>0</v>
      </c>
      <c r="AO30" s="21">
        <v>0.7</v>
      </c>
      <c r="AP30" s="21">
        <v>373205.6</v>
      </c>
      <c r="AQ30" s="21">
        <v>2.2999999999999998</v>
      </c>
      <c r="AR30" s="21">
        <v>9.6</v>
      </c>
      <c r="AS30" s="21">
        <v>0</v>
      </c>
      <c r="AT30" s="21">
        <v>0</v>
      </c>
      <c r="AU30" s="21">
        <v>-324.60000000000002</v>
      </c>
    </row>
    <row r="31" spans="1:47" ht="19.5">
      <c r="A31" s="19" t="s">
        <v>118</v>
      </c>
      <c r="B31" s="18" t="s">
        <v>8</v>
      </c>
      <c r="C31" s="20">
        <v>13154.3</v>
      </c>
      <c r="D31" s="20">
        <v>1007.7</v>
      </c>
      <c r="E31" s="20">
        <v>635.70000000000005</v>
      </c>
      <c r="F31" s="20">
        <v>172.7</v>
      </c>
      <c r="G31" s="20">
        <v>20852.099999999999</v>
      </c>
      <c r="H31" s="20">
        <v>13757.9</v>
      </c>
      <c r="I31" s="20">
        <v>1048.4000000000001</v>
      </c>
      <c r="J31" s="20">
        <v>1741.5</v>
      </c>
      <c r="K31" s="20">
        <v>6842.9</v>
      </c>
      <c r="L31" s="20">
        <v>8857.5</v>
      </c>
      <c r="M31" s="20">
        <v>2625.4</v>
      </c>
      <c r="N31" s="20">
        <v>3105.6</v>
      </c>
      <c r="O31" s="20">
        <v>10422.200000000001</v>
      </c>
      <c r="P31" s="20">
        <v>2524.6</v>
      </c>
      <c r="Q31" s="20">
        <v>1344.4</v>
      </c>
      <c r="R31" s="20">
        <v>2585.3000000000002</v>
      </c>
      <c r="S31" s="20">
        <v>3185.2</v>
      </c>
      <c r="T31" s="20">
        <v>5223</v>
      </c>
      <c r="U31" s="20">
        <v>1649.3</v>
      </c>
      <c r="V31" s="20">
        <v>3627.7</v>
      </c>
      <c r="W31" s="20">
        <v>4365.2</v>
      </c>
      <c r="X31" s="20">
        <v>20110.400000000001</v>
      </c>
      <c r="Y31" s="20">
        <v>21506.1</v>
      </c>
      <c r="Z31" s="20">
        <v>11888.2</v>
      </c>
      <c r="AA31" s="20">
        <v>3817.1</v>
      </c>
      <c r="AB31" s="20">
        <v>1852.1</v>
      </c>
      <c r="AC31" s="20">
        <v>3301.6</v>
      </c>
      <c r="AD31" s="20">
        <v>5068.6000000000004</v>
      </c>
      <c r="AE31" s="20">
        <v>2006.5</v>
      </c>
      <c r="AF31" s="20">
        <v>639.79999999999995</v>
      </c>
      <c r="AG31" s="20">
        <v>7364.6</v>
      </c>
      <c r="AH31" s="20">
        <v>2008.1</v>
      </c>
      <c r="AI31" s="20">
        <v>974.9</v>
      </c>
      <c r="AJ31" s="20">
        <v>1345.6</v>
      </c>
      <c r="AK31" s="20">
        <v>2005.3</v>
      </c>
      <c r="AL31" s="20">
        <v>0</v>
      </c>
      <c r="AM31" s="20">
        <v>79080.899999999994</v>
      </c>
      <c r="AN31" s="20">
        <v>4.4000000000000004</v>
      </c>
      <c r="AO31" s="20">
        <v>64.599999999999994</v>
      </c>
      <c r="AP31" s="20">
        <v>15067.4</v>
      </c>
      <c r="AQ31" s="20">
        <v>1612.9</v>
      </c>
      <c r="AR31" s="20">
        <v>407</v>
      </c>
      <c r="AS31" s="20">
        <v>399.9</v>
      </c>
      <c r="AT31" s="20">
        <v>23566.3</v>
      </c>
      <c r="AU31" s="20">
        <v>-34276.400000000001</v>
      </c>
    </row>
    <row r="32" spans="1:47" ht="19.5">
      <c r="A32" s="19" t="s">
        <v>119</v>
      </c>
      <c r="B32" s="18" t="s">
        <v>8</v>
      </c>
      <c r="C32" s="21">
        <v>5997.4</v>
      </c>
      <c r="D32" s="21">
        <v>1128</v>
      </c>
      <c r="E32" s="21">
        <v>930.4</v>
      </c>
      <c r="F32" s="21">
        <v>186.2</v>
      </c>
      <c r="G32" s="21">
        <v>9140.7000000000007</v>
      </c>
      <c r="H32" s="21">
        <v>6529.5</v>
      </c>
      <c r="I32" s="21">
        <v>492.9</v>
      </c>
      <c r="J32" s="21">
        <v>1004.2</v>
      </c>
      <c r="K32" s="21">
        <v>5364.8</v>
      </c>
      <c r="L32" s="21">
        <v>4162.3</v>
      </c>
      <c r="M32" s="21">
        <v>1293.5999999999999</v>
      </c>
      <c r="N32" s="21">
        <v>3701.9</v>
      </c>
      <c r="O32" s="21">
        <v>10334.4</v>
      </c>
      <c r="P32" s="21">
        <v>1400.6</v>
      </c>
      <c r="Q32" s="21">
        <v>627.5</v>
      </c>
      <c r="R32" s="21">
        <v>1257.9000000000001</v>
      </c>
      <c r="S32" s="21">
        <v>1818.1</v>
      </c>
      <c r="T32" s="21">
        <v>3417.4</v>
      </c>
      <c r="U32" s="21">
        <v>892.8</v>
      </c>
      <c r="V32" s="21">
        <v>1931.9</v>
      </c>
      <c r="W32" s="21">
        <v>4006.5</v>
      </c>
      <c r="X32" s="21">
        <v>16622.900000000001</v>
      </c>
      <c r="Y32" s="21">
        <v>10724.7</v>
      </c>
      <c r="Z32" s="21">
        <v>24343</v>
      </c>
      <c r="AA32" s="21">
        <v>1829.6</v>
      </c>
      <c r="AB32" s="21">
        <v>721.4</v>
      </c>
      <c r="AC32" s="21">
        <v>1410.8</v>
      </c>
      <c r="AD32" s="21">
        <v>941.2</v>
      </c>
      <c r="AE32" s="21">
        <v>2878.9</v>
      </c>
      <c r="AF32" s="21">
        <v>324.60000000000002</v>
      </c>
      <c r="AG32" s="21">
        <v>3823.9</v>
      </c>
      <c r="AH32" s="21">
        <v>3631.2</v>
      </c>
      <c r="AI32" s="21">
        <v>1511.2</v>
      </c>
      <c r="AJ32" s="21">
        <v>559.29999999999995</v>
      </c>
      <c r="AK32" s="21">
        <v>1433.6</v>
      </c>
      <c r="AL32" s="21">
        <v>0</v>
      </c>
      <c r="AM32" s="21">
        <v>75310.8</v>
      </c>
      <c r="AN32" s="21">
        <v>3.8</v>
      </c>
      <c r="AO32" s="21">
        <v>2807.6</v>
      </c>
      <c r="AP32" s="21">
        <v>5541.4</v>
      </c>
      <c r="AQ32" s="21">
        <v>-80.900000000000006</v>
      </c>
      <c r="AR32" s="21">
        <v>1003.7</v>
      </c>
      <c r="AS32" s="21">
        <v>2564.5</v>
      </c>
      <c r="AT32" s="21">
        <v>25584.400000000001</v>
      </c>
      <c r="AU32" s="21">
        <v>-27229</v>
      </c>
    </row>
    <row r="33" spans="1:47" ht="19.5">
      <c r="A33" s="19" t="s">
        <v>120</v>
      </c>
      <c r="B33" s="18" t="s">
        <v>8</v>
      </c>
      <c r="C33" s="20">
        <v>207.2</v>
      </c>
      <c r="D33" s="20">
        <v>96.9</v>
      </c>
      <c r="E33" s="20">
        <v>35.799999999999997</v>
      </c>
      <c r="F33" s="20">
        <v>36.1</v>
      </c>
      <c r="G33" s="20">
        <v>154.1</v>
      </c>
      <c r="H33" s="20">
        <v>282.5</v>
      </c>
      <c r="I33" s="20">
        <v>21.8</v>
      </c>
      <c r="J33" s="20">
        <v>74.2</v>
      </c>
      <c r="K33" s="20">
        <v>111.4</v>
      </c>
      <c r="L33" s="20">
        <v>294.8</v>
      </c>
      <c r="M33" s="20">
        <v>100.6</v>
      </c>
      <c r="N33" s="20">
        <v>140.5</v>
      </c>
      <c r="O33" s="20">
        <v>199.5</v>
      </c>
      <c r="P33" s="20">
        <v>95.3</v>
      </c>
      <c r="Q33" s="20">
        <v>42.8</v>
      </c>
      <c r="R33" s="20">
        <v>76.400000000000006</v>
      </c>
      <c r="S33" s="20">
        <v>182.3</v>
      </c>
      <c r="T33" s="20">
        <v>223.4</v>
      </c>
      <c r="U33" s="20">
        <v>140.80000000000001</v>
      </c>
      <c r="V33" s="20">
        <v>163.30000000000001</v>
      </c>
      <c r="W33" s="20">
        <v>549</v>
      </c>
      <c r="X33" s="20">
        <v>1576.1</v>
      </c>
      <c r="Y33" s="20">
        <v>1443.5</v>
      </c>
      <c r="Z33" s="20">
        <v>1858.1</v>
      </c>
      <c r="AA33" s="20">
        <v>636.9</v>
      </c>
      <c r="AB33" s="20">
        <v>256</v>
      </c>
      <c r="AC33" s="20">
        <v>249</v>
      </c>
      <c r="AD33" s="20">
        <v>1424.7</v>
      </c>
      <c r="AE33" s="20">
        <v>2415.9</v>
      </c>
      <c r="AF33" s="20">
        <v>779.3</v>
      </c>
      <c r="AG33" s="20">
        <v>4458.1000000000004</v>
      </c>
      <c r="AH33" s="20">
        <v>1986.7</v>
      </c>
      <c r="AI33" s="20">
        <v>1493.1</v>
      </c>
      <c r="AJ33" s="20">
        <v>857.3</v>
      </c>
      <c r="AK33" s="20">
        <v>1184.8</v>
      </c>
      <c r="AL33" s="20">
        <v>0</v>
      </c>
      <c r="AM33" s="20">
        <v>24270.400000000001</v>
      </c>
      <c r="AN33" s="20">
        <v>97.1</v>
      </c>
      <c r="AO33" s="20">
        <v>2425</v>
      </c>
      <c r="AP33" s="20">
        <v>3.9</v>
      </c>
      <c r="AQ33" s="20">
        <v>0.2</v>
      </c>
      <c r="AR33" s="20">
        <v>3063.5</v>
      </c>
      <c r="AS33" s="20">
        <v>8436.7999999999993</v>
      </c>
      <c r="AT33" s="20">
        <v>0</v>
      </c>
      <c r="AU33" s="20">
        <v>-3103.5</v>
      </c>
    </row>
    <row r="34" spans="1:47" ht="19.5">
      <c r="A34" s="19" t="s">
        <v>121</v>
      </c>
      <c r="B34" s="18" t="s">
        <v>8</v>
      </c>
      <c r="C34" s="21">
        <v>41.2</v>
      </c>
      <c r="D34" s="21">
        <v>13.4</v>
      </c>
      <c r="E34" s="21">
        <v>9.9</v>
      </c>
      <c r="F34" s="21">
        <v>1.3</v>
      </c>
      <c r="G34" s="21">
        <v>184</v>
      </c>
      <c r="H34" s="21">
        <v>116.6</v>
      </c>
      <c r="I34" s="21">
        <v>10.1</v>
      </c>
      <c r="J34" s="21">
        <v>547</v>
      </c>
      <c r="K34" s="21">
        <v>68.8</v>
      </c>
      <c r="L34" s="21">
        <v>180.1</v>
      </c>
      <c r="M34" s="21">
        <v>103.6</v>
      </c>
      <c r="N34" s="21">
        <v>73</v>
      </c>
      <c r="O34" s="21">
        <v>23.1</v>
      </c>
      <c r="P34" s="21">
        <v>23.2</v>
      </c>
      <c r="Q34" s="21">
        <v>36.5</v>
      </c>
      <c r="R34" s="21">
        <v>46.6</v>
      </c>
      <c r="S34" s="21">
        <v>61.7</v>
      </c>
      <c r="T34" s="21">
        <v>124.2</v>
      </c>
      <c r="U34" s="21">
        <v>25.3</v>
      </c>
      <c r="V34" s="21">
        <v>106.1</v>
      </c>
      <c r="W34" s="21">
        <v>83.2</v>
      </c>
      <c r="X34" s="21">
        <v>321.10000000000002</v>
      </c>
      <c r="Y34" s="21">
        <v>412.9</v>
      </c>
      <c r="Z34" s="21">
        <v>169.8</v>
      </c>
      <c r="AA34" s="21">
        <v>87</v>
      </c>
      <c r="AB34" s="21">
        <v>1153.2</v>
      </c>
      <c r="AC34" s="21">
        <v>403.3</v>
      </c>
      <c r="AD34" s="21">
        <v>558.70000000000005</v>
      </c>
      <c r="AE34" s="21">
        <v>453.3</v>
      </c>
      <c r="AF34" s="21">
        <v>47.7</v>
      </c>
      <c r="AG34" s="21">
        <v>370.4</v>
      </c>
      <c r="AH34" s="21">
        <v>325</v>
      </c>
      <c r="AI34" s="21">
        <v>401.8</v>
      </c>
      <c r="AJ34" s="21">
        <v>46.9</v>
      </c>
      <c r="AK34" s="21">
        <v>256.5</v>
      </c>
      <c r="AL34" s="21">
        <v>0</v>
      </c>
      <c r="AM34" s="21">
        <v>8603.7000000000007</v>
      </c>
      <c r="AN34" s="21">
        <v>52.7</v>
      </c>
      <c r="AO34" s="21">
        <v>515.9</v>
      </c>
      <c r="AP34" s="21">
        <v>4189.3</v>
      </c>
      <c r="AQ34" s="21">
        <v>28.6</v>
      </c>
      <c r="AR34" s="21">
        <v>52.5</v>
      </c>
      <c r="AS34" s="21">
        <v>101.3</v>
      </c>
      <c r="AT34" s="21">
        <v>624.5</v>
      </c>
      <c r="AU34" s="21">
        <v>-1138.5</v>
      </c>
    </row>
    <row r="35" spans="1:47" ht="13.15">
      <c r="A35" s="19" t="s">
        <v>122</v>
      </c>
      <c r="B35" s="18" t="s">
        <v>8</v>
      </c>
      <c r="C35" s="20">
        <v>156.9</v>
      </c>
      <c r="D35" s="20">
        <v>34.299999999999997</v>
      </c>
      <c r="E35" s="20">
        <v>44.7</v>
      </c>
      <c r="F35" s="20">
        <v>11</v>
      </c>
      <c r="G35" s="20">
        <v>86.1</v>
      </c>
      <c r="H35" s="20">
        <v>221.3</v>
      </c>
      <c r="I35" s="20">
        <v>10.9</v>
      </c>
      <c r="J35" s="20">
        <v>44.6</v>
      </c>
      <c r="K35" s="20">
        <v>173</v>
      </c>
      <c r="L35" s="20">
        <v>167</v>
      </c>
      <c r="M35" s="20">
        <v>59.8</v>
      </c>
      <c r="N35" s="20">
        <v>88.3</v>
      </c>
      <c r="O35" s="20">
        <v>84</v>
      </c>
      <c r="P35" s="20">
        <v>57.6</v>
      </c>
      <c r="Q35" s="20">
        <v>61.9</v>
      </c>
      <c r="R35" s="20">
        <v>59.6</v>
      </c>
      <c r="S35" s="20">
        <v>135.69999999999999</v>
      </c>
      <c r="T35" s="20">
        <v>153.19999999999999</v>
      </c>
      <c r="U35" s="20">
        <v>55.1</v>
      </c>
      <c r="V35" s="20">
        <v>106.3</v>
      </c>
      <c r="W35" s="20">
        <v>332.7</v>
      </c>
      <c r="X35" s="20">
        <v>702.6</v>
      </c>
      <c r="Y35" s="20">
        <v>994.3</v>
      </c>
      <c r="Z35" s="20">
        <v>957.8</v>
      </c>
      <c r="AA35" s="20">
        <v>201.1</v>
      </c>
      <c r="AB35" s="20">
        <v>510.1</v>
      </c>
      <c r="AC35" s="20">
        <v>11364.4</v>
      </c>
      <c r="AD35" s="20">
        <v>1784.3</v>
      </c>
      <c r="AE35" s="20">
        <v>2513.1999999999998</v>
      </c>
      <c r="AF35" s="20">
        <v>262.5</v>
      </c>
      <c r="AG35" s="20">
        <v>1024.2</v>
      </c>
      <c r="AH35" s="20">
        <v>1413.9</v>
      </c>
      <c r="AI35" s="20">
        <v>444.3</v>
      </c>
      <c r="AJ35" s="20">
        <v>164.3</v>
      </c>
      <c r="AK35" s="20">
        <v>474</v>
      </c>
      <c r="AL35" s="20">
        <v>0</v>
      </c>
      <c r="AM35" s="20">
        <v>34474.400000000001</v>
      </c>
      <c r="AN35" s="20">
        <v>0.4</v>
      </c>
      <c r="AO35" s="20">
        <v>166.7</v>
      </c>
      <c r="AP35" s="20">
        <v>210.8</v>
      </c>
      <c r="AQ35" s="20">
        <v>8.1</v>
      </c>
      <c r="AR35" s="20">
        <v>187.1</v>
      </c>
      <c r="AS35" s="20">
        <v>485.8</v>
      </c>
      <c r="AT35" s="20">
        <v>2294</v>
      </c>
      <c r="AU35" s="20">
        <v>-1321.7</v>
      </c>
    </row>
    <row r="36" spans="1:47" ht="19.5">
      <c r="A36" s="19" t="s">
        <v>123</v>
      </c>
      <c r="B36" s="18" t="s">
        <v>8</v>
      </c>
      <c r="C36" s="21">
        <v>4</v>
      </c>
      <c r="D36" s="21">
        <v>2</v>
      </c>
      <c r="E36" s="21">
        <v>0.6</v>
      </c>
      <c r="F36" s="21">
        <v>3.8</v>
      </c>
      <c r="G36" s="21">
        <v>4</v>
      </c>
      <c r="H36" s="21">
        <v>4.9000000000000004</v>
      </c>
      <c r="I36" s="21">
        <v>0.3</v>
      </c>
      <c r="J36" s="21">
        <v>31.3</v>
      </c>
      <c r="K36" s="21">
        <v>4.4000000000000004</v>
      </c>
      <c r="L36" s="21">
        <v>11.1</v>
      </c>
      <c r="M36" s="21">
        <v>2.8</v>
      </c>
      <c r="N36" s="21">
        <v>2.7</v>
      </c>
      <c r="O36" s="21">
        <v>6.6</v>
      </c>
      <c r="P36" s="21">
        <v>2.6</v>
      </c>
      <c r="Q36" s="21">
        <v>7.2</v>
      </c>
      <c r="R36" s="21">
        <v>4.8</v>
      </c>
      <c r="S36" s="21">
        <v>4.7</v>
      </c>
      <c r="T36" s="21">
        <v>189.2</v>
      </c>
      <c r="U36" s="21">
        <v>55.7</v>
      </c>
      <c r="V36" s="21">
        <v>4</v>
      </c>
      <c r="W36" s="21">
        <v>366.7</v>
      </c>
      <c r="X36" s="21">
        <v>656.5</v>
      </c>
      <c r="Y36" s="21">
        <v>789.1</v>
      </c>
      <c r="Z36" s="21">
        <v>758.8</v>
      </c>
      <c r="AA36" s="21">
        <v>130.69999999999999</v>
      </c>
      <c r="AB36" s="21">
        <v>369.1</v>
      </c>
      <c r="AC36" s="21">
        <v>1319.5</v>
      </c>
      <c r="AD36" s="21">
        <v>6887.2</v>
      </c>
      <c r="AE36" s="21">
        <v>3629.9</v>
      </c>
      <c r="AF36" s="21">
        <v>216.1</v>
      </c>
      <c r="AG36" s="21">
        <v>697.3</v>
      </c>
      <c r="AH36" s="21">
        <v>1278.5</v>
      </c>
      <c r="AI36" s="21">
        <v>407.8</v>
      </c>
      <c r="AJ36" s="21">
        <v>129.80000000000001</v>
      </c>
      <c r="AK36" s="21">
        <v>377.8</v>
      </c>
      <c r="AL36" s="21">
        <v>0</v>
      </c>
      <c r="AM36" s="21">
        <v>5844.9</v>
      </c>
      <c r="AN36" s="21">
        <v>0.1</v>
      </c>
      <c r="AO36" s="21">
        <v>1.1000000000000001</v>
      </c>
      <c r="AP36" s="21">
        <v>20966.599999999999</v>
      </c>
      <c r="AQ36" s="21">
        <v>261.10000000000002</v>
      </c>
      <c r="AR36" s="21">
        <v>10.1</v>
      </c>
      <c r="AS36" s="21">
        <v>4.8</v>
      </c>
      <c r="AT36" s="21">
        <v>78473.100000000006</v>
      </c>
      <c r="AU36" s="21">
        <v>-4912.3</v>
      </c>
    </row>
    <row r="37" spans="1:47" ht="19.5">
      <c r="A37" s="19" t="s">
        <v>124</v>
      </c>
      <c r="B37" s="18" t="s">
        <v>8</v>
      </c>
      <c r="C37" s="20">
        <v>2588.1999999999998</v>
      </c>
      <c r="D37" s="20">
        <v>1169.8</v>
      </c>
      <c r="E37" s="20">
        <v>551.79999999999995</v>
      </c>
      <c r="F37" s="20">
        <v>89.3</v>
      </c>
      <c r="G37" s="20">
        <v>1110.5999999999999</v>
      </c>
      <c r="H37" s="20">
        <v>2319.4</v>
      </c>
      <c r="I37" s="20">
        <v>137.5</v>
      </c>
      <c r="J37" s="20">
        <v>473.3</v>
      </c>
      <c r="K37" s="20">
        <v>2447.4</v>
      </c>
      <c r="L37" s="20">
        <v>2081</v>
      </c>
      <c r="M37" s="20">
        <v>658.7</v>
      </c>
      <c r="N37" s="20">
        <v>984.6</v>
      </c>
      <c r="O37" s="20">
        <v>3148.1</v>
      </c>
      <c r="P37" s="20">
        <v>572.20000000000005</v>
      </c>
      <c r="Q37" s="20">
        <v>427.5</v>
      </c>
      <c r="R37" s="20">
        <v>609</v>
      </c>
      <c r="S37" s="20">
        <v>1161.7</v>
      </c>
      <c r="T37" s="20">
        <v>1730.5</v>
      </c>
      <c r="U37" s="20">
        <v>730.3</v>
      </c>
      <c r="V37" s="20">
        <v>988.2</v>
      </c>
      <c r="W37" s="20">
        <v>3316.5</v>
      </c>
      <c r="X37" s="20">
        <v>9679.4</v>
      </c>
      <c r="Y37" s="20">
        <v>6332.5</v>
      </c>
      <c r="Z37" s="20">
        <v>6116.1</v>
      </c>
      <c r="AA37" s="20">
        <v>1248.7</v>
      </c>
      <c r="AB37" s="20">
        <v>700.4</v>
      </c>
      <c r="AC37" s="20">
        <v>2135.5</v>
      </c>
      <c r="AD37" s="20">
        <v>3280.2</v>
      </c>
      <c r="AE37" s="20">
        <v>30497.5</v>
      </c>
      <c r="AF37" s="20">
        <v>14939.7</v>
      </c>
      <c r="AG37" s="20">
        <v>5195</v>
      </c>
      <c r="AH37" s="20">
        <v>466.2</v>
      </c>
      <c r="AI37" s="20">
        <v>2012.5</v>
      </c>
      <c r="AJ37" s="20">
        <v>676.9</v>
      </c>
      <c r="AK37" s="20">
        <v>2103.6</v>
      </c>
      <c r="AL37" s="20">
        <v>0</v>
      </c>
      <c r="AM37" s="20">
        <v>74562.100000000006</v>
      </c>
      <c r="AN37" s="20">
        <v>0.3</v>
      </c>
      <c r="AO37" s="20">
        <v>65.2</v>
      </c>
      <c r="AP37" s="20">
        <v>144.1</v>
      </c>
      <c r="AQ37" s="20">
        <v>66</v>
      </c>
      <c r="AR37" s="20">
        <v>169</v>
      </c>
      <c r="AS37" s="20">
        <v>357.3</v>
      </c>
      <c r="AT37" s="20">
        <v>8667.1</v>
      </c>
      <c r="AU37" s="20">
        <v>-20683.099999999999</v>
      </c>
    </row>
    <row r="38" spans="1:47" ht="13.15">
      <c r="A38" s="19" t="s">
        <v>125</v>
      </c>
      <c r="B38" s="18" t="s">
        <v>8</v>
      </c>
      <c r="C38" s="21">
        <v>37</v>
      </c>
      <c r="D38" s="21">
        <v>19.8</v>
      </c>
      <c r="E38" s="21">
        <v>3.4</v>
      </c>
      <c r="F38" s="21">
        <v>0.9</v>
      </c>
      <c r="G38" s="21">
        <v>35.9</v>
      </c>
      <c r="H38" s="21">
        <v>89.8</v>
      </c>
      <c r="I38" s="21">
        <v>4.4000000000000004</v>
      </c>
      <c r="J38" s="21">
        <v>19.8</v>
      </c>
      <c r="K38" s="21">
        <v>47.6</v>
      </c>
      <c r="L38" s="21">
        <v>43.7</v>
      </c>
      <c r="M38" s="21">
        <v>26.7</v>
      </c>
      <c r="N38" s="21">
        <v>25.9</v>
      </c>
      <c r="O38" s="21">
        <v>21.3</v>
      </c>
      <c r="P38" s="21">
        <v>22.4</v>
      </c>
      <c r="Q38" s="21">
        <v>14.2</v>
      </c>
      <c r="R38" s="21">
        <v>19.7</v>
      </c>
      <c r="S38" s="21">
        <v>32.5</v>
      </c>
      <c r="T38" s="21">
        <v>78.7</v>
      </c>
      <c r="U38" s="21">
        <v>20.6</v>
      </c>
      <c r="V38" s="21">
        <v>46.9</v>
      </c>
      <c r="W38" s="21">
        <v>88.3</v>
      </c>
      <c r="X38" s="21">
        <v>450.3</v>
      </c>
      <c r="Y38" s="21">
        <v>821.9</v>
      </c>
      <c r="Z38" s="21">
        <v>300</v>
      </c>
      <c r="AA38" s="21">
        <v>277.89999999999998</v>
      </c>
      <c r="AB38" s="21">
        <v>62.3</v>
      </c>
      <c r="AC38" s="21">
        <v>241.1</v>
      </c>
      <c r="AD38" s="21">
        <v>288.2</v>
      </c>
      <c r="AE38" s="21">
        <v>545.20000000000005</v>
      </c>
      <c r="AF38" s="21">
        <v>376.9</v>
      </c>
      <c r="AG38" s="21">
        <v>330.6</v>
      </c>
      <c r="AH38" s="21">
        <v>363.2</v>
      </c>
      <c r="AI38" s="21">
        <v>308</v>
      </c>
      <c r="AJ38" s="21">
        <v>85.9</v>
      </c>
      <c r="AK38" s="21">
        <v>208.6</v>
      </c>
      <c r="AL38" s="21">
        <v>0</v>
      </c>
      <c r="AM38" s="21">
        <v>166366.5</v>
      </c>
      <c r="AN38" s="21">
        <v>0</v>
      </c>
      <c r="AO38" s="21">
        <v>201.8</v>
      </c>
      <c r="AP38" s="21">
        <v>2185.5</v>
      </c>
      <c r="AQ38" s="21">
        <v>3.9</v>
      </c>
      <c r="AR38" s="21">
        <v>432.9</v>
      </c>
      <c r="AS38" s="21">
        <v>1309.4000000000001</v>
      </c>
      <c r="AT38" s="21">
        <v>591.20000000000005</v>
      </c>
      <c r="AU38" s="21">
        <v>-1111</v>
      </c>
    </row>
    <row r="39" spans="1:47" ht="19.5">
      <c r="A39" s="19" t="s">
        <v>126</v>
      </c>
      <c r="B39" s="18" t="s">
        <v>8</v>
      </c>
      <c r="C39" s="20">
        <v>1662.7</v>
      </c>
      <c r="D39" s="20">
        <v>1479.9</v>
      </c>
      <c r="E39" s="20">
        <v>321.10000000000002</v>
      </c>
      <c r="F39" s="20">
        <v>167.9</v>
      </c>
      <c r="G39" s="20">
        <v>1539.2</v>
      </c>
      <c r="H39" s="20">
        <v>1208.8</v>
      </c>
      <c r="I39" s="20">
        <v>138</v>
      </c>
      <c r="J39" s="20">
        <v>543.1</v>
      </c>
      <c r="K39" s="20">
        <v>2204.3000000000002</v>
      </c>
      <c r="L39" s="20">
        <v>3320.8</v>
      </c>
      <c r="M39" s="20">
        <v>672.4</v>
      </c>
      <c r="N39" s="20">
        <v>1167</v>
      </c>
      <c r="O39" s="20">
        <v>784.9</v>
      </c>
      <c r="P39" s="20">
        <v>615.5</v>
      </c>
      <c r="Q39" s="20">
        <v>1044.5999999999999</v>
      </c>
      <c r="R39" s="20">
        <v>698.9</v>
      </c>
      <c r="S39" s="20">
        <v>1239.4000000000001</v>
      </c>
      <c r="T39" s="20">
        <v>1868.4</v>
      </c>
      <c r="U39" s="20">
        <v>743.6</v>
      </c>
      <c r="V39" s="20">
        <v>1155.8</v>
      </c>
      <c r="W39" s="20">
        <v>2321.1999999999998</v>
      </c>
      <c r="X39" s="20">
        <v>15299.2</v>
      </c>
      <c r="Y39" s="20">
        <v>7841.9</v>
      </c>
      <c r="Z39" s="20">
        <v>10597.7</v>
      </c>
      <c r="AA39" s="20">
        <v>2321.4</v>
      </c>
      <c r="AB39" s="20">
        <v>1975.1</v>
      </c>
      <c r="AC39" s="20">
        <v>4314</v>
      </c>
      <c r="AD39" s="20">
        <v>8183.9</v>
      </c>
      <c r="AE39" s="20">
        <v>7014.7</v>
      </c>
      <c r="AF39" s="20">
        <v>2912.2</v>
      </c>
      <c r="AG39" s="20">
        <v>15226.7</v>
      </c>
      <c r="AH39" s="20">
        <v>4633.1000000000004</v>
      </c>
      <c r="AI39" s="20">
        <v>2843.9</v>
      </c>
      <c r="AJ39" s="20">
        <v>1168.5</v>
      </c>
      <c r="AK39" s="20">
        <v>2788.7</v>
      </c>
      <c r="AL39" s="20">
        <v>0</v>
      </c>
      <c r="AM39" s="20">
        <v>6122.1</v>
      </c>
      <c r="AN39" s="20">
        <v>155</v>
      </c>
      <c r="AO39" s="20">
        <v>2067.6999999999998</v>
      </c>
      <c r="AP39" s="20">
        <v>4718.6000000000004</v>
      </c>
      <c r="AQ39" s="20">
        <v>154.6</v>
      </c>
      <c r="AR39" s="20">
        <v>227.6</v>
      </c>
      <c r="AS39" s="20">
        <v>537</v>
      </c>
      <c r="AT39" s="20">
        <v>19471.7</v>
      </c>
      <c r="AU39" s="20">
        <v>-19718</v>
      </c>
    </row>
    <row r="40" spans="1:47" ht="19.5">
      <c r="A40" s="19" t="s">
        <v>127</v>
      </c>
      <c r="B40" s="18" t="s">
        <v>8</v>
      </c>
      <c r="C40" s="21">
        <v>1.6</v>
      </c>
      <c r="D40" s="21">
        <v>0.6</v>
      </c>
      <c r="E40" s="21">
        <v>1.3</v>
      </c>
      <c r="F40" s="21">
        <v>2.9</v>
      </c>
      <c r="G40" s="21">
        <v>0.8</v>
      </c>
      <c r="H40" s="21">
        <v>1.6</v>
      </c>
      <c r="I40" s="21">
        <v>0.5</v>
      </c>
      <c r="J40" s="21">
        <v>7.2</v>
      </c>
      <c r="K40" s="21">
        <v>1.7</v>
      </c>
      <c r="L40" s="21">
        <v>3.1</v>
      </c>
      <c r="M40" s="21">
        <v>0.9</v>
      </c>
      <c r="N40" s="21">
        <v>3.6</v>
      </c>
      <c r="O40" s="21">
        <v>26.6</v>
      </c>
      <c r="P40" s="21">
        <v>0.9</v>
      </c>
      <c r="Q40" s="21">
        <v>0.5</v>
      </c>
      <c r="R40" s="21">
        <v>0.8</v>
      </c>
      <c r="S40" s="21">
        <v>1</v>
      </c>
      <c r="T40" s="21">
        <v>39.1</v>
      </c>
      <c r="U40" s="21">
        <v>13.9</v>
      </c>
      <c r="V40" s="21">
        <v>1.2</v>
      </c>
      <c r="W40" s="21">
        <v>30.3</v>
      </c>
      <c r="X40" s="21">
        <v>13.4</v>
      </c>
      <c r="Y40" s="21">
        <v>140.80000000000001</v>
      </c>
      <c r="Z40" s="21">
        <v>12.5</v>
      </c>
      <c r="AA40" s="21">
        <v>28.2</v>
      </c>
      <c r="AB40" s="21">
        <v>10.4</v>
      </c>
      <c r="AC40" s="21">
        <v>96.9</v>
      </c>
      <c r="AD40" s="21">
        <v>5.2</v>
      </c>
      <c r="AE40" s="21">
        <v>11.5</v>
      </c>
      <c r="AF40" s="21">
        <v>1</v>
      </c>
      <c r="AG40" s="21">
        <v>111.5</v>
      </c>
      <c r="AH40" s="21">
        <v>599.9</v>
      </c>
      <c r="AI40" s="21">
        <v>1.1000000000000001</v>
      </c>
      <c r="AJ40" s="21">
        <v>42.9</v>
      </c>
      <c r="AK40" s="21">
        <v>95.6</v>
      </c>
      <c r="AL40" s="21">
        <v>0</v>
      </c>
      <c r="AM40" s="21">
        <v>2874.8</v>
      </c>
      <c r="AN40" s="21">
        <v>0.1</v>
      </c>
      <c r="AO40" s="21">
        <v>152365.5</v>
      </c>
      <c r="AP40" s="21">
        <v>27.7</v>
      </c>
      <c r="AQ40" s="21">
        <v>0.4</v>
      </c>
      <c r="AR40" s="21">
        <v>16.7</v>
      </c>
      <c r="AS40" s="21">
        <v>0</v>
      </c>
      <c r="AT40" s="21">
        <v>0</v>
      </c>
      <c r="AU40" s="21">
        <v>-173.8</v>
      </c>
    </row>
    <row r="41" spans="1:47" ht="13.15">
      <c r="A41" s="19" t="s">
        <v>128</v>
      </c>
      <c r="B41" s="18" t="s">
        <v>8</v>
      </c>
      <c r="C41" s="20">
        <v>18.5</v>
      </c>
      <c r="D41" s="20">
        <v>45.2</v>
      </c>
      <c r="E41" s="20">
        <v>20</v>
      </c>
      <c r="F41" s="20">
        <v>0.9</v>
      </c>
      <c r="G41" s="20">
        <v>0.4</v>
      </c>
      <c r="H41" s="20">
        <v>1</v>
      </c>
      <c r="I41" s="20">
        <v>0.1</v>
      </c>
      <c r="J41" s="20">
        <v>5.5</v>
      </c>
      <c r="K41" s="20">
        <v>1</v>
      </c>
      <c r="L41" s="20">
        <v>2.1</v>
      </c>
      <c r="M41" s="20">
        <v>0.6</v>
      </c>
      <c r="N41" s="20">
        <v>0.4</v>
      </c>
      <c r="O41" s="20">
        <v>0.8</v>
      </c>
      <c r="P41" s="20">
        <v>0.2</v>
      </c>
      <c r="Q41" s="20">
        <v>0.3</v>
      </c>
      <c r="R41" s="20">
        <v>0.3</v>
      </c>
      <c r="S41" s="20">
        <v>0.4</v>
      </c>
      <c r="T41" s="20">
        <v>45.7</v>
      </c>
      <c r="U41" s="20">
        <v>6.6</v>
      </c>
      <c r="V41" s="20">
        <v>0.4</v>
      </c>
      <c r="W41" s="20">
        <v>68.2</v>
      </c>
      <c r="X41" s="20">
        <v>107.8</v>
      </c>
      <c r="Y41" s="20">
        <v>128.69999999999999</v>
      </c>
      <c r="Z41" s="20">
        <v>152.5</v>
      </c>
      <c r="AA41" s="20">
        <v>9.1</v>
      </c>
      <c r="AB41" s="20">
        <v>40.6</v>
      </c>
      <c r="AC41" s="20">
        <v>102.2</v>
      </c>
      <c r="AD41" s="20">
        <v>263.10000000000002</v>
      </c>
      <c r="AE41" s="20">
        <v>435.7</v>
      </c>
      <c r="AF41" s="20">
        <v>26.9</v>
      </c>
      <c r="AG41" s="20">
        <v>244.8</v>
      </c>
      <c r="AH41" s="20">
        <v>1.8</v>
      </c>
      <c r="AI41" s="20">
        <v>1071.5999999999999</v>
      </c>
      <c r="AJ41" s="20">
        <v>63.8</v>
      </c>
      <c r="AK41" s="20">
        <v>135.5</v>
      </c>
      <c r="AL41" s="20">
        <v>0</v>
      </c>
      <c r="AM41" s="20">
        <v>36838.5</v>
      </c>
      <c r="AN41" s="20">
        <v>0</v>
      </c>
      <c r="AO41" s="20">
        <v>54068.5</v>
      </c>
      <c r="AP41" s="20">
        <v>48.3</v>
      </c>
      <c r="AQ41" s="20">
        <v>0.4</v>
      </c>
      <c r="AR41" s="20">
        <v>833.9</v>
      </c>
      <c r="AS41" s="20">
        <v>471.7</v>
      </c>
      <c r="AT41" s="20">
        <v>0</v>
      </c>
      <c r="AU41" s="20">
        <v>-942.7</v>
      </c>
    </row>
    <row r="42" spans="1:47" ht="19.5">
      <c r="A42" s="19" t="s">
        <v>129</v>
      </c>
      <c r="B42" s="18" t="s">
        <v>8</v>
      </c>
      <c r="C42" s="21">
        <v>174</v>
      </c>
      <c r="D42" s="21">
        <v>14.5</v>
      </c>
      <c r="E42" s="21">
        <v>1.1000000000000001</v>
      </c>
      <c r="F42" s="21">
        <v>0.1</v>
      </c>
      <c r="G42" s="21">
        <v>172.7</v>
      </c>
      <c r="H42" s="21">
        <v>28.2</v>
      </c>
      <c r="I42" s="21">
        <v>11.3</v>
      </c>
      <c r="J42" s="21">
        <v>42.7</v>
      </c>
      <c r="K42" s="21">
        <v>108.7</v>
      </c>
      <c r="L42" s="21">
        <v>499</v>
      </c>
      <c r="M42" s="21">
        <v>64.5</v>
      </c>
      <c r="N42" s="21">
        <v>70.3</v>
      </c>
      <c r="O42" s="21">
        <v>43.8</v>
      </c>
      <c r="P42" s="21">
        <v>48.2</v>
      </c>
      <c r="Q42" s="21">
        <v>32.1</v>
      </c>
      <c r="R42" s="21">
        <v>57.7</v>
      </c>
      <c r="S42" s="21">
        <v>92.1</v>
      </c>
      <c r="T42" s="21">
        <v>149.80000000000001</v>
      </c>
      <c r="U42" s="21">
        <v>20</v>
      </c>
      <c r="V42" s="21">
        <v>128.1</v>
      </c>
      <c r="W42" s="21">
        <v>264.3</v>
      </c>
      <c r="X42" s="21">
        <v>537.1</v>
      </c>
      <c r="Y42" s="21">
        <v>626.5</v>
      </c>
      <c r="Z42" s="21">
        <v>859.4</v>
      </c>
      <c r="AA42" s="21">
        <v>122.4</v>
      </c>
      <c r="AB42" s="21">
        <v>121.4</v>
      </c>
      <c r="AC42" s="21">
        <v>320.10000000000002</v>
      </c>
      <c r="AD42" s="21">
        <v>637.29999999999995</v>
      </c>
      <c r="AE42" s="21">
        <v>1287.5999999999999</v>
      </c>
      <c r="AF42" s="21">
        <v>126.3</v>
      </c>
      <c r="AG42" s="21">
        <v>785.5</v>
      </c>
      <c r="AH42" s="21">
        <v>1155.5</v>
      </c>
      <c r="AI42" s="21">
        <v>118.7</v>
      </c>
      <c r="AJ42" s="21">
        <v>2155.1</v>
      </c>
      <c r="AK42" s="21">
        <v>880.9</v>
      </c>
      <c r="AL42" s="21">
        <v>0</v>
      </c>
      <c r="AM42" s="21">
        <v>31427.9</v>
      </c>
      <c r="AN42" s="21">
        <v>6390.1</v>
      </c>
      <c r="AO42" s="21">
        <v>0.3</v>
      </c>
      <c r="AP42" s="21">
        <v>551.29999999999995</v>
      </c>
      <c r="AQ42" s="21">
        <v>0.8</v>
      </c>
      <c r="AR42" s="21">
        <v>131.80000000000001</v>
      </c>
      <c r="AS42" s="21">
        <v>318.89999999999998</v>
      </c>
      <c r="AT42" s="21">
        <v>0</v>
      </c>
      <c r="AU42" s="21">
        <v>-179.6</v>
      </c>
    </row>
    <row r="43" spans="1:47" ht="29.25">
      <c r="A43" s="19" t="s">
        <v>130</v>
      </c>
      <c r="B43" s="18" t="s">
        <v>8</v>
      </c>
      <c r="C43" s="20">
        <v>318.60000000000002</v>
      </c>
      <c r="D43" s="20">
        <v>289.60000000000002</v>
      </c>
      <c r="E43" s="20">
        <v>326.8</v>
      </c>
      <c r="F43" s="20">
        <v>22.2</v>
      </c>
      <c r="G43" s="20">
        <v>175.2</v>
      </c>
      <c r="H43" s="20">
        <v>455.3</v>
      </c>
      <c r="I43" s="20">
        <v>27.3</v>
      </c>
      <c r="J43" s="20">
        <v>74.400000000000006</v>
      </c>
      <c r="K43" s="20">
        <v>340.7</v>
      </c>
      <c r="L43" s="20">
        <v>223.8</v>
      </c>
      <c r="M43" s="20">
        <v>92.1</v>
      </c>
      <c r="N43" s="20">
        <v>153.30000000000001</v>
      </c>
      <c r="O43" s="20">
        <v>511.6</v>
      </c>
      <c r="P43" s="20">
        <v>69.8</v>
      </c>
      <c r="Q43" s="20">
        <v>93</v>
      </c>
      <c r="R43" s="20">
        <v>98.1</v>
      </c>
      <c r="S43" s="20">
        <v>153.5</v>
      </c>
      <c r="T43" s="20">
        <v>294.60000000000002</v>
      </c>
      <c r="U43" s="20">
        <v>87.3</v>
      </c>
      <c r="V43" s="20">
        <v>195.6</v>
      </c>
      <c r="W43" s="20">
        <v>454.4</v>
      </c>
      <c r="X43" s="20">
        <v>1831.9</v>
      </c>
      <c r="Y43" s="20">
        <v>1295.7</v>
      </c>
      <c r="Z43" s="20">
        <v>1357.4</v>
      </c>
      <c r="AA43" s="20">
        <v>826.4</v>
      </c>
      <c r="AB43" s="20">
        <v>518.9</v>
      </c>
      <c r="AC43" s="20">
        <v>699.5</v>
      </c>
      <c r="AD43" s="20">
        <v>1483.7</v>
      </c>
      <c r="AE43" s="20">
        <v>1564.1</v>
      </c>
      <c r="AF43" s="20">
        <v>224.4</v>
      </c>
      <c r="AG43" s="20">
        <v>1470.2</v>
      </c>
      <c r="AH43" s="20">
        <v>1263.9000000000001</v>
      </c>
      <c r="AI43" s="20">
        <v>893.3</v>
      </c>
      <c r="AJ43" s="20">
        <v>726.9</v>
      </c>
      <c r="AK43" s="20">
        <v>3322.4</v>
      </c>
      <c r="AL43" s="20">
        <v>0</v>
      </c>
      <c r="AM43" s="20">
        <v>20069.8</v>
      </c>
      <c r="AN43" s="20">
        <v>12096.1</v>
      </c>
      <c r="AO43" s="20">
        <v>7456.6</v>
      </c>
      <c r="AP43" s="20">
        <v>1068.9000000000001</v>
      </c>
      <c r="AQ43" s="20">
        <v>1.1000000000000001</v>
      </c>
      <c r="AR43" s="20">
        <v>496.3</v>
      </c>
      <c r="AS43" s="20">
        <v>1162.5</v>
      </c>
      <c r="AT43" s="20">
        <v>541.9</v>
      </c>
      <c r="AU43" s="20">
        <v>-953.3</v>
      </c>
    </row>
    <row r="44" spans="1:47" ht="19.5">
      <c r="A44" s="19" t="s">
        <v>131</v>
      </c>
      <c r="B44" s="18" t="s">
        <v>8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3498.3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</row>
    <row r="45" spans="1:47" ht="29.25">
      <c r="A45" s="19" t="s">
        <v>132</v>
      </c>
      <c r="B45" s="18" t="s">
        <v>8</v>
      </c>
      <c r="C45" s="20">
        <v>42.9</v>
      </c>
      <c r="D45" s="20">
        <v>14.7</v>
      </c>
      <c r="E45" s="20">
        <v>7</v>
      </c>
      <c r="F45" s="20">
        <v>1.7</v>
      </c>
      <c r="G45" s="20">
        <v>9.1999999999999993</v>
      </c>
      <c r="H45" s="20">
        <v>118.1</v>
      </c>
      <c r="I45" s="20">
        <v>2.4</v>
      </c>
      <c r="J45" s="20">
        <v>15.1</v>
      </c>
      <c r="K45" s="20">
        <v>158.30000000000001</v>
      </c>
      <c r="L45" s="20">
        <v>152.30000000000001</v>
      </c>
      <c r="M45" s="20">
        <v>42.1</v>
      </c>
      <c r="N45" s="20">
        <v>20.9</v>
      </c>
      <c r="O45" s="20">
        <v>134.30000000000001</v>
      </c>
      <c r="P45" s="20">
        <v>33.6</v>
      </c>
      <c r="Q45" s="20">
        <v>60.4</v>
      </c>
      <c r="R45" s="20">
        <v>58.2</v>
      </c>
      <c r="S45" s="20">
        <v>51.1</v>
      </c>
      <c r="T45" s="20">
        <v>78.7</v>
      </c>
      <c r="U45" s="20">
        <v>21.3</v>
      </c>
      <c r="V45" s="20">
        <v>46.7</v>
      </c>
      <c r="W45" s="20">
        <v>62.6</v>
      </c>
      <c r="X45" s="20">
        <v>142.80000000000001</v>
      </c>
      <c r="Y45" s="20">
        <v>47</v>
      </c>
      <c r="Z45" s="20">
        <v>137.69999999999999</v>
      </c>
      <c r="AA45" s="20">
        <v>16</v>
      </c>
      <c r="AB45" s="20">
        <v>5.7</v>
      </c>
      <c r="AC45" s="20">
        <v>33.4</v>
      </c>
      <c r="AD45" s="20">
        <v>26.8</v>
      </c>
      <c r="AE45" s="20">
        <v>28.5</v>
      </c>
      <c r="AF45" s="20">
        <v>2.4</v>
      </c>
      <c r="AG45" s="20">
        <v>35.6</v>
      </c>
      <c r="AH45" s="20">
        <v>40.799999999999997</v>
      </c>
      <c r="AI45" s="20">
        <v>12.2</v>
      </c>
      <c r="AJ45" s="20">
        <v>20.8</v>
      </c>
      <c r="AK45" s="20">
        <v>19.100000000000001</v>
      </c>
      <c r="AL45" s="20">
        <v>0</v>
      </c>
      <c r="AM45" s="20">
        <v>457.3</v>
      </c>
      <c r="AN45" s="20">
        <v>0.2</v>
      </c>
      <c r="AO45" s="20">
        <v>4.8</v>
      </c>
      <c r="AP45" s="20">
        <v>462.4</v>
      </c>
      <c r="AQ45" s="20">
        <v>47.3</v>
      </c>
      <c r="AR45" s="20">
        <v>367.6</v>
      </c>
      <c r="AS45" s="20">
        <v>0</v>
      </c>
      <c r="AT45" s="20">
        <v>0</v>
      </c>
      <c r="AU45" s="20">
        <v>-3040.4</v>
      </c>
    </row>
    <row r="46" spans="1:47" ht="39">
      <c r="A46" s="19" t="s">
        <v>133</v>
      </c>
      <c r="B46" s="18" t="s">
        <v>8</v>
      </c>
      <c r="C46" s="21">
        <v>2250.1999999999998</v>
      </c>
      <c r="D46" s="21">
        <v>937.3</v>
      </c>
      <c r="E46" s="21">
        <v>631</v>
      </c>
      <c r="F46" s="21">
        <v>147.4</v>
      </c>
      <c r="G46" s="21">
        <v>1077.4000000000001</v>
      </c>
      <c r="H46" s="21">
        <v>3232.2</v>
      </c>
      <c r="I46" s="21">
        <v>88.9</v>
      </c>
      <c r="J46" s="21">
        <v>373.5</v>
      </c>
      <c r="K46" s="21">
        <v>13060.8</v>
      </c>
      <c r="L46" s="21">
        <v>4973.1000000000004</v>
      </c>
      <c r="M46" s="21">
        <v>825.8</v>
      </c>
      <c r="N46" s="21">
        <v>1415</v>
      </c>
      <c r="O46" s="21">
        <v>3661.9</v>
      </c>
      <c r="P46" s="21">
        <v>732.6</v>
      </c>
      <c r="Q46" s="21">
        <v>509.6</v>
      </c>
      <c r="R46" s="21">
        <v>836.9</v>
      </c>
      <c r="S46" s="21">
        <v>1010.5</v>
      </c>
      <c r="T46" s="21">
        <v>2230.1999999999998</v>
      </c>
      <c r="U46" s="21">
        <v>502.5</v>
      </c>
      <c r="V46" s="21">
        <v>1219.0999999999999</v>
      </c>
      <c r="W46" s="21">
        <v>4087.1</v>
      </c>
      <c r="X46" s="21">
        <v>10456.5</v>
      </c>
      <c r="Y46" s="21">
        <v>3185.6</v>
      </c>
      <c r="Z46" s="21">
        <v>13236.1</v>
      </c>
      <c r="AA46" s="21">
        <v>2020.7</v>
      </c>
      <c r="AB46" s="21">
        <v>231.3</v>
      </c>
      <c r="AC46" s="21">
        <v>653.29999999999995</v>
      </c>
      <c r="AD46" s="21">
        <v>710.4</v>
      </c>
      <c r="AE46" s="21">
        <v>987.1</v>
      </c>
      <c r="AF46" s="21">
        <v>421.6</v>
      </c>
      <c r="AG46" s="21">
        <v>1836.8</v>
      </c>
      <c r="AH46" s="21">
        <v>1994.4</v>
      </c>
      <c r="AI46" s="21">
        <v>688.6</v>
      </c>
      <c r="AJ46" s="21">
        <v>638</v>
      </c>
      <c r="AK46" s="21">
        <v>880.6</v>
      </c>
      <c r="AL46" s="21">
        <v>0</v>
      </c>
      <c r="AM46" s="21">
        <v>86917.1</v>
      </c>
      <c r="AN46" s="21">
        <v>11.6</v>
      </c>
      <c r="AO46" s="21">
        <v>30.3</v>
      </c>
      <c r="AP46" s="21">
        <v>19032.8</v>
      </c>
      <c r="AQ46" s="21">
        <v>3158.2</v>
      </c>
      <c r="AR46" s="21">
        <v>0</v>
      </c>
      <c r="AS46" s="21">
        <v>912.6</v>
      </c>
      <c r="AT46" s="21">
        <v>9931.2999999999993</v>
      </c>
      <c r="AU46" s="21">
        <v>0</v>
      </c>
    </row>
    <row r="47" spans="1:47" ht="19.5">
      <c r="A47" s="19" t="s">
        <v>134</v>
      </c>
      <c r="B47" s="18" t="s">
        <v>8</v>
      </c>
      <c r="C47" s="20">
        <v>121003</v>
      </c>
      <c r="D47" s="20">
        <v>21002.5</v>
      </c>
      <c r="E47" s="20">
        <v>10399.799999999999</v>
      </c>
      <c r="F47" s="20">
        <v>2893.5</v>
      </c>
      <c r="G47" s="20">
        <v>154632.79999999999</v>
      </c>
      <c r="H47" s="20">
        <v>106021.4</v>
      </c>
      <c r="I47" s="20">
        <v>9484.1</v>
      </c>
      <c r="J47" s="20">
        <v>19496</v>
      </c>
      <c r="K47" s="20">
        <v>174256.4</v>
      </c>
      <c r="L47" s="20">
        <v>104518.6</v>
      </c>
      <c r="M47" s="20">
        <v>30596.5</v>
      </c>
      <c r="N47" s="20">
        <v>34891.5</v>
      </c>
      <c r="O47" s="20">
        <v>127966.9</v>
      </c>
      <c r="P47" s="20">
        <v>30072.400000000001</v>
      </c>
      <c r="Q47" s="20">
        <v>17375</v>
      </c>
      <c r="R47" s="20">
        <v>32207.1</v>
      </c>
      <c r="S47" s="20">
        <v>40152</v>
      </c>
      <c r="T47" s="20">
        <v>65370.6</v>
      </c>
      <c r="U47" s="20">
        <v>18925.7</v>
      </c>
      <c r="V47" s="20">
        <v>39178.800000000003</v>
      </c>
      <c r="W47" s="20">
        <v>85746.1</v>
      </c>
      <c r="X47" s="20">
        <v>276899.59999999998</v>
      </c>
      <c r="Y47" s="20">
        <v>79783.199999999997</v>
      </c>
      <c r="Z47" s="20">
        <v>122426.5</v>
      </c>
      <c r="AA47" s="20">
        <v>39837.699999999997</v>
      </c>
      <c r="AB47" s="20">
        <v>12388.6</v>
      </c>
      <c r="AC47" s="20">
        <v>35589.699999999997</v>
      </c>
      <c r="AD47" s="20">
        <v>39353.699999999997</v>
      </c>
      <c r="AE47" s="20">
        <v>65256.5</v>
      </c>
      <c r="AF47" s="20">
        <v>31884.7</v>
      </c>
      <c r="AG47" s="20">
        <v>58831.8</v>
      </c>
      <c r="AH47" s="20">
        <v>44982.8</v>
      </c>
      <c r="AI47" s="20">
        <v>23078.5</v>
      </c>
      <c r="AJ47" s="20">
        <v>20830.7</v>
      </c>
      <c r="AK47" s="20">
        <v>26762.9</v>
      </c>
      <c r="AL47" s="20">
        <v>0</v>
      </c>
      <c r="AM47" s="20">
        <v>1253392.8999999999</v>
      </c>
      <c r="AN47" s="20">
        <v>18885.099999999999</v>
      </c>
      <c r="AO47" s="20">
        <v>224375.6</v>
      </c>
      <c r="AP47" s="20">
        <v>648041.9</v>
      </c>
      <c r="AQ47" s="20">
        <v>23529.599999999999</v>
      </c>
      <c r="AR47" s="20">
        <v>8363.7999999999993</v>
      </c>
      <c r="AS47" s="20">
        <v>20253.3</v>
      </c>
      <c r="AT47" s="20">
        <v>397023.6</v>
      </c>
      <c r="AU47" s="20">
        <v>-478018.2</v>
      </c>
    </row>
    <row r="48" spans="1:47" ht="13.15">
      <c r="A48" s="19" t="s">
        <v>135</v>
      </c>
      <c r="B48" s="18" t="s">
        <v>8</v>
      </c>
      <c r="C48" s="21">
        <v>338956.7</v>
      </c>
      <c r="D48" s="21">
        <v>28094.9</v>
      </c>
      <c r="E48" s="21">
        <v>7412.5</v>
      </c>
      <c r="F48" s="21">
        <v>10374.4</v>
      </c>
      <c r="G48" s="21">
        <v>31163.4</v>
      </c>
      <c r="H48" s="21">
        <v>45107.199999999997</v>
      </c>
      <c r="I48" s="21">
        <v>5480.8</v>
      </c>
      <c r="J48" s="21">
        <v>8439.6</v>
      </c>
      <c r="K48" s="21">
        <v>29918.9</v>
      </c>
      <c r="L48" s="21">
        <v>47448.800000000003</v>
      </c>
      <c r="M48" s="21">
        <v>12186.7</v>
      </c>
      <c r="N48" s="21">
        <v>18536.3</v>
      </c>
      <c r="O48" s="21">
        <v>21163.3</v>
      </c>
      <c r="P48" s="21">
        <v>14440.4</v>
      </c>
      <c r="Q48" s="21">
        <v>7674</v>
      </c>
      <c r="R48" s="21">
        <v>14624.3</v>
      </c>
      <c r="S48" s="21">
        <v>19358.2</v>
      </c>
      <c r="T48" s="21">
        <v>23309.4</v>
      </c>
      <c r="U48" s="21">
        <v>11604.5</v>
      </c>
      <c r="V48" s="21">
        <v>11860.5</v>
      </c>
      <c r="W48" s="21">
        <v>51326.8</v>
      </c>
      <c r="X48" s="21">
        <v>151141.70000000001</v>
      </c>
      <c r="Y48" s="21">
        <v>198761</v>
      </c>
      <c r="Z48" s="21">
        <v>99455.1</v>
      </c>
      <c r="AA48" s="21">
        <v>19204.2</v>
      </c>
      <c r="AB48" s="21">
        <v>7527.9</v>
      </c>
      <c r="AC48" s="21">
        <v>25871</v>
      </c>
      <c r="AD48" s="21">
        <v>79657.100000000006</v>
      </c>
      <c r="AE48" s="21">
        <v>110771.6</v>
      </c>
      <c r="AF48" s="21">
        <v>143454.9</v>
      </c>
      <c r="AG48" s="21">
        <v>66922.899999999994</v>
      </c>
      <c r="AH48" s="21">
        <v>111439.5</v>
      </c>
      <c r="AI48" s="21">
        <v>71242.5</v>
      </c>
      <c r="AJ48" s="21">
        <v>29567.9</v>
      </c>
      <c r="AK48" s="21">
        <v>37112.800000000003</v>
      </c>
      <c r="AL48" s="21">
        <v>3498.3</v>
      </c>
      <c r="AM48" s="21">
        <v>0</v>
      </c>
      <c r="AN48" s="21">
        <v>0</v>
      </c>
      <c r="AO48" s="21">
        <v>0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</row>
    <row r="49" spans="1:47" ht="13.15">
      <c r="A49" s="19" t="s">
        <v>136</v>
      </c>
      <c r="B49" s="18" t="s">
        <v>8</v>
      </c>
      <c r="C49" s="20">
        <v>459959.6</v>
      </c>
      <c r="D49" s="20">
        <v>49097.4</v>
      </c>
      <c r="E49" s="20">
        <v>17812.3</v>
      </c>
      <c r="F49" s="20">
        <v>13267.9</v>
      </c>
      <c r="G49" s="20">
        <v>185796.2</v>
      </c>
      <c r="H49" s="20">
        <v>151128.70000000001</v>
      </c>
      <c r="I49" s="20">
        <v>14964.9</v>
      </c>
      <c r="J49" s="20">
        <v>27935.7</v>
      </c>
      <c r="K49" s="20">
        <v>204175.3</v>
      </c>
      <c r="L49" s="20">
        <v>151967.29999999999</v>
      </c>
      <c r="M49" s="20">
        <v>42783.199999999997</v>
      </c>
      <c r="N49" s="20">
        <v>53427.7</v>
      </c>
      <c r="O49" s="20">
        <v>149130.20000000001</v>
      </c>
      <c r="P49" s="20">
        <v>44512.800000000003</v>
      </c>
      <c r="Q49" s="20">
        <v>25049</v>
      </c>
      <c r="R49" s="20">
        <v>46831.4</v>
      </c>
      <c r="S49" s="20">
        <v>59510.2</v>
      </c>
      <c r="T49" s="20">
        <v>88680</v>
      </c>
      <c r="U49" s="20">
        <v>30530.2</v>
      </c>
      <c r="V49" s="20">
        <v>51039.3</v>
      </c>
      <c r="W49" s="20">
        <v>137072.79999999999</v>
      </c>
      <c r="X49" s="20">
        <v>428041.3</v>
      </c>
      <c r="Y49" s="20">
        <v>278544.2</v>
      </c>
      <c r="Z49" s="20">
        <v>221881.7</v>
      </c>
      <c r="AA49" s="20">
        <v>59041.9</v>
      </c>
      <c r="AB49" s="20">
        <v>19916.5</v>
      </c>
      <c r="AC49" s="20">
        <v>61460.7</v>
      </c>
      <c r="AD49" s="20">
        <v>119010.9</v>
      </c>
      <c r="AE49" s="20">
        <v>176028</v>
      </c>
      <c r="AF49" s="20">
        <v>175339.6</v>
      </c>
      <c r="AG49" s="20">
        <v>125754.7</v>
      </c>
      <c r="AH49" s="20">
        <v>156422.39999999999</v>
      </c>
      <c r="AI49" s="20">
        <v>94321</v>
      </c>
      <c r="AJ49" s="20">
        <v>50398.7</v>
      </c>
      <c r="AK49" s="20">
        <v>63875.7</v>
      </c>
      <c r="AL49" s="20">
        <v>3498.3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</row>
    <row r="50" spans="1:47">
      <c r="A50" s="22" t="s">
        <v>187</v>
      </c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TTL]&amp;ShowOnWeb=true&amp;Lang=en"/>
    <hyperlink ref="A50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48"/>
  <sheetViews>
    <sheetView topLeftCell="DW1" workbookViewId="0">
      <selection activeCell="DZ33" sqref="DZ33"/>
    </sheetView>
  </sheetViews>
  <sheetFormatPr defaultRowHeight="14.25"/>
  <cols>
    <col min="1" max="1" width="5" style="61" customWidth="1"/>
    <col min="2" max="2" width="29.06640625" style="61" customWidth="1"/>
    <col min="3" max="4" width="27.3984375" style="61" customWidth="1"/>
    <col min="5" max="9" width="13.6640625" style="61" customWidth="1"/>
    <col min="10" max="10" width="13.86328125" style="61" customWidth="1"/>
    <col min="11" max="18" width="13.6640625" style="61" customWidth="1"/>
    <col min="19" max="19" width="13.86328125" style="61" customWidth="1"/>
    <col min="20" max="27" width="13.6640625" style="61" customWidth="1"/>
    <col min="28" max="28" width="13.86328125" style="61" customWidth="1"/>
    <col min="29" max="36" width="13.6640625" style="61" customWidth="1"/>
    <col min="37" max="37" width="13.86328125" style="61" customWidth="1"/>
    <col min="38" max="45" width="13.6640625" style="61" customWidth="1"/>
    <col min="46" max="46" width="13.86328125" style="61" customWidth="1"/>
    <col min="47" max="54" width="13.6640625" style="61" customWidth="1"/>
    <col min="55" max="55" width="13.86328125" style="61" customWidth="1"/>
    <col min="56" max="63" width="13.6640625" style="61" customWidth="1"/>
    <col min="64" max="64" width="13.86328125" style="61" customWidth="1"/>
    <col min="65" max="72" width="13.6640625" style="61" customWidth="1"/>
    <col min="73" max="73" width="13.86328125" style="61" customWidth="1"/>
    <col min="74" max="81" width="13.6640625" style="61" customWidth="1"/>
    <col min="82" max="82" width="13.86328125" style="61" customWidth="1"/>
    <col min="83" max="90" width="13.6640625" style="61" customWidth="1"/>
    <col min="91" max="91" width="13.86328125" style="61" customWidth="1"/>
    <col min="92" max="99" width="13.6640625" style="61" customWidth="1"/>
    <col min="100" max="100" width="13.86328125" style="61" customWidth="1"/>
    <col min="101" max="108" width="13.6640625" style="61" customWidth="1"/>
    <col min="109" max="109" width="13.86328125" style="61" customWidth="1"/>
    <col min="110" max="117" width="13.6640625" style="61" customWidth="1"/>
    <col min="118" max="118" width="13.86328125" style="61" customWidth="1"/>
    <col min="119" max="126" width="13.6640625" style="61" customWidth="1"/>
    <col min="127" max="127" width="13.86328125" style="61" customWidth="1"/>
    <col min="128" max="135" width="13.6640625" style="61" customWidth="1"/>
    <col min="136" max="136" width="14.1328125" style="61" customWidth="1"/>
    <col min="137" max="137" width="13.6640625" style="61" customWidth="1"/>
    <col min="138" max="138" width="13.46484375" style="61" customWidth="1"/>
    <col min="139" max="139" width="12.46484375" style="61" customWidth="1"/>
    <col min="140" max="143" width="13.6640625" style="61" customWidth="1"/>
    <col min="144" max="145" width="14.33203125" style="61" customWidth="1"/>
    <col min="146" max="16384" width="9.06640625" style="61"/>
  </cols>
  <sheetData>
    <row r="1" spans="1:145" ht="15.75" customHeight="1">
      <c r="A1" s="105" t="s">
        <v>510</v>
      </c>
      <c r="B1" s="106"/>
      <c r="C1" s="55"/>
      <c r="D1" s="55"/>
      <c r="E1" s="56">
        <v>1</v>
      </c>
      <c r="F1" s="56">
        <v>2</v>
      </c>
      <c r="G1" s="56">
        <v>3</v>
      </c>
      <c r="H1" s="56">
        <v>4</v>
      </c>
      <c r="I1" s="56">
        <v>5</v>
      </c>
      <c r="J1" s="56">
        <v>6</v>
      </c>
      <c r="K1" s="56">
        <v>7</v>
      </c>
      <c r="L1" s="56">
        <v>8</v>
      </c>
      <c r="M1" s="56">
        <v>9</v>
      </c>
      <c r="N1" s="56">
        <v>10</v>
      </c>
      <c r="O1" s="56">
        <v>11</v>
      </c>
      <c r="P1" s="56">
        <v>12</v>
      </c>
      <c r="Q1" s="56">
        <v>13</v>
      </c>
      <c r="R1" s="57">
        <v>14</v>
      </c>
      <c r="S1" s="56">
        <v>15</v>
      </c>
      <c r="T1" s="56">
        <v>16</v>
      </c>
      <c r="U1" s="56">
        <v>17</v>
      </c>
      <c r="V1" s="56">
        <v>18</v>
      </c>
      <c r="W1" s="56">
        <v>19</v>
      </c>
      <c r="X1" s="56">
        <v>20</v>
      </c>
      <c r="Y1" s="56">
        <v>21</v>
      </c>
      <c r="Z1" s="56">
        <v>22</v>
      </c>
      <c r="AA1" s="56">
        <v>23</v>
      </c>
      <c r="AB1" s="56">
        <v>24</v>
      </c>
      <c r="AC1" s="56">
        <v>25</v>
      </c>
      <c r="AD1" s="56">
        <v>26</v>
      </c>
      <c r="AE1" s="56">
        <v>27</v>
      </c>
      <c r="AF1" s="56">
        <v>28</v>
      </c>
      <c r="AG1" s="56">
        <v>29</v>
      </c>
      <c r="AH1" s="56">
        <v>30</v>
      </c>
      <c r="AI1" s="56">
        <v>31</v>
      </c>
      <c r="AJ1" s="56">
        <v>32</v>
      </c>
      <c r="AK1" s="56">
        <v>33</v>
      </c>
      <c r="AL1" s="56">
        <v>34</v>
      </c>
      <c r="AM1" s="56">
        <v>35</v>
      </c>
      <c r="AN1" s="56">
        <v>36</v>
      </c>
      <c r="AO1" s="56">
        <v>37</v>
      </c>
      <c r="AP1" s="56">
        <v>38</v>
      </c>
      <c r="AQ1" s="56">
        <v>39</v>
      </c>
      <c r="AR1" s="56">
        <v>40</v>
      </c>
      <c r="AS1" s="56">
        <v>41</v>
      </c>
      <c r="AT1" s="56">
        <v>42</v>
      </c>
      <c r="AU1" s="56">
        <v>43</v>
      </c>
      <c r="AV1" s="56">
        <v>44</v>
      </c>
      <c r="AW1" s="56">
        <v>45</v>
      </c>
      <c r="AX1" s="56">
        <v>46</v>
      </c>
      <c r="AY1" s="56">
        <v>47</v>
      </c>
      <c r="AZ1" s="56">
        <v>48</v>
      </c>
      <c r="BA1" s="56">
        <v>49</v>
      </c>
      <c r="BB1" s="56">
        <v>50</v>
      </c>
      <c r="BC1" s="56">
        <v>51</v>
      </c>
      <c r="BD1" s="56">
        <v>52</v>
      </c>
      <c r="BE1" s="56">
        <v>53</v>
      </c>
      <c r="BF1" s="56">
        <v>54</v>
      </c>
      <c r="BG1" s="56">
        <v>55</v>
      </c>
      <c r="BH1" s="56">
        <v>56</v>
      </c>
      <c r="BI1" s="56">
        <v>57</v>
      </c>
      <c r="BJ1" s="56">
        <v>58</v>
      </c>
      <c r="BK1" s="56">
        <v>59</v>
      </c>
      <c r="BL1" s="56">
        <v>60</v>
      </c>
      <c r="BM1" s="56">
        <v>61</v>
      </c>
      <c r="BN1" s="56">
        <v>62</v>
      </c>
      <c r="BO1" s="56">
        <v>63</v>
      </c>
      <c r="BP1" s="56">
        <v>64</v>
      </c>
      <c r="BQ1" s="56">
        <v>65</v>
      </c>
      <c r="BR1" s="56">
        <v>66</v>
      </c>
      <c r="BS1" s="56">
        <v>67</v>
      </c>
      <c r="BT1" s="56">
        <v>68</v>
      </c>
      <c r="BU1" s="56">
        <v>69</v>
      </c>
      <c r="BV1" s="56">
        <v>70</v>
      </c>
      <c r="BW1" s="56">
        <v>71</v>
      </c>
      <c r="BX1" s="56">
        <v>72</v>
      </c>
      <c r="BY1" s="56">
        <v>73</v>
      </c>
      <c r="BZ1" s="56">
        <v>74</v>
      </c>
      <c r="CA1" s="56">
        <v>75</v>
      </c>
      <c r="CB1" s="56">
        <v>76</v>
      </c>
      <c r="CC1" s="56">
        <v>77</v>
      </c>
      <c r="CD1" s="56">
        <v>78</v>
      </c>
      <c r="CE1" s="56">
        <v>79</v>
      </c>
      <c r="CF1" s="56">
        <v>80</v>
      </c>
      <c r="CG1" s="56">
        <v>81</v>
      </c>
      <c r="CH1" s="56">
        <v>82</v>
      </c>
      <c r="CI1" s="56">
        <v>83</v>
      </c>
      <c r="CJ1" s="56">
        <v>84</v>
      </c>
      <c r="CK1" s="56">
        <v>85</v>
      </c>
      <c r="CL1" s="56">
        <v>86</v>
      </c>
      <c r="CM1" s="56">
        <v>87</v>
      </c>
      <c r="CN1" s="56">
        <v>88</v>
      </c>
      <c r="CO1" s="56">
        <v>89</v>
      </c>
      <c r="CP1" s="56">
        <v>90</v>
      </c>
      <c r="CQ1" s="56">
        <v>91</v>
      </c>
      <c r="CR1" s="56">
        <v>92</v>
      </c>
      <c r="CS1" s="56">
        <v>93</v>
      </c>
      <c r="CT1" s="56">
        <v>94</v>
      </c>
      <c r="CU1" s="56">
        <v>95</v>
      </c>
      <c r="CV1" s="56">
        <v>96</v>
      </c>
      <c r="CW1" s="56">
        <v>97</v>
      </c>
      <c r="CX1" s="56">
        <v>98</v>
      </c>
      <c r="CY1" s="56">
        <v>99</v>
      </c>
      <c r="CZ1" s="56">
        <v>100</v>
      </c>
      <c r="DA1" s="56">
        <v>101</v>
      </c>
      <c r="DB1" s="56">
        <v>102</v>
      </c>
      <c r="DC1" s="56">
        <v>103</v>
      </c>
      <c r="DD1" s="56">
        <v>104</v>
      </c>
      <c r="DE1" s="56">
        <v>105</v>
      </c>
      <c r="DF1" s="56">
        <v>106</v>
      </c>
      <c r="DG1" s="56">
        <v>107</v>
      </c>
      <c r="DH1" s="56">
        <v>108</v>
      </c>
      <c r="DI1" s="56">
        <v>109</v>
      </c>
      <c r="DJ1" s="56">
        <v>110</v>
      </c>
      <c r="DK1" s="56">
        <v>111</v>
      </c>
      <c r="DL1" s="56">
        <v>112</v>
      </c>
      <c r="DM1" s="56">
        <v>113</v>
      </c>
      <c r="DN1" s="56">
        <v>114</v>
      </c>
      <c r="DO1" s="56">
        <v>115</v>
      </c>
      <c r="DP1" s="56">
        <v>116</v>
      </c>
      <c r="DQ1" s="56">
        <v>117</v>
      </c>
      <c r="DR1" s="56">
        <v>118</v>
      </c>
      <c r="DS1" s="56">
        <v>119</v>
      </c>
      <c r="DT1" s="56">
        <v>120</v>
      </c>
      <c r="DU1" s="56">
        <v>121</v>
      </c>
      <c r="DV1" s="56">
        <v>122</v>
      </c>
      <c r="DW1" s="56">
        <v>123</v>
      </c>
      <c r="DX1" s="56">
        <v>124</v>
      </c>
      <c r="DY1" s="56">
        <v>125</v>
      </c>
      <c r="DZ1" s="56">
        <v>126</v>
      </c>
      <c r="EA1" s="56">
        <v>127</v>
      </c>
      <c r="EB1" s="56">
        <v>128</v>
      </c>
      <c r="EC1" s="56">
        <v>129</v>
      </c>
      <c r="ED1" s="56">
        <v>130</v>
      </c>
      <c r="EE1" s="56">
        <v>131</v>
      </c>
      <c r="EF1" s="58"/>
      <c r="EG1" s="58"/>
      <c r="EH1" s="59"/>
      <c r="EI1" s="60"/>
      <c r="EJ1" s="58"/>
      <c r="EK1" s="58"/>
      <c r="EL1" s="58"/>
      <c r="EM1" s="58"/>
      <c r="EN1" s="58"/>
      <c r="EO1" s="58"/>
    </row>
    <row r="2" spans="1:145" ht="29" customHeight="1">
      <c r="A2" s="107"/>
      <c r="B2" s="108"/>
      <c r="C2" s="62"/>
      <c r="D2" s="62"/>
      <c r="E2" s="63" t="s">
        <v>511</v>
      </c>
      <c r="F2" s="63" t="s">
        <v>512</v>
      </c>
      <c r="G2" s="63" t="s">
        <v>513</v>
      </c>
      <c r="H2" s="63" t="s">
        <v>514</v>
      </c>
      <c r="I2" s="63" t="s">
        <v>515</v>
      </c>
      <c r="J2" s="63" t="s">
        <v>516</v>
      </c>
      <c r="K2" s="63" t="s">
        <v>517</v>
      </c>
      <c r="L2" s="64" t="s">
        <v>518</v>
      </c>
      <c r="M2" s="64" t="s">
        <v>519</v>
      </c>
      <c r="N2" s="64" t="s">
        <v>520</v>
      </c>
      <c r="O2" s="65" t="s">
        <v>521</v>
      </c>
      <c r="P2" s="66" t="s">
        <v>522</v>
      </c>
      <c r="Q2" s="63" t="s">
        <v>523</v>
      </c>
      <c r="R2" s="67" t="s">
        <v>524</v>
      </c>
      <c r="S2" s="63" t="s">
        <v>525</v>
      </c>
      <c r="T2" s="63" t="s">
        <v>526</v>
      </c>
      <c r="U2" s="64" t="s">
        <v>527</v>
      </c>
      <c r="V2" s="63" t="s">
        <v>528</v>
      </c>
      <c r="W2" s="68" t="s">
        <v>529</v>
      </c>
      <c r="X2" s="69" t="s">
        <v>530</v>
      </c>
      <c r="Y2" s="70" t="s">
        <v>531</v>
      </c>
      <c r="Z2" s="70" t="s">
        <v>532</v>
      </c>
      <c r="AA2" s="70" t="s">
        <v>533</v>
      </c>
      <c r="AB2" s="65" t="s">
        <v>534</v>
      </c>
      <c r="AC2" s="70" t="s">
        <v>535</v>
      </c>
      <c r="AD2" s="70" t="s">
        <v>536</v>
      </c>
      <c r="AE2" s="71" t="s">
        <v>537</v>
      </c>
      <c r="AF2" s="70" t="s">
        <v>538</v>
      </c>
      <c r="AG2" s="68" t="s">
        <v>539</v>
      </c>
      <c r="AH2" s="63" t="s">
        <v>540</v>
      </c>
      <c r="AI2" s="70" t="s">
        <v>541</v>
      </c>
      <c r="AJ2" s="63" t="s">
        <v>542</v>
      </c>
      <c r="AK2" s="64" t="s">
        <v>543</v>
      </c>
      <c r="AL2" s="65" t="s">
        <v>544</v>
      </c>
      <c r="AM2" s="64" t="s">
        <v>545</v>
      </c>
      <c r="AN2" s="63" t="s">
        <v>546</v>
      </c>
      <c r="AO2" s="71" t="s">
        <v>547</v>
      </c>
      <c r="AP2" s="63" t="s">
        <v>548</v>
      </c>
      <c r="AQ2" s="70" t="s">
        <v>549</v>
      </c>
      <c r="AR2" s="70" t="s">
        <v>550</v>
      </c>
      <c r="AS2" s="71" t="s">
        <v>551</v>
      </c>
      <c r="AT2" s="65" t="s">
        <v>552</v>
      </c>
      <c r="AU2" s="70" t="s">
        <v>553</v>
      </c>
      <c r="AV2" s="71" t="s">
        <v>554</v>
      </c>
      <c r="AW2" s="64" t="s">
        <v>555</v>
      </c>
      <c r="AX2" s="71" t="s">
        <v>556</v>
      </c>
      <c r="AY2" s="65" t="s">
        <v>557</v>
      </c>
      <c r="AZ2" s="65" t="s">
        <v>558</v>
      </c>
      <c r="BA2" s="65" t="s">
        <v>559</v>
      </c>
      <c r="BB2" s="64" t="s">
        <v>560</v>
      </c>
      <c r="BC2" s="71" t="s">
        <v>561</v>
      </c>
      <c r="BD2" s="70" t="s">
        <v>562</v>
      </c>
      <c r="BE2" s="71" t="s">
        <v>563</v>
      </c>
      <c r="BF2" s="70" t="s">
        <v>564</v>
      </c>
      <c r="BG2" s="70" t="s">
        <v>565</v>
      </c>
      <c r="BH2" s="70" t="s">
        <v>566</v>
      </c>
      <c r="BI2" s="72" t="s">
        <v>567</v>
      </c>
      <c r="BJ2" s="72" t="s">
        <v>568</v>
      </c>
      <c r="BK2" s="70" t="s">
        <v>569</v>
      </c>
      <c r="BL2" s="71" t="s">
        <v>570</v>
      </c>
      <c r="BM2" s="70" t="s">
        <v>571</v>
      </c>
      <c r="BN2" s="71" t="s">
        <v>572</v>
      </c>
      <c r="BO2" s="70" t="s">
        <v>573</v>
      </c>
      <c r="BP2" s="71" t="s">
        <v>574</v>
      </c>
      <c r="BQ2" s="71" t="s">
        <v>575</v>
      </c>
      <c r="BR2" s="70" t="s">
        <v>576</v>
      </c>
      <c r="BS2" s="65" t="s">
        <v>577</v>
      </c>
      <c r="BT2" s="64" t="s">
        <v>578</v>
      </c>
      <c r="BU2" s="64" t="s">
        <v>579</v>
      </c>
      <c r="BV2" s="70" t="s">
        <v>580</v>
      </c>
      <c r="BW2" s="70" t="s">
        <v>581</v>
      </c>
      <c r="BX2" s="72" t="s">
        <v>582</v>
      </c>
      <c r="BY2" s="70" t="s">
        <v>583</v>
      </c>
      <c r="BZ2" s="71" t="s">
        <v>584</v>
      </c>
      <c r="CA2" s="70" t="s">
        <v>585</v>
      </c>
      <c r="CB2" s="63" t="s">
        <v>586</v>
      </c>
      <c r="CC2" s="70" t="s">
        <v>587</v>
      </c>
      <c r="CD2" s="71" t="s">
        <v>588</v>
      </c>
      <c r="CE2" s="70" t="s">
        <v>589</v>
      </c>
      <c r="CF2" s="70" t="s">
        <v>590</v>
      </c>
      <c r="CG2" s="72" t="s">
        <v>591</v>
      </c>
      <c r="CH2" s="72" t="s">
        <v>592</v>
      </c>
      <c r="CI2" s="70" t="s">
        <v>593</v>
      </c>
      <c r="CJ2" s="70" t="s">
        <v>594</v>
      </c>
      <c r="CK2" s="70" t="s">
        <v>595</v>
      </c>
      <c r="CL2" s="70" t="s">
        <v>596</v>
      </c>
      <c r="CM2" s="70" t="s">
        <v>597</v>
      </c>
      <c r="CN2" s="71" t="s">
        <v>598</v>
      </c>
      <c r="CO2" s="71" t="s">
        <v>599</v>
      </c>
      <c r="CP2" s="71" t="s">
        <v>600</v>
      </c>
      <c r="CQ2" s="64" t="s">
        <v>601</v>
      </c>
      <c r="CR2" s="70" t="s">
        <v>602</v>
      </c>
      <c r="CS2" s="71" t="s">
        <v>603</v>
      </c>
      <c r="CT2" s="70" t="s">
        <v>604</v>
      </c>
      <c r="CU2" s="70" t="s">
        <v>605</v>
      </c>
      <c r="CV2" s="70" t="s">
        <v>606</v>
      </c>
      <c r="CW2" s="70" t="s">
        <v>607</v>
      </c>
      <c r="CX2" s="70" t="s">
        <v>608</v>
      </c>
      <c r="CY2" s="65" t="s">
        <v>609</v>
      </c>
      <c r="CZ2" s="72" t="s">
        <v>610</v>
      </c>
      <c r="DA2" s="70" t="s">
        <v>611</v>
      </c>
      <c r="DB2" s="70" t="s">
        <v>612</v>
      </c>
      <c r="DC2" s="71" t="s">
        <v>613</v>
      </c>
      <c r="DD2" s="70" t="s">
        <v>614</v>
      </c>
      <c r="DE2" s="65" t="s">
        <v>615</v>
      </c>
      <c r="DF2" s="70" t="s">
        <v>616</v>
      </c>
      <c r="DG2" s="70" t="s">
        <v>617</v>
      </c>
      <c r="DH2" s="64" t="s">
        <v>618</v>
      </c>
      <c r="DI2" s="65" t="s">
        <v>619</v>
      </c>
      <c r="DJ2" s="71" t="s">
        <v>620</v>
      </c>
      <c r="DK2" s="70" t="s">
        <v>621</v>
      </c>
      <c r="DL2" s="70" t="s">
        <v>622</v>
      </c>
      <c r="DM2" s="69" t="s">
        <v>623</v>
      </c>
      <c r="DN2" s="72" t="s">
        <v>624</v>
      </c>
      <c r="DO2" s="72" t="s">
        <v>625</v>
      </c>
      <c r="DP2" s="72" t="s">
        <v>626</v>
      </c>
      <c r="DQ2" s="63" t="s">
        <v>627</v>
      </c>
      <c r="DR2" s="71" t="s">
        <v>628</v>
      </c>
      <c r="DS2" s="71" t="s">
        <v>629</v>
      </c>
      <c r="DT2" s="71" t="s">
        <v>630</v>
      </c>
      <c r="DU2" s="72" t="s">
        <v>631</v>
      </c>
      <c r="DV2" s="70" t="s">
        <v>632</v>
      </c>
      <c r="DW2" s="70" t="s">
        <v>633</v>
      </c>
      <c r="DX2" s="70" t="s">
        <v>634</v>
      </c>
      <c r="DY2" s="70" t="s">
        <v>635</v>
      </c>
      <c r="DZ2" s="70" t="s">
        <v>636</v>
      </c>
      <c r="EA2" s="70" t="s">
        <v>637</v>
      </c>
      <c r="EB2" s="70" t="s">
        <v>638</v>
      </c>
      <c r="EC2" s="72" t="s">
        <v>639</v>
      </c>
      <c r="ED2" s="65" t="s">
        <v>640</v>
      </c>
      <c r="EE2" s="70" t="s">
        <v>641</v>
      </c>
      <c r="EF2" s="63" t="s">
        <v>642</v>
      </c>
      <c r="EG2" s="63" t="s">
        <v>643</v>
      </c>
      <c r="EH2" s="73" t="s">
        <v>644</v>
      </c>
      <c r="EI2" s="74" t="s">
        <v>645</v>
      </c>
      <c r="EJ2" s="66" t="s">
        <v>646</v>
      </c>
      <c r="EK2" s="66" t="s">
        <v>647</v>
      </c>
      <c r="EL2" s="64" t="s">
        <v>648</v>
      </c>
      <c r="EM2" s="64" t="s">
        <v>649</v>
      </c>
      <c r="EN2" s="63" t="s">
        <v>650</v>
      </c>
      <c r="EO2" s="63" t="s">
        <v>651</v>
      </c>
    </row>
    <row r="3" spans="1:145" ht="29" customHeight="1">
      <c r="A3" s="75"/>
      <c r="B3" s="62"/>
      <c r="C3" s="62" t="s">
        <v>652</v>
      </c>
      <c r="D3" s="62"/>
      <c r="E3" s="68" t="s">
        <v>9</v>
      </c>
      <c r="F3" s="68" t="s">
        <v>9</v>
      </c>
      <c r="G3" s="68" t="s">
        <v>9</v>
      </c>
      <c r="H3" s="68" t="s">
        <v>9</v>
      </c>
      <c r="I3" s="68" t="s">
        <v>9</v>
      </c>
      <c r="J3" s="68" t="s">
        <v>9</v>
      </c>
      <c r="K3" s="68" t="s">
        <v>9</v>
      </c>
      <c r="L3" s="68" t="s">
        <v>9</v>
      </c>
      <c r="M3" s="68" t="s">
        <v>9</v>
      </c>
      <c r="N3" s="68" t="s">
        <v>9</v>
      </c>
      <c r="O3" s="68" t="s">
        <v>9</v>
      </c>
      <c r="P3" s="68" t="s">
        <v>9</v>
      </c>
      <c r="Q3" s="68" t="s">
        <v>9</v>
      </c>
      <c r="R3" s="68" t="s">
        <v>9</v>
      </c>
      <c r="S3" s="68" t="s">
        <v>9</v>
      </c>
      <c r="T3" s="68" t="s">
        <v>9</v>
      </c>
      <c r="U3" s="68" t="s">
        <v>9</v>
      </c>
      <c r="V3" s="68" t="s">
        <v>9</v>
      </c>
      <c r="W3" s="68" t="s">
        <v>9</v>
      </c>
      <c r="X3" s="68" t="s">
        <v>9</v>
      </c>
      <c r="Y3" s="68" t="s">
        <v>9</v>
      </c>
      <c r="Z3" s="68" t="s">
        <v>9</v>
      </c>
      <c r="AA3" s="68" t="s">
        <v>9</v>
      </c>
      <c r="AB3" s="68" t="s">
        <v>9</v>
      </c>
      <c r="AC3" s="68" t="s">
        <v>9</v>
      </c>
      <c r="AD3" s="68" t="s">
        <v>9</v>
      </c>
      <c r="AE3" s="68" t="s">
        <v>653</v>
      </c>
      <c r="AF3" s="68" t="s">
        <v>654</v>
      </c>
      <c r="AG3" s="68" t="s">
        <v>654</v>
      </c>
      <c r="AH3" s="68" t="s">
        <v>11</v>
      </c>
      <c r="AI3" s="68" t="s">
        <v>11</v>
      </c>
      <c r="AJ3" s="68" t="s">
        <v>11</v>
      </c>
      <c r="AK3" s="68" t="s">
        <v>11</v>
      </c>
      <c r="AL3" s="68" t="s">
        <v>11</v>
      </c>
      <c r="AM3" s="68" t="s">
        <v>11</v>
      </c>
      <c r="AN3" s="68" t="s">
        <v>11</v>
      </c>
      <c r="AO3" s="68" t="s">
        <v>11</v>
      </c>
      <c r="AP3" s="68" t="s">
        <v>13</v>
      </c>
      <c r="AQ3" s="68" t="s">
        <v>13</v>
      </c>
      <c r="AR3" s="68" t="s">
        <v>13</v>
      </c>
      <c r="AS3" s="68" t="s">
        <v>13</v>
      </c>
      <c r="AT3" s="68" t="s">
        <v>13</v>
      </c>
      <c r="AU3" s="68" t="s">
        <v>13</v>
      </c>
      <c r="AV3" s="68" t="s">
        <v>13</v>
      </c>
      <c r="AW3" s="68" t="s">
        <v>13</v>
      </c>
      <c r="AX3" s="68" t="s">
        <v>13</v>
      </c>
      <c r="AY3" s="68" t="s">
        <v>14</v>
      </c>
      <c r="AZ3" s="68" t="s">
        <v>14</v>
      </c>
      <c r="BA3" s="68" t="s">
        <v>14</v>
      </c>
      <c r="BB3" s="68" t="s">
        <v>14</v>
      </c>
      <c r="BC3" s="68" t="s">
        <v>14</v>
      </c>
      <c r="BD3" s="68" t="s">
        <v>14</v>
      </c>
      <c r="BE3" s="68" t="s">
        <v>14</v>
      </c>
      <c r="BF3" s="68" t="s">
        <v>14</v>
      </c>
      <c r="BG3" s="68" t="s">
        <v>14</v>
      </c>
      <c r="BH3" s="68" t="s">
        <v>15</v>
      </c>
      <c r="BI3" s="68" t="s">
        <v>16</v>
      </c>
      <c r="BJ3" s="68" t="s">
        <v>16</v>
      </c>
      <c r="BK3" s="68" t="s">
        <v>27</v>
      </c>
      <c r="BL3" s="68" t="s">
        <v>14</v>
      </c>
      <c r="BM3" s="68" t="s">
        <v>14</v>
      </c>
      <c r="BN3" s="68" t="s">
        <v>18</v>
      </c>
      <c r="BO3" s="68" t="s">
        <v>18</v>
      </c>
      <c r="BP3" s="68" t="s">
        <v>17</v>
      </c>
      <c r="BQ3" s="68" t="s">
        <v>17</v>
      </c>
      <c r="BR3" s="68" t="s">
        <v>489</v>
      </c>
      <c r="BS3" s="68" t="s">
        <v>489</v>
      </c>
      <c r="BT3" s="68" t="s">
        <v>489</v>
      </c>
      <c r="BU3" s="68" t="s">
        <v>489</v>
      </c>
      <c r="BV3" s="68" t="s">
        <v>489</v>
      </c>
      <c r="BW3" s="68" t="s">
        <v>489</v>
      </c>
      <c r="BX3" s="68" t="s">
        <v>489</v>
      </c>
      <c r="BY3" s="68" t="s">
        <v>489</v>
      </c>
      <c r="BZ3" s="68" t="s">
        <v>490</v>
      </c>
      <c r="CA3" s="68" t="s">
        <v>19</v>
      </c>
      <c r="CB3" s="68" t="s">
        <v>19</v>
      </c>
      <c r="CC3" s="68" t="s">
        <v>19</v>
      </c>
      <c r="CD3" s="68" t="s">
        <v>20</v>
      </c>
      <c r="CE3" s="68" t="s">
        <v>20</v>
      </c>
      <c r="CF3" s="68" t="s">
        <v>20</v>
      </c>
      <c r="CG3" s="68" t="s">
        <v>20</v>
      </c>
      <c r="CH3" s="68" t="s">
        <v>21</v>
      </c>
      <c r="CI3" s="68" t="s">
        <v>21</v>
      </c>
      <c r="CJ3" s="68" t="s">
        <v>24</v>
      </c>
      <c r="CK3" s="68" t="s">
        <v>24</v>
      </c>
      <c r="CL3" s="68" t="s">
        <v>24</v>
      </c>
      <c r="CM3" s="68" t="s">
        <v>24</v>
      </c>
      <c r="CN3" s="68" t="s">
        <v>24</v>
      </c>
      <c r="CO3" s="68" t="s">
        <v>23</v>
      </c>
      <c r="CP3" s="68" t="s">
        <v>23</v>
      </c>
      <c r="CQ3" s="68" t="s">
        <v>23</v>
      </c>
      <c r="CR3" s="68" t="s">
        <v>23</v>
      </c>
      <c r="CS3" s="68" t="s">
        <v>22</v>
      </c>
      <c r="CT3" s="68" t="s">
        <v>22</v>
      </c>
      <c r="CU3" s="68" t="s">
        <v>22</v>
      </c>
      <c r="CV3" s="68" t="s">
        <v>22</v>
      </c>
      <c r="CW3" s="68" t="s">
        <v>26</v>
      </c>
      <c r="CX3" s="68" t="s">
        <v>26</v>
      </c>
      <c r="CY3" s="68" t="s">
        <v>25</v>
      </c>
      <c r="CZ3" s="68" t="s">
        <v>25</v>
      </c>
      <c r="DA3" s="68" t="s">
        <v>25</v>
      </c>
      <c r="DB3" s="68" t="s">
        <v>26</v>
      </c>
      <c r="DC3" s="68" t="s">
        <v>26</v>
      </c>
      <c r="DD3" s="68" t="s">
        <v>27</v>
      </c>
      <c r="DE3" s="68" t="s">
        <v>27</v>
      </c>
      <c r="DF3" s="68" t="s">
        <v>27</v>
      </c>
      <c r="DG3" s="68" t="s">
        <v>29</v>
      </c>
      <c r="DH3" s="68" t="s">
        <v>28</v>
      </c>
      <c r="DI3" s="68" t="s">
        <v>31</v>
      </c>
      <c r="DJ3" s="68" t="s">
        <v>31</v>
      </c>
      <c r="DK3" s="68" t="s">
        <v>31</v>
      </c>
      <c r="DL3" s="68" t="s">
        <v>31</v>
      </c>
      <c r="DM3" s="68" t="s">
        <v>31</v>
      </c>
      <c r="DN3" s="68" t="s">
        <v>30</v>
      </c>
      <c r="DO3" s="68" t="s">
        <v>30</v>
      </c>
      <c r="DP3" s="68" t="s">
        <v>34</v>
      </c>
      <c r="DQ3" s="68" t="s">
        <v>30</v>
      </c>
      <c r="DR3" s="68" t="s">
        <v>32</v>
      </c>
      <c r="DS3" s="68" t="s">
        <v>36</v>
      </c>
      <c r="DT3" s="68" t="s">
        <v>36</v>
      </c>
      <c r="DU3" s="68" t="s">
        <v>37</v>
      </c>
      <c r="DV3" s="68" t="s">
        <v>40</v>
      </c>
      <c r="DW3" s="68" t="s">
        <v>41</v>
      </c>
      <c r="DX3" s="68" t="s">
        <v>38</v>
      </c>
      <c r="DY3" s="68" t="s">
        <v>35</v>
      </c>
      <c r="DZ3" s="68" t="s">
        <v>38</v>
      </c>
      <c r="EA3" s="68" t="s">
        <v>37</v>
      </c>
      <c r="EB3" s="68" t="s">
        <v>38</v>
      </c>
      <c r="EC3" s="68" t="s">
        <v>39</v>
      </c>
      <c r="ED3" s="68" t="s">
        <v>38</v>
      </c>
      <c r="EE3" s="68" t="s">
        <v>39</v>
      </c>
      <c r="EF3" s="63"/>
      <c r="EG3" s="63"/>
      <c r="EH3" s="73"/>
      <c r="EI3" s="74"/>
      <c r="EJ3" s="66"/>
      <c r="EK3" s="66"/>
      <c r="EL3" s="64"/>
      <c r="EM3" s="64"/>
      <c r="EN3" s="63"/>
      <c r="EO3" s="63"/>
    </row>
    <row r="4" spans="1:145" ht="15.75" customHeight="1">
      <c r="A4" s="76">
        <v>1</v>
      </c>
      <c r="B4" s="68" t="s">
        <v>511</v>
      </c>
      <c r="C4" s="68" t="s">
        <v>9</v>
      </c>
      <c r="D4" s="68" t="s">
        <v>149</v>
      </c>
      <c r="E4" s="77">
        <v>1043496</v>
      </c>
      <c r="F4" s="77">
        <v>12701</v>
      </c>
      <c r="G4" s="77">
        <v>35</v>
      </c>
      <c r="H4" s="77">
        <v>1</v>
      </c>
      <c r="I4" s="77">
        <v>48</v>
      </c>
      <c r="J4" s="77">
        <v>17773</v>
      </c>
      <c r="K4" s="77">
        <v>54046</v>
      </c>
      <c r="L4" s="77">
        <v>0</v>
      </c>
      <c r="M4" s="77">
        <v>518</v>
      </c>
      <c r="N4" s="77">
        <v>0</v>
      </c>
      <c r="O4" s="77">
        <v>389</v>
      </c>
      <c r="P4" s="77">
        <v>0</v>
      </c>
      <c r="Q4" s="77">
        <v>0</v>
      </c>
      <c r="R4" s="77">
        <v>0</v>
      </c>
      <c r="S4" s="77">
        <v>0</v>
      </c>
      <c r="T4" s="77">
        <v>0</v>
      </c>
      <c r="U4" s="77">
        <v>0</v>
      </c>
      <c r="V4" s="77">
        <v>0</v>
      </c>
      <c r="W4" s="77">
        <v>4270</v>
      </c>
      <c r="X4" s="77">
        <v>264143</v>
      </c>
      <c r="Y4" s="77">
        <v>0</v>
      </c>
      <c r="Z4" s="77">
        <v>857493</v>
      </c>
      <c r="AA4" s="77">
        <v>900</v>
      </c>
      <c r="AB4" s="77">
        <v>0</v>
      </c>
      <c r="AC4" s="77">
        <v>0</v>
      </c>
      <c r="AD4" s="77">
        <v>0</v>
      </c>
      <c r="AE4" s="77">
        <v>0</v>
      </c>
      <c r="AF4" s="77">
        <v>0</v>
      </c>
      <c r="AG4" s="77">
        <v>0</v>
      </c>
      <c r="AH4" s="77">
        <v>0</v>
      </c>
      <c r="AI4" s="77">
        <v>0</v>
      </c>
      <c r="AJ4" s="77">
        <v>0</v>
      </c>
      <c r="AK4" s="77">
        <v>0</v>
      </c>
      <c r="AL4" s="77">
        <v>0</v>
      </c>
      <c r="AM4" s="77">
        <v>0</v>
      </c>
      <c r="AN4" s="77">
        <v>0</v>
      </c>
      <c r="AO4" s="77">
        <v>0</v>
      </c>
      <c r="AP4" s="77">
        <v>625</v>
      </c>
      <c r="AQ4" s="77">
        <v>876</v>
      </c>
      <c r="AR4" s="77">
        <v>324</v>
      </c>
      <c r="AS4" s="77">
        <v>98591</v>
      </c>
      <c r="AT4" s="77">
        <v>874</v>
      </c>
      <c r="AU4" s="77">
        <v>731096</v>
      </c>
      <c r="AV4" s="77">
        <v>13269746</v>
      </c>
      <c r="AW4" s="77">
        <v>32284</v>
      </c>
      <c r="AX4" s="77">
        <v>1</v>
      </c>
      <c r="AY4" s="77">
        <v>0</v>
      </c>
      <c r="AZ4" s="77">
        <v>0</v>
      </c>
      <c r="BA4" s="77">
        <v>0</v>
      </c>
      <c r="BB4" s="77">
        <v>0</v>
      </c>
      <c r="BC4" s="77">
        <v>0</v>
      </c>
      <c r="BD4" s="77">
        <v>11</v>
      </c>
      <c r="BE4" s="77">
        <v>0</v>
      </c>
      <c r="BF4" s="77">
        <v>0</v>
      </c>
      <c r="BG4" s="77">
        <v>1</v>
      </c>
      <c r="BH4" s="77">
        <v>6</v>
      </c>
      <c r="BI4" s="77">
        <v>64</v>
      </c>
      <c r="BJ4" s="77">
        <v>31</v>
      </c>
      <c r="BK4" s="77">
        <v>8</v>
      </c>
      <c r="BL4" s="77">
        <v>0</v>
      </c>
      <c r="BM4" s="77">
        <v>0</v>
      </c>
      <c r="BN4" s="77">
        <v>0</v>
      </c>
      <c r="BO4" s="77">
        <v>11</v>
      </c>
      <c r="BP4" s="77">
        <v>0</v>
      </c>
      <c r="BQ4" s="77">
        <v>0</v>
      </c>
      <c r="BR4" s="77">
        <v>1616</v>
      </c>
      <c r="BS4" s="77">
        <v>9244</v>
      </c>
      <c r="BT4" s="77">
        <v>6</v>
      </c>
      <c r="BU4" s="77">
        <v>1</v>
      </c>
      <c r="BV4" s="77">
        <v>1</v>
      </c>
      <c r="BW4" s="77">
        <v>1363</v>
      </c>
      <c r="BX4" s="77">
        <v>1</v>
      </c>
      <c r="BY4" s="77">
        <v>23300</v>
      </c>
      <c r="BZ4" s="77">
        <v>1205</v>
      </c>
      <c r="CA4" s="77">
        <v>0</v>
      </c>
      <c r="CB4" s="77">
        <v>0</v>
      </c>
      <c r="CC4" s="77">
        <v>0</v>
      </c>
      <c r="CD4" s="77">
        <v>0</v>
      </c>
      <c r="CE4" s="77">
        <v>0</v>
      </c>
      <c r="CF4" s="77">
        <v>0</v>
      </c>
      <c r="CG4" s="77">
        <v>0</v>
      </c>
      <c r="CH4" s="77">
        <v>0</v>
      </c>
      <c r="CI4" s="77">
        <v>179</v>
      </c>
      <c r="CJ4" s="77">
        <v>0</v>
      </c>
      <c r="CK4" s="77">
        <v>0</v>
      </c>
      <c r="CL4" s="77">
        <v>111</v>
      </c>
      <c r="CM4" s="77">
        <v>0</v>
      </c>
      <c r="CN4" s="77">
        <v>2</v>
      </c>
      <c r="CO4" s="77">
        <v>0</v>
      </c>
      <c r="CP4" s="77">
        <v>0</v>
      </c>
      <c r="CQ4" s="77">
        <v>0</v>
      </c>
      <c r="CR4" s="77">
        <v>0</v>
      </c>
      <c r="CS4" s="77">
        <v>0</v>
      </c>
      <c r="CT4" s="77">
        <v>0</v>
      </c>
      <c r="CU4" s="77">
        <v>0</v>
      </c>
      <c r="CV4" s="77">
        <v>0</v>
      </c>
      <c r="CW4" s="77">
        <v>0</v>
      </c>
      <c r="CX4" s="77">
        <v>0</v>
      </c>
      <c r="CY4" s="77">
        <v>0</v>
      </c>
      <c r="CZ4" s="77">
        <v>0</v>
      </c>
      <c r="DA4" s="77">
        <v>0</v>
      </c>
      <c r="DB4" s="77">
        <v>0</v>
      </c>
      <c r="DC4" s="77">
        <v>0</v>
      </c>
      <c r="DD4" s="77">
        <v>0</v>
      </c>
      <c r="DE4" s="77">
        <v>0</v>
      </c>
      <c r="DF4" s="77">
        <v>1140</v>
      </c>
      <c r="DG4" s="77">
        <v>269</v>
      </c>
      <c r="DH4" s="77">
        <v>7277</v>
      </c>
      <c r="DI4" s="77">
        <v>0</v>
      </c>
      <c r="DJ4" s="77">
        <v>0</v>
      </c>
      <c r="DK4" s="77">
        <v>11</v>
      </c>
      <c r="DL4" s="77">
        <v>0</v>
      </c>
      <c r="DM4" s="77">
        <v>0</v>
      </c>
      <c r="DN4" s="77">
        <v>0</v>
      </c>
      <c r="DO4" s="77">
        <v>0</v>
      </c>
      <c r="DP4" s="77">
        <v>0</v>
      </c>
      <c r="DQ4" s="77">
        <v>823187</v>
      </c>
      <c r="DR4" s="77">
        <v>356400</v>
      </c>
      <c r="DS4" s="77">
        <v>0</v>
      </c>
      <c r="DT4" s="77">
        <v>0</v>
      </c>
      <c r="DU4" s="77">
        <v>0</v>
      </c>
      <c r="DV4" s="77">
        <v>0</v>
      </c>
      <c r="DW4" s="77">
        <v>0</v>
      </c>
      <c r="DX4" s="77">
        <v>0</v>
      </c>
      <c r="DY4" s="77">
        <v>0</v>
      </c>
      <c r="DZ4" s="77">
        <v>0</v>
      </c>
      <c r="EA4" s="77">
        <v>0</v>
      </c>
      <c r="EB4" s="77">
        <v>0</v>
      </c>
      <c r="EC4" s="77">
        <v>0</v>
      </c>
      <c r="ED4" s="77">
        <v>0</v>
      </c>
      <c r="EE4" s="77">
        <v>1120330</v>
      </c>
      <c r="EF4" s="77">
        <v>18736000</v>
      </c>
      <c r="EG4" s="77">
        <v>4041840</v>
      </c>
      <c r="EH4" s="78">
        <v>0</v>
      </c>
      <c r="EI4" s="79">
        <v>0</v>
      </c>
      <c r="EJ4" s="77">
        <v>0</v>
      </c>
      <c r="EK4" s="77">
        <v>30087</v>
      </c>
      <c r="EL4" s="77">
        <v>0</v>
      </c>
      <c r="EM4" s="77">
        <v>0</v>
      </c>
      <c r="EN4" s="77">
        <v>4071927</v>
      </c>
      <c r="EO4" s="77">
        <v>22807927</v>
      </c>
    </row>
    <row r="5" spans="1:145" ht="15.75" customHeight="1">
      <c r="A5" s="76">
        <v>2</v>
      </c>
      <c r="B5" s="68" t="s">
        <v>512</v>
      </c>
      <c r="C5" s="68" t="s">
        <v>9</v>
      </c>
      <c r="D5" s="68" t="s">
        <v>149</v>
      </c>
      <c r="E5" s="77">
        <v>98107</v>
      </c>
      <c r="F5" s="77">
        <v>515592</v>
      </c>
      <c r="G5" s="77">
        <v>16</v>
      </c>
      <c r="H5" s="77">
        <v>1</v>
      </c>
      <c r="I5" s="77">
        <v>75</v>
      </c>
      <c r="J5" s="77">
        <v>44</v>
      </c>
      <c r="K5" s="77">
        <v>62194</v>
      </c>
      <c r="L5" s="77">
        <v>0</v>
      </c>
      <c r="M5" s="77">
        <v>6</v>
      </c>
      <c r="N5" s="77">
        <v>0</v>
      </c>
      <c r="O5" s="77">
        <v>129</v>
      </c>
      <c r="P5" s="77">
        <v>0</v>
      </c>
      <c r="Q5" s="77">
        <v>0</v>
      </c>
      <c r="R5" s="77">
        <v>0</v>
      </c>
      <c r="S5" s="77">
        <v>0</v>
      </c>
      <c r="T5" s="77">
        <v>0</v>
      </c>
      <c r="U5" s="77">
        <v>0</v>
      </c>
      <c r="V5" s="77">
        <v>0</v>
      </c>
      <c r="W5" s="77">
        <v>37576</v>
      </c>
      <c r="X5" s="77">
        <v>157586</v>
      </c>
      <c r="Y5" s="77">
        <v>56423</v>
      </c>
      <c r="Z5" s="77">
        <v>0</v>
      </c>
      <c r="AA5" s="77">
        <v>127678</v>
      </c>
      <c r="AB5" s="77">
        <v>53961</v>
      </c>
      <c r="AC5" s="77">
        <v>0</v>
      </c>
      <c r="AD5" s="77">
        <v>0</v>
      </c>
      <c r="AE5" s="77">
        <v>0</v>
      </c>
      <c r="AF5" s="77">
        <v>0</v>
      </c>
      <c r="AG5" s="77">
        <v>0</v>
      </c>
      <c r="AH5" s="77">
        <v>0</v>
      </c>
      <c r="AI5" s="77">
        <v>0</v>
      </c>
      <c r="AJ5" s="77">
        <v>0</v>
      </c>
      <c r="AK5" s="77">
        <v>0</v>
      </c>
      <c r="AL5" s="77">
        <v>0</v>
      </c>
      <c r="AM5" s="77">
        <v>0</v>
      </c>
      <c r="AN5" s="77">
        <v>0</v>
      </c>
      <c r="AO5" s="77">
        <v>0</v>
      </c>
      <c r="AP5" s="77">
        <v>6326</v>
      </c>
      <c r="AQ5" s="77">
        <v>1048</v>
      </c>
      <c r="AR5" s="77">
        <v>514</v>
      </c>
      <c r="AS5" s="77">
        <v>20042</v>
      </c>
      <c r="AT5" s="77">
        <v>1374</v>
      </c>
      <c r="AU5" s="77">
        <v>1059516</v>
      </c>
      <c r="AV5" s="77">
        <v>1984784</v>
      </c>
      <c r="AW5" s="77">
        <v>7462</v>
      </c>
      <c r="AX5" s="77">
        <v>2</v>
      </c>
      <c r="AY5" s="77">
        <v>0</v>
      </c>
      <c r="AZ5" s="77">
        <v>0</v>
      </c>
      <c r="BA5" s="77">
        <v>6</v>
      </c>
      <c r="BB5" s="77">
        <v>0</v>
      </c>
      <c r="BC5" s="77">
        <v>10</v>
      </c>
      <c r="BD5" s="77">
        <v>20</v>
      </c>
      <c r="BE5" s="77">
        <v>101</v>
      </c>
      <c r="BF5" s="77">
        <v>25</v>
      </c>
      <c r="BG5" s="77">
        <v>156</v>
      </c>
      <c r="BH5" s="77">
        <v>0</v>
      </c>
      <c r="BI5" s="77">
        <v>18</v>
      </c>
      <c r="BJ5" s="77">
        <v>4</v>
      </c>
      <c r="BK5" s="77">
        <v>62</v>
      </c>
      <c r="BL5" s="77">
        <v>0</v>
      </c>
      <c r="BM5" s="77">
        <v>0</v>
      </c>
      <c r="BN5" s="77">
        <v>2</v>
      </c>
      <c r="BO5" s="77">
        <v>9</v>
      </c>
      <c r="BP5" s="77">
        <v>0</v>
      </c>
      <c r="BQ5" s="77">
        <v>0</v>
      </c>
      <c r="BR5" s="77">
        <v>2747</v>
      </c>
      <c r="BS5" s="77">
        <v>12822</v>
      </c>
      <c r="BT5" s="77">
        <v>13</v>
      </c>
      <c r="BU5" s="77">
        <v>420</v>
      </c>
      <c r="BV5" s="77">
        <v>67</v>
      </c>
      <c r="BW5" s="77">
        <v>11026</v>
      </c>
      <c r="BX5" s="77">
        <v>8</v>
      </c>
      <c r="BY5" s="77">
        <v>36798</v>
      </c>
      <c r="BZ5" s="77">
        <v>1937</v>
      </c>
      <c r="CA5" s="77">
        <v>0</v>
      </c>
      <c r="CB5" s="77">
        <v>0</v>
      </c>
      <c r="CC5" s="77">
        <v>0</v>
      </c>
      <c r="CD5" s="77">
        <v>0</v>
      </c>
      <c r="CE5" s="77">
        <v>0</v>
      </c>
      <c r="CF5" s="77">
        <v>0</v>
      </c>
      <c r="CG5" s="77">
        <v>0</v>
      </c>
      <c r="CH5" s="77">
        <v>0</v>
      </c>
      <c r="CI5" s="77">
        <v>282</v>
      </c>
      <c r="CJ5" s="77">
        <v>0</v>
      </c>
      <c r="CK5" s="77">
        <v>0</v>
      </c>
      <c r="CL5" s="77">
        <v>175</v>
      </c>
      <c r="CM5" s="77">
        <v>0</v>
      </c>
      <c r="CN5" s="77">
        <v>6</v>
      </c>
      <c r="CO5" s="77">
        <v>0</v>
      </c>
      <c r="CP5" s="77">
        <v>0</v>
      </c>
      <c r="CQ5" s="77">
        <v>0</v>
      </c>
      <c r="CR5" s="77">
        <v>0</v>
      </c>
      <c r="CS5" s="77">
        <v>0</v>
      </c>
      <c r="CT5" s="77">
        <v>0</v>
      </c>
      <c r="CU5" s="77">
        <v>0</v>
      </c>
      <c r="CV5" s="77">
        <v>0</v>
      </c>
      <c r="CW5" s="77">
        <v>0</v>
      </c>
      <c r="CX5" s="77">
        <v>0</v>
      </c>
      <c r="CY5" s="77">
        <v>0</v>
      </c>
      <c r="CZ5" s="77">
        <v>0</v>
      </c>
      <c r="DA5" s="77">
        <v>0</v>
      </c>
      <c r="DB5" s="77">
        <v>0</v>
      </c>
      <c r="DC5" s="77">
        <v>0</v>
      </c>
      <c r="DD5" s="77">
        <v>1</v>
      </c>
      <c r="DE5" s="77">
        <v>2</v>
      </c>
      <c r="DF5" s="77">
        <v>1798</v>
      </c>
      <c r="DG5" s="77">
        <v>419</v>
      </c>
      <c r="DH5" s="77">
        <v>11060</v>
      </c>
      <c r="DI5" s="77">
        <v>0</v>
      </c>
      <c r="DJ5" s="77">
        <v>0</v>
      </c>
      <c r="DK5" s="77">
        <v>705</v>
      </c>
      <c r="DL5" s="77">
        <v>0</v>
      </c>
      <c r="DM5" s="77">
        <v>0</v>
      </c>
      <c r="DN5" s="77">
        <v>0</v>
      </c>
      <c r="DO5" s="77">
        <v>0</v>
      </c>
      <c r="DP5" s="77">
        <v>0</v>
      </c>
      <c r="DQ5" s="77">
        <v>217919</v>
      </c>
      <c r="DR5" s="77">
        <v>227543</v>
      </c>
      <c r="DS5" s="77">
        <v>0</v>
      </c>
      <c r="DT5" s="77">
        <v>0</v>
      </c>
      <c r="DU5" s="77">
        <v>0</v>
      </c>
      <c r="DV5" s="77">
        <v>0</v>
      </c>
      <c r="DW5" s="77">
        <v>0</v>
      </c>
      <c r="DX5" s="77">
        <v>0</v>
      </c>
      <c r="DY5" s="77">
        <v>0</v>
      </c>
      <c r="DZ5" s="77">
        <v>0</v>
      </c>
      <c r="EA5" s="77">
        <v>0</v>
      </c>
      <c r="EB5" s="77">
        <v>0</v>
      </c>
      <c r="EC5" s="77">
        <v>0</v>
      </c>
      <c r="ED5" s="77">
        <v>0</v>
      </c>
      <c r="EE5" s="77">
        <v>2922124</v>
      </c>
      <c r="EF5" s="77">
        <v>7638742</v>
      </c>
      <c r="EG5" s="77">
        <v>6164272</v>
      </c>
      <c r="EH5" s="78">
        <v>0</v>
      </c>
      <c r="EI5" s="79">
        <v>0</v>
      </c>
      <c r="EJ5" s="77">
        <v>785466</v>
      </c>
      <c r="EK5" s="77">
        <v>92648</v>
      </c>
      <c r="EL5" s="77">
        <v>0</v>
      </c>
      <c r="EM5" s="77">
        <v>87258</v>
      </c>
      <c r="EN5" s="77">
        <v>6955128</v>
      </c>
      <c r="EO5" s="77">
        <v>14593870</v>
      </c>
    </row>
    <row r="6" spans="1:145" ht="15.75" customHeight="1">
      <c r="A6" s="76">
        <v>3</v>
      </c>
      <c r="B6" s="68" t="s">
        <v>513</v>
      </c>
      <c r="C6" s="68" t="s">
        <v>9</v>
      </c>
      <c r="D6" s="68" t="s">
        <v>149</v>
      </c>
      <c r="E6" s="77">
        <v>40</v>
      </c>
      <c r="F6" s="77">
        <v>138</v>
      </c>
      <c r="G6" s="77">
        <v>9852</v>
      </c>
      <c r="H6" s="77">
        <v>0</v>
      </c>
      <c r="I6" s="77">
        <v>5</v>
      </c>
      <c r="J6" s="77">
        <v>0</v>
      </c>
      <c r="K6" s="77">
        <v>96</v>
      </c>
      <c r="L6" s="77">
        <v>0</v>
      </c>
      <c r="M6" s="77">
        <v>0</v>
      </c>
      <c r="N6" s="77">
        <v>0</v>
      </c>
      <c r="O6" s="77">
        <v>0</v>
      </c>
      <c r="P6" s="77">
        <v>0</v>
      </c>
      <c r="Q6" s="77">
        <v>0</v>
      </c>
      <c r="R6" s="77">
        <v>0</v>
      </c>
      <c r="S6" s="77">
        <v>0</v>
      </c>
      <c r="T6" s="77">
        <v>0</v>
      </c>
      <c r="U6" s="77">
        <v>0</v>
      </c>
      <c r="V6" s="77">
        <v>0</v>
      </c>
      <c r="W6" s="77">
        <v>0</v>
      </c>
      <c r="X6" s="77">
        <v>4311</v>
      </c>
      <c r="Y6" s="77">
        <v>0</v>
      </c>
      <c r="Z6" s="77">
        <v>388858</v>
      </c>
      <c r="AA6" s="77">
        <v>0</v>
      </c>
      <c r="AB6" s="77">
        <v>0</v>
      </c>
      <c r="AC6" s="77">
        <v>0</v>
      </c>
      <c r="AD6" s="77">
        <v>0</v>
      </c>
      <c r="AE6" s="77">
        <v>0</v>
      </c>
      <c r="AF6" s="77">
        <v>0</v>
      </c>
      <c r="AG6" s="77">
        <v>0</v>
      </c>
      <c r="AH6" s="77">
        <v>0</v>
      </c>
      <c r="AI6" s="77">
        <v>0</v>
      </c>
      <c r="AJ6" s="77">
        <v>0</v>
      </c>
      <c r="AK6" s="77">
        <v>0</v>
      </c>
      <c r="AL6" s="77">
        <v>0</v>
      </c>
      <c r="AM6" s="77">
        <v>0</v>
      </c>
      <c r="AN6" s="77">
        <v>0</v>
      </c>
      <c r="AO6" s="77">
        <v>0</v>
      </c>
      <c r="AP6" s="77">
        <v>70</v>
      </c>
      <c r="AQ6" s="77">
        <v>88</v>
      </c>
      <c r="AR6" s="77">
        <v>18</v>
      </c>
      <c r="AS6" s="77">
        <v>431</v>
      </c>
      <c r="AT6" s="77">
        <v>91</v>
      </c>
      <c r="AU6" s="77">
        <v>65223</v>
      </c>
      <c r="AV6" s="77">
        <v>0</v>
      </c>
      <c r="AW6" s="77">
        <v>56470</v>
      </c>
      <c r="AX6" s="77">
        <v>0</v>
      </c>
      <c r="AY6" s="77">
        <v>0</v>
      </c>
      <c r="AZ6" s="77">
        <v>0</v>
      </c>
      <c r="BA6" s="77">
        <v>0</v>
      </c>
      <c r="BB6" s="77">
        <v>0</v>
      </c>
      <c r="BC6" s="77">
        <v>0</v>
      </c>
      <c r="BD6" s="77">
        <v>1</v>
      </c>
      <c r="BE6" s="77">
        <v>0</v>
      </c>
      <c r="BF6" s="77">
        <v>0</v>
      </c>
      <c r="BG6" s="77">
        <v>0</v>
      </c>
      <c r="BH6" s="77">
        <v>0</v>
      </c>
      <c r="BI6" s="77">
        <v>1</v>
      </c>
      <c r="BJ6" s="77">
        <v>0</v>
      </c>
      <c r="BK6" s="77">
        <v>0</v>
      </c>
      <c r="BL6" s="77">
        <v>0</v>
      </c>
      <c r="BM6" s="77">
        <v>0</v>
      </c>
      <c r="BN6" s="77">
        <v>0</v>
      </c>
      <c r="BO6" s="77">
        <v>3</v>
      </c>
      <c r="BP6" s="77">
        <v>0</v>
      </c>
      <c r="BQ6" s="77">
        <v>0</v>
      </c>
      <c r="BR6" s="77">
        <v>309</v>
      </c>
      <c r="BS6" s="77">
        <v>10803</v>
      </c>
      <c r="BT6" s="77">
        <v>1</v>
      </c>
      <c r="BU6" s="77">
        <v>22</v>
      </c>
      <c r="BV6" s="77">
        <v>26</v>
      </c>
      <c r="BW6" s="77">
        <v>185</v>
      </c>
      <c r="BX6" s="77">
        <v>50</v>
      </c>
      <c r="BY6" s="77">
        <v>3255</v>
      </c>
      <c r="BZ6" s="77">
        <v>125</v>
      </c>
      <c r="CA6" s="77">
        <v>0</v>
      </c>
      <c r="CB6" s="77">
        <v>0</v>
      </c>
      <c r="CC6" s="77">
        <v>0</v>
      </c>
      <c r="CD6" s="77">
        <v>0</v>
      </c>
      <c r="CE6" s="77">
        <v>0</v>
      </c>
      <c r="CF6" s="77">
        <v>0</v>
      </c>
      <c r="CG6" s="77">
        <v>0</v>
      </c>
      <c r="CH6" s="77">
        <v>0</v>
      </c>
      <c r="CI6" s="77">
        <v>19</v>
      </c>
      <c r="CJ6" s="77">
        <v>0</v>
      </c>
      <c r="CK6" s="77">
        <v>0</v>
      </c>
      <c r="CL6" s="77">
        <v>12</v>
      </c>
      <c r="CM6" s="77">
        <v>0</v>
      </c>
      <c r="CN6" s="77">
        <v>0</v>
      </c>
      <c r="CO6" s="77">
        <v>0</v>
      </c>
      <c r="CP6" s="77">
        <v>0</v>
      </c>
      <c r="CQ6" s="77">
        <v>0</v>
      </c>
      <c r="CR6" s="77">
        <v>0</v>
      </c>
      <c r="CS6" s="77">
        <v>0</v>
      </c>
      <c r="CT6" s="77">
        <v>0</v>
      </c>
      <c r="CU6" s="77">
        <v>0</v>
      </c>
      <c r="CV6" s="77">
        <v>0</v>
      </c>
      <c r="CW6" s="77">
        <v>0</v>
      </c>
      <c r="CX6" s="77">
        <v>0</v>
      </c>
      <c r="CY6" s="77">
        <v>0</v>
      </c>
      <c r="CZ6" s="77">
        <v>0</v>
      </c>
      <c r="DA6" s="77">
        <v>0</v>
      </c>
      <c r="DB6" s="77">
        <v>0</v>
      </c>
      <c r="DC6" s="77">
        <v>0</v>
      </c>
      <c r="DD6" s="77">
        <v>0</v>
      </c>
      <c r="DE6" s="77">
        <v>0</v>
      </c>
      <c r="DF6" s="77">
        <v>118</v>
      </c>
      <c r="DG6" s="77">
        <v>38</v>
      </c>
      <c r="DH6" s="77">
        <v>757</v>
      </c>
      <c r="DI6" s="77">
        <v>0</v>
      </c>
      <c r="DJ6" s="77">
        <v>0</v>
      </c>
      <c r="DK6" s="77">
        <v>0</v>
      </c>
      <c r="DL6" s="77">
        <v>0</v>
      </c>
      <c r="DM6" s="77">
        <v>0</v>
      </c>
      <c r="DN6" s="77">
        <v>0</v>
      </c>
      <c r="DO6" s="77">
        <v>0</v>
      </c>
      <c r="DP6" s="77">
        <v>0</v>
      </c>
      <c r="DQ6" s="77">
        <v>9583</v>
      </c>
      <c r="DR6" s="77">
        <v>0</v>
      </c>
      <c r="DS6" s="77">
        <v>0</v>
      </c>
      <c r="DT6" s="77">
        <v>0</v>
      </c>
      <c r="DU6" s="77">
        <v>0</v>
      </c>
      <c r="DV6" s="77">
        <v>0</v>
      </c>
      <c r="DW6" s="77">
        <v>0</v>
      </c>
      <c r="DX6" s="77">
        <v>0</v>
      </c>
      <c r="DY6" s="77">
        <v>0</v>
      </c>
      <c r="DZ6" s="77">
        <v>0</v>
      </c>
      <c r="EA6" s="77">
        <v>0</v>
      </c>
      <c r="EB6" s="77">
        <v>0</v>
      </c>
      <c r="EC6" s="77">
        <v>0</v>
      </c>
      <c r="ED6" s="77">
        <v>0</v>
      </c>
      <c r="EE6" s="77">
        <v>4823</v>
      </c>
      <c r="EF6" s="77">
        <v>555821</v>
      </c>
      <c r="EG6" s="77">
        <v>943642</v>
      </c>
      <c r="EH6" s="78">
        <v>0</v>
      </c>
      <c r="EI6" s="79">
        <v>0</v>
      </c>
      <c r="EJ6" s="77">
        <v>45246</v>
      </c>
      <c r="EK6" s="77">
        <v>1255</v>
      </c>
      <c r="EL6" s="77">
        <v>0</v>
      </c>
      <c r="EM6" s="77">
        <v>10599</v>
      </c>
      <c r="EN6" s="77">
        <v>979544</v>
      </c>
      <c r="EO6" s="77">
        <v>1535365</v>
      </c>
    </row>
    <row r="7" spans="1:145" ht="15.75" customHeight="1">
      <c r="A7" s="76">
        <v>4</v>
      </c>
      <c r="B7" s="68" t="s">
        <v>514</v>
      </c>
      <c r="C7" s="68" t="s">
        <v>9</v>
      </c>
      <c r="D7" s="68" t="s">
        <v>149</v>
      </c>
      <c r="E7" s="77">
        <v>43</v>
      </c>
      <c r="F7" s="77">
        <v>150</v>
      </c>
      <c r="G7" s="77">
        <v>0</v>
      </c>
      <c r="H7" s="77">
        <v>1594</v>
      </c>
      <c r="I7" s="77">
        <v>5</v>
      </c>
      <c r="J7" s="77">
        <v>0</v>
      </c>
      <c r="K7" s="77">
        <v>104</v>
      </c>
      <c r="L7" s="77">
        <v>0</v>
      </c>
      <c r="M7" s="77">
        <v>0</v>
      </c>
      <c r="N7" s="77">
        <v>0</v>
      </c>
      <c r="O7" s="77">
        <v>0</v>
      </c>
      <c r="P7" s="77">
        <v>0</v>
      </c>
      <c r="Q7" s="77">
        <v>0</v>
      </c>
      <c r="R7" s="77">
        <v>0</v>
      </c>
      <c r="S7" s="77">
        <v>0</v>
      </c>
      <c r="T7" s="77">
        <v>0</v>
      </c>
      <c r="U7" s="77">
        <v>0</v>
      </c>
      <c r="V7" s="77">
        <v>0</v>
      </c>
      <c r="W7" s="77">
        <v>0</v>
      </c>
      <c r="X7" s="77">
        <v>789</v>
      </c>
      <c r="Y7" s="77">
        <v>22150</v>
      </c>
      <c r="Z7" s="77">
        <v>438604</v>
      </c>
      <c r="AA7" s="77">
        <v>12034</v>
      </c>
      <c r="AB7" s="77">
        <v>687</v>
      </c>
      <c r="AC7" s="77">
        <v>0</v>
      </c>
      <c r="AD7" s="77">
        <v>3380</v>
      </c>
      <c r="AE7" s="77">
        <v>0</v>
      </c>
      <c r="AF7" s="77">
        <v>0</v>
      </c>
      <c r="AG7" s="77">
        <v>0</v>
      </c>
      <c r="AH7" s="77">
        <v>0</v>
      </c>
      <c r="AI7" s="77">
        <v>0</v>
      </c>
      <c r="AJ7" s="77">
        <v>0</v>
      </c>
      <c r="AK7" s="77">
        <v>0</v>
      </c>
      <c r="AL7" s="77">
        <v>0</v>
      </c>
      <c r="AM7" s="77">
        <v>0</v>
      </c>
      <c r="AN7" s="77">
        <v>0</v>
      </c>
      <c r="AO7" s="77">
        <v>0</v>
      </c>
      <c r="AP7" s="77">
        <v>80</v>
      </c>
      <c r="AQ7" s="77">
        <v>102</v>
      </c>
      <c r="AR7" s="77">
        <v>19</v>
      </c>
      <c r="AS7" s="77">
        <v>468</v>
      </c>
      <c r="AT7" s="77">
        <v>99</v>
      </c>
      <c r="AU7" s="77">
        <v>71023</v>
      </c>
      <c r="AV7" s="77">
        <v>243489</v>
      </c>
      <c r="AW7" s="77">
        <v>78354</v>
      </c>
      <c r="AX7" s="77">
        <v>0</v>
      </c>
      <c r="AY7" s="77">
        <v>0</v>
      </c>
      <c r="AZ7" s="77">
        <v>0</v>
      </c>
      <c r="BA7" s="77">
        <v>0</v>
      </c>
      <c r="BB7" s="77">
        <v>0</v>
      </c>
      <c r="BC7" s="77">
        <v>0</v>
      </c>
      <c r="BD7" s="77">
        <v>1</v>
      </c>
      <c r="BE7" s="77">
        <v>0</v>
      </c>
      <c r="BF7" s="77">
        <v>0</v>
      </c>
      <c r="BG7" s="77">
        <v>0</v>
      </c>
      <c r="BH7" s="77">
        <v>0</v>
      </c>
      <c r="BI7" s="77">
        <v>1</v>
      </c>
      <c r="BJ7" s="77">
        <v>0</v>
      </c>
      <c r="BK7" s="77">
        <v>0</v>
      </c>
      <c r="BL7" s="77">
        <v>0</v>
      </c>
      <c r="BM7" s="77">
        <v>0</v>
      </c>
      <c r="BN7" s="77">
        <v>27</v>
      </c>
      <c r="BO7" s="77">
        <v>0</v>
      </c>
      <c r="BP7" s="77">
        <v>0</v>
      </c>
      <c r="BQ7" s="77">
        <v>0</v>
      </c>
      <c r="BR7" s="77">
        <v>4933</v>
      </c>
      <c r="BS7" s="77">
        <v>16590</v>
      </c>
      <c r="BT7" s="77">
        <v>975</v>
      </c>
      <c r="BU7" s="77">
        <v>99</v>
      </c>
      <c r="BV7" s="77">
        <v>11</v>
      </c>
      <c r="BW7" s="77">
        <v>211</v>
      </c>
      <c r="BX7" s="77">
        <v>139</v>
      </c>
      <c r="BY7" s="77">
        <v>3131</v>
      </c>
      <c r="BZ7" s="77">
        <v>150</v>
      </c>
      <c r="CA7" s="77">
        <v>0</v>
      </c>
      <c r="CB7" s="77">
        <v>0</v>
      </c>
      <c r="CC7" s="77">
        <v>0</v>
      </c>
      <c r="CD7" s="77">
        <v>0</v>
      </c>
      <c r="CE7" s="77">
        <v>0</v>
      </c>
      <c r="CF7" s="77">
        <v>0</v>
      </c>
      <c r="CG7" s="77">
        <v>0</v>
      </c>
      <c r="CH7" s="77">
        <v>0</v>
      </c>
      <c r="CI7" s="77">
        <v>20</v>
      </c>
      <c r="CJ7" s="77">
        <v>11</v>
      </c>
      <c r="CK7" s="77">
        <v>0</v>
      </c>
      <c r="CL7" s="77">
        <v>13</v>
      </c>
      <c r="CM7" s="77">
        <v>0</v>
      </c>
      <c r="CN7" s="77">
        <v>0</v>
      </c>
      <c r="CO7" s="77">
        <v>0</v>
      </c>
      <c r="CP7" s="77">
        <v>0</v>
      </c>
      <c r="CQ7" s="77">
        <v>0</v>
      </c>
      <c r="CR7" s="77">
        <v>0</v>
      </c>
      <c r="CS7" s="77">
        <v>0</v>
      </c>
      <c r="CT7" s="77">
        <v>0</v>
      </c>
      <c r="CU7" s="77">
        <v>0</v>
      </c>
      <c r="CV7" s="77">
        <v>0</v>
      </c>
      <c r="CW7" s="77">
        <v>0</v>
      </c>
      <c r="CX7" s="77">
        <v>0</v>
      </c>
      <c r="CY7" s="77">
        <v>0</v>
      </c>
      <c r="CZ7" s="77">
        <v>0</v>
      </c>
      <c r="DA7" s="77">
        <v>0</v>
      </c>
      <c r="DB7" s="77">
        <v>0</v>
      </c>
      <c r="DC7" s="77">
        <v>0</v>
      </c>
      <c r="DD7" s="77">
        <v>0</v>
      </c>
      <c r="DE7" s="77">
        <v>0</v>
      </c>
      <c r="DF7" s="77">
        <v>129</v>
      </c>
      <c r="DG7" s="77">
        <v>45</v>
      </c>
      <c r="DH7" s="77">
        <v>858</v>
      </c>
      <c r="DI7" s="77">
        <v>0</v>
      </c>
      <c r="DJ7" s="77">
        <v>0</v>
      </c>
      <c r="DK7" s="77">
        <v>356</v>
      </c>
      <c r="DL7" s="77">
        <v>0</v>
      </c>
      <c r="DM7" s="77">
        <v>0</v>
      </c>
      <c r="DN7" s="77">
        <v>0</v>
      </c>
      <c r="DO7" s="77">
        <v>0</v>
      </c>
      <c r="DP7" s="77">
        <v>0</v>
      </c>
      <c r="DQ7" s="77">
        <v>13085</v>
      </c>
      <c r="DR7" s="77">
        <v>290</v>
      </c>
      <c r="DS7" s="77">
        <v>0</v>
      </c>
      <c r="DT7" s="77">
        <v>0</v>
      </c>
      <c r="DU7" s="77">
        <v>0</v>
      </c>
      <c r="DV7" s="77">
        <v>0</v>
      </c>
      <c r="DW7" s="77">
        <v>0</v>
      </c>
      <c r="DX7" s="77">
        <v>0</v>
      </c>
      <c r="DY7" s="77">
        <v>0</v>
      </c>
      <c r="DZ7" s="77">
        <v>0</v>
      </c>
      <c r="EA7" s="77">
        <v>0</v>
      </c>
      <c r="EB7" s="77">
        <v>0</v>
      </c>
      <c r="EC7" s="77">
        <v>0</v>
      </c>
      <c r="ED7" s="77">
        <v>0</v>
      </c>
      <c r="EE7" s="77">
        <v>14984</v>
      </c>
      <c r="EF7" s="77">
        <v>929237</v>
      </c>
      <c r="EG7" s="77">
        <v>602331</v>
      </c>
      <c r="EH7" s="78">
        <v>0</v>
      </c>
      <c r="EI7" s="79">
        <v>0</v>
      </c>
      <c r="EJ7" s="77">
        <v>25340</v>
      </c>
      <c r="EK7" s="77">
        <v>3496</v>
      </c>
      <c r="EL7" s="77">
        <v>0</v>
      </c>
      <c r="EM7" s="77">
        <v>8989</v>
      </c>
      <c r="EN7" s="77">
        <v>622178</v>
      </c>
      <c r="EO7" s="77">
        <v>1551415</v>
      </c>
    </row>
    <row r="8" spans="1:145" ht="15.75" customHeight="1">
      <c r="A8" s="76">
        <v>5</v>
      </c>
      <c r="B8" s="68" t="s">
        <v>515</v>
      </c>
      <c r="C8" s="68" t="s">
        <v>9</v>
      </c>
      <c r="D8" s="68" t="s">
        <v>149</v>
      </c>
      <c r="E8" s="77">
        <v>93</v>
      </c>
      <c r="F8" s="77">
        <v>322</v>
      </c>
      <c r="G8" s="77">
        <v>1</v>
      </c>
      <c r="H8" s="77">
        <v>0</v>
      </c>
      <c r="I8" s="77">
        <v>8046</v>
      </c>
      <c r="J8" s="77">
        <v>1</v>
      </c>
      <c r="K8" s="77">
        <v>230</v>
      </c>
      <c r="L8" s="77">
        <v>0</v>
      </c>
      <c r="M8" s="77">
        <v>1</v>
      </c>
      <c r="N8" s="77">
        <v>0</v>
      </c>
      <c r="O8" s="77">
        <v>14</v>
      </c>
      <c r="P8" s="77">
        <v>0</v>
      </c>
      <c r="Q8" s="77">
        <v>0</v>
      </c>
      <c r="R8" s="77">
        <v>0</v>
      </c>
      <c r="S8" s="77">
        <v>0</v>
      </c>
      <c r="T8" s="77">
        <v>0</v>
      </c>
      <c r="U8" s="77">
        <v>0</v>
      </c>
      <c r="V8" s="77">
        <v>0</v>
      </c>
      <c r="W8" s="77">
        <v>1</v>
      </c>
      <c r="X8" s="77">
        <v>1967</v>
      </c>
      <c r="Y8" s="77">
        <v>4818</v>
      </c>
      <c r="Z8" s="77">
        <v>477839</v>
      </c>
      <c r="AA8" s="77">
        <v>14705</v>
      </c>
      <c r="AB8" s="77">
        <v>0</v>
      </c>
      <c r="AC8" s="77">
        <v>0</v>
      </c>
      <c r="AD8" s="77">
        <v>3380</v>
      </c>
      <c r="AE8" s="77">
        <v>0</v>
      </c>
      <c r="AF8" s="77">
        <v>0</v>
      </c>
      <c r="AG8" s="77">
        <v>0</v>
      </c>
      <c r="AH8" s="77">
        <v>0</v>
      </c>
      <c r="AI8" s="77">
        <v>0</v>
      </c>
      <c r="AJ8" s="77">
        <v>0</v>
      </c>
      <c r="AK8" s="77">
        <v>0</v>
      </c>
      <c r="AL8" s="77">
        <v>0</v>
      </c>
      <c r="AM8" s="77">
        <v>0</v>
      </c>
      <c r="AN8" s="77">
        <v>0</v>
      </c>
      <c r="AO8" s="77">
        <v>0</v>
      </c>
      <c r="AP8" s="77">
        <v>133</v>
      </c>
      <c r="AQ8" s="77">
        <v>163</v>
      </c>
      <c r="AR8" s="77">
        <v>302</v>
      </c>
      <c r="AS8" s="77">
        <v>2887</v>
      </c>
      <c r="AT8" s="77">
        <v>211</v>
      </c>
      <c r="AU8" s="77">
        <v>150705</v>
      </c>
      <c r="AV8" s="77">
        <v>243489</v>
      </c>
      <c r="AW8" s="77">
        <v>10190</v>
      </c>
      <c r="AX8" s="77">
        <v>0</v>
      </c>
      <c r="AY8" s="77">
        <v>0</v>
      </c>
      <c r="AZ8" s="77">
        <v>2</v>
      </c>
      <c r="BA8" s="77">
        <v>0</v>
      </c>
      <c r="BB8" s="77">
        <v>0</v>
      </c>
      <c r="BC8" s="77">
        <v>4</v>
      </c>
      <c r="BD8" s="77">
        <v>16</v>
      </c>
      <c r="BE8" s="77">
        <v>0</v>
      </c>
      <c r="BF8" s="77">
        <v>13</v>
      </c>
      <c r="BG8" s="77">
        <v>17</v>
      </c>
      <c r="BH8" s="77">
        <v>1</v>
      </c>
      <c r="BI8" s="77">
        <v>5</v>
      </c>
      <c r="BJ8" s="77">
        <v>0</v>
      </c>
      <c r="BK8" s="77">
        <v>0</v>
      </c>
      <c r="BL8" s="77">
        <v>0</v>
      </c>
      <c r="BM8" s="77">
        <v>0</v>
      </c>
      <c r="BN8" s="77">
        <v>1</v>
      </c>
      <c r="BO8" s="77">
        <v>86</v>
      </c>
      <c r="BP8" s="77">
        <v>0</v>
      </c>
      <c r="BQ8" s="77">
        <v>0</v>
      </c>
      <c r="BR8" s="77">
        <v>774</v>
      </c>
      <c r="BS8" s="77">
        <v>4837</v>
      </c>
      <c r="BT8" s="77">
        <v>1</v>
      </c>
      <c r="BU8" s="77">
        <v>58</v>
      </c>
      <c r="BV8" s="77">
        <v>28</v>
      </c>
      <c r="BW8" s="77">
        <v>465</v>
      </c>
      <c r="BX8" s="77">
        <v>35</v>
      </c>
      <c r="BY8" s="77">
        <v>6456</v>
      </c>
      <c r="BZ8" s="77">
        <v>2532</v>
      </c>
      <c r="CA8" s="77">
        <v>0</v>
      </c>
      <c r="CB8" s="77">
        <v>0</v>
      </c>
      <c r="CC8" s="77">
        <v>1</v>
      </c>
      <c r="CD8" s="77">
        <v>0</v>
      </c>
      <c r="CE8" s="77">
        <v>0</v>
      </c>
      <c r="CF8" s="77">
        <v>0</v>
      </c>
      <c r="CG8" s="77">
        <v>0</v>
      </c>
      <c r="CH8" s="77">
        <v>0</v>
      </c>
      <c r="CI8" s="77">
        <v>44</v>
      </c>
      <c r="CJ8" s="77">
        <v>0</v>
      </c>
      <c r="CK8" s="77">
        <v>0</v>
      </c>
      <c r="CL8" s="77">
        <v>27</v>
      </c>
      <c r="CM8" s="77">
        <v>3</v>
      </c>
      <c r="CN8" s="77">
        <v>1</v>
      </c>
      <c r="CO8" s="77">
        <v>0</v>
      </c>
      <c r="CP8" s="77">
        <v>0</v>
      </c>
      <c r="CQ8" s="77">
        <v>0</v>
      </c>
      <c r="CR8" s="77">
        <v>0</v>
      </c>
      <c r="CS8" s="77">
        <v>0</v>
      </c>
      <c r="CT8" s="77">
        <v>0</v>
      </c>
      <c r="CU8" s="77">
        <v>0</v>
      </c>
      <c r="CV8" s="77">
        <v>0</v>
      </c>
      <c r="CW8" s="77">
        <v>0</v>
      </c>
      <c r="CX8" s="77">
        <v>0</v>
      </c>
      <c r="CY8" s="77">
        <v>0</v>
      </c>
      <c r="CZ8" s="77">
        <v>0</v>
      </c>
      <c r="DA8" s="77">
        <v>0</v>
      </c>
      <c r="DB8" s="77">
        <v>0</v>
      </c>
      <c r="DC8" s="77">
        <v>0</v>
      </c>
      <c r="DD8" s="77">
        <v>19</v>
      </c>
      <c r="DE8" s="77">
        <v>0</v>
      </c>
      <c r="DF8" s="77">
        <v>296</v>
      </c>
      <c r="DG8" s="77">
        <v>76</v>
      </c>
      <c r="DH8" s="77">
        <v>1849</v>
      </c>
      <c r="DI8" s="77">
        <v>0</v>
      </c>
      <c r="DJ8" s="77">
        <v>0</v>
      </c>
      <c r="DK8" s="77">
        <v>0</v>
      </c>
      <c r="DL8" s="77">
        <v>0</v>
      </c>
      <c r="DM8" s="77">
        <v>0</v>
      </c>
      <c r="DN8" s="77">
        <v>0</v>
      </c>
      <c r="DO8" s="77">
        <v>0</v>
      </c>
      <c r="DP8" s="77">
        <v>0</v>
      </c>
      <c r="DQ8" s="77">
        <v>15625</v>
      </c>
      <c r="DR8" s="77">
        <v>3</v>
      </c>
      <c r="DS8" s="77">
        <v>0</v>
      </c>
      <c r="DT8" s="77">
        <v>0</v>
      </c>
      <c r="DU8" s="77">
        <v>0</v>
      </c>
      <c r="DV8" s="77">
        <v>0</v>
      </c>
      <c r="DW8" s="77">
        <v>0</v>
      </c>
      <c r="DX8" s="77">
        <v>0</v>
      </c>
      <c r="DY8" s="77">
        <v>0</v>
      </c>
      <c r="DZ8" s="77">
        <v>0</v>
      </c>
      <c r="EA8" s="77">
        <v>0</v>
      </c>
      <c r="EB8" s="77">
        <v>0</v>
      </c>
      <c r="EC8" s="77">
        <v>0</v>
      </c>
      <c r="ED8" s="77">
        <v>0</v>
      </c>
      <c r="EE8" s="77">
        <v>25902</v>
      </c>
      <c r="EF8" s="77">
        <v>978676</v>
      </c>
      <c r="EG8" s="77">
        <v>1526309</v>
      </c>
      <c r="EH8" s="78">
        <v>0</v>
      </c>
      <c r="EI8" s="79">
        <v>0</v>
      </c>
      <c r="EJ8" s="77">
        <v>77845</v>
      </c>
      <c r="EK8" s="77">
        <v>121507</v>
      </c>
      <c r="EL8" s="77">
        <v>0</v>
      </c>
      <c r="EM8" s="77">
        <v>14807</v>
      </c>
      <c r="EN8" s="77">
        <v>1710855</v>
      </c>
      <c r="EO8" s="77">
        <v>2689531</v>
      </c>
    </row>
    <row r="9" spans="1:145" ht="15.75" customHeight="1">
      <c r="A9" s="76">
        <v>6</v>
      </c>
      <c r="B9" s="68" t="s">
        <v>516</v>
      </c>
      <c r="C9" s="68" t="s">
        <v>9</v>
      </c>
      <c r="D9" s="68" t="s">
        <v>149</v>
      </c>
      <c r="E9" s="77">
        <v>586</v>
      </c>
      <c r="F9" s="77">
        <v>30679</v>
      </c>
      <c r="G9" s="77">
        <v>7</v>
      </c>
      <c r="H9" s="77">
        <v>0</v>
      </c>
      <c r="I9" s="77">
        <v>4</v>
      </c>
      <c r="J9" s="77">
        <v>37124</v>
      </c>
      <c r="K9" s="77">
        <v>2618</v>
      </c>
      <c r="L9" s="77">
        <v>0</v>
      </c>
      <c r="M9" s="77">
        <v>3</v>
      </c>
      <c r="N9" s="77">
        <v>0</v>
      </c>
      <c r="O9" s="77">
        <v>99</v>
      </c>
      <c r="P9" s="77">
        <v>0</v>
      </c>
      <c r="Q9" s="77">
        <v>0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  <c r="W9" s="77">
        <v>341</v>
      </c>
      <c r="X9" s="77">
        <v>27495</v>
      </c>
      <c r="Y9" s="77">
        <v>212212</v>
      </c>
      <c r="Z9" s="77">
        <v>0</v>
      </c>
      <c r="AA9" s="77">
        <v>260426</v>
      </c>
      <c r="AB9" s="77">
        <v>78764</v>
      </c>
      <c r="AC9" s="77">
        <v>0</v>
      </c>
      <c r="AD9" s="77">
        <v>0</v>
      </c>
      <c r="AE9" s="77">
        <v>0</v>
      </c>
      <c r="AF9" s="77">
        <v>0</v>
      </c>
      <c r="AG9" s="77">
        <v>0</v>
      </c>
      <c r="AH9" s="77">
        <v>0</v>
      </c>
      <c r="AI9" s="77">
        <v>0</v>
      </c>
      <c r="AJ9" s="77">
        <v>0</v>
      </c>
      <c r="AK9" s="77">
        <v>0</v>
      </c>
      <c r="AL9" s="77">
        <v>0</v>
      </c>
      <c r="AM9" s="77">
        <v>0</v>
      </c>
      <c r="AN9" s="77">
        <v>0</v>
      </c>
      <c r="AO9" s="77">
        <v>0</v>
      </c>
      <c r="AP9" s="77">
        <v>373</v>
      </c>
      <c r="AQ9" s="77">
        <v>59</v>
      </c>
      <c r="AR9" s="77">
        <v>491</v>
      </c>
      <c r="AS9" s="77">
        <v>1416</v>
      </c>
      <c r="AT9" s="77">
        <v>78</v>
      </c>
      <c r="AU9" s="77">
        <v>61220</v>
      </c>
      <c r="AV9" s="77">
        <v>42852</v>
      </c>
      <c r="AW9" s="77">
        <v>601</v>
      </c>
      <c r="AX9" s="77">
        <v>0</v>
      </c>
      <c r="AY9" s="77">
        <v>0</v>
      </c>
      <c r="AZ9" s="77">
        <v>0</v>
      </c>
      <c r="BA9" s="77">
        <v>0</v>
      </c>
      <c r="BB9" s="77">
        <v>0</v>
      </c>
      <c r="BC9" s="77">
        <v>0</v>
      </c>
      <c r="BD9" s="77">
        <v>1</v>
      </c>
      <c r="BE9" s="77">
        <v>0</v>
      </c>
      <c r="BF9" s="77">
        <v>0</v>
      </c>
      <c r="BG9" s="77">
        <v>0</v>
      </c>
      <c r="BH9" s="77">
        <v>0</v>
      </c>
      <c r="BI9" s="77">
        <v>1</v>
      </c>
      <c r="BJ9" s="77">
        <v>0</v>
      </c>
      <c r="BK9" s="77">
        <v>0</v>
      </c>
      <c r="BL9" s="77">
        <v>0</v>
      </c>
      <c r="BM9" s="77">
        <v>0</v>
      </c>
      <c r="BN9" s="77">
        <v>72</v>
      </c>
      <c r="BO9" s="77">
        <v>13</v>
      </c>
      <c r="BP9" s="77">
        <v>0</v>
      </c>
      <c r="BQ9" s="77">
        <v>0</v>
      </c>
      <c r="BR9" s="77">
        <v>13058</v>
      </c>
      <c r="BS9" s="77">
        <v>6931</v>
      </c>
      <c r="BT9" s="77">
        <v>2573</v>
      </c>
      <c r="BU9" s="77">
        <v>541</v>
      </c>
      <c r="BV9" s="77">
        <v>128</v>
      </c>
      <c r="BW9" s="77">
        <v>5135</v>
      </c>
      <c r="BX9" s="77">
        <v>617</v>
      </c>
      <c r="BY9" s="77">
        <v>4624</v>
      </c>
      <c r="BZ9" s="77">
        <v>115</v>
      </c>
      <c r="CA9" s="77">
        <v>0</v>
      </c>
      <c r="CB9" s="77">
        <v>0</v>
      </c>
      <c r="CC9" s="77">
        <v>0</v>
      </c>
      <c r="CD9" s="77">
        <v>0</v>
      </c>
      <c r="CE9" s="77">
        <v>0</v>
      </c>
      <c r="CF9" s="77">
        <v>0</v>
      </c>
      <c r="CG9" s="77">
        <v>0</v>
      </c>
      <c r="CH9" s="77">
        <v>0</v>
      </c>
      <c r="CI9" s="77">
        <v>17</v>
      </c>
      <c r="CJ9" s="77">
        <v>30</v>
      </c>
      <c r="CK9" s="77">
        <v>0</v>
      </c>
      <c r="CL9" s="77">
        <v>13</v>
      </c>
      <c r="CM9" s="77">
        <v>0</v>
      </c>
      <c r="CN9" s="77">
        <v>4</v>
      </c>
      <c r="CO9" s="77">
        <v>0</v>
      </c>
      <c r="CP9" s="77">
        <v>0</v>
      </c>
      <c r="CQ9" s="77">
        <v>0</v>
      </c>
      <c r="CR9" s="77">
        <v>0</v>
      </c>
      <c r="CS9" s="77">
        <v>0</v>
      </c>
      <c r="CT9" s="77">
        <v>0</v>
      </c>
      <c r="CU9" s="77">
        <v>0</v>
      </c>
      <c r="CV9" s="77">
        <v>0</v>
      </c>
      <c r="CW9" s="77">
        <v>0</v>
      </c>
      <c r="CX9" s="77">
        <v>0</v>
      </c>
      <c r="CY9" s="77">
        <v>0</v>
      </c>
      <c r="CZ9" s="77">
        <v>0</v>
      </c>
      <c r="DA9" s="77">
        <v>0</v>
      </c>
      <c r="DB9" s="77">
        <v>0</v>
      </c>
      <c r="DC9" s="77">
        <v>0</v>
      </c>
      <c r="DD9" s="77">
        <v>0</v>
      </c>
      <c r="DE9" s="77">
        <v>0</v>
      </c>
      <c r="DF9" s="77">
        <v>104</v>
      </c>
      <c r="DG9" s="77">
        <v>25</v>
      </c>
      <c r="DH9" s="77">
        <v>783</v>
      </c>
      <c r="DI9" s="77">
        <v>0</v>
      </c>
      <c r="DJ9" s="77">
        <v>0</v>
      </c>
      <c r="DK9" s="77">
        <v>34113</v>
      </c>
      <c r="DL9" s="77">
        <v>0</v>
      </c>
      <c r="DM9" s="77">
        <v>0</v>
      </c>
      <c r="DN9" s="77">
        <v>0</v>
      </c>
      <c r="DO9" s="77">
        <v>0</v>
      </c>
      <c r="DP9" s="77">
        <v>0</v>
      </c>
      <c r="DQ9" s="77">
        <v>14131</v>
      </c>
      <c r="DR9" s="77">
        <v>2442</v>
      </c>
      <c r="DS9" s="77">
        <v>0</v>
      </c>
      <c r="DT9" s="77">
        <v>0</v>
      </c>
      <c r="DU9" s="77">
        <v>0</v>
      </c>
      <c r="DV9" s="77">
        <v>0</v>
      </c>
      <c r="DW9" s="77">
        <v>0</v>
      </c>
      <c r="DX9" s="77">
        <v>0</v>
      </c>
      <c r="DY9" s="77">
        <v>0</v>
      </c>
      <c r="DZ9" s="77">
        <v>0</v>
      </c>
      <c r="EA9" s="77">
        <v>0</v>
      </c>
      <c r="EB9" s="77">
        <v>0</v>
      </c>
      <c r="EC9" s="77">
        <v>0</v>
      </c>
      <c r="ED9" s="77">
        <v>0</v>
      </c>
      <c r="EE9" s="77">
        <v>64085</v>
      </c>
      <c r="EF9" s="77">
        <v>907006</v>
      </c>
      <c r="EG9" s="77">
        <v>2335658</v>
      </c>
      <c r="EH9" s="78">
        <v>0</v>
      </c>
      <c r="EI9" s="79">
        <v>0</v>
      </c>
      <c r="EJ9" s="77">
        <v>122611</v>
      </c>
      <c r="EK9" s="77">
        <v>0</v>
      </c>
      <c r="EL9" s="77">
        <v>0</v>
      </c>
      <c r="EM9" s="77">
        <v>0</v>
      </c>
      <c r="EN9" s="77">
        <v>2458270</v>
      </c>
      <c r="EO9" s="77">
        <v>3365276</v>
      </c>
    </row>
    <row r="10" spans="1:145" ht="15.75" customHeight="1">
      <c r="A10" s="76">
        <v>7</v>
      </c>
      <c r="B10" s="68" t="s">
        <v>517</v>
      </c>
      <c r="C10" s="68" t="s">
        <v>9</v>
      </c>
      <c r="D10" s="68" t="s">
        <v>149</v>
      </c>
      <c r="E10" s="77">
        <v>28093</v>
      </c>
      <c r="F10" s="77">
        <v>12242</v>
      </c>
      <c r="G10" s="77">
        <v>6</v>
      </c>
      <c r="H10" s="77">
        <v>0</v>
      </c>
      <c r="I10" s="77">
        <v>33</v>
      </c>
      <c r="J10" s="77">
        <v>879</v>
      </c>
      <c r="K10" s="77">
        <v>92797</v>
      </c>
      <c r="L10" s="77">
        <v>0</v>
      </c>
      <c r="M10" s="77">
        <v>4</v>
      </c>
      <c r="N10" s="77">
        <v>0</v>
      </c>
      <c r="O10" s="77">
        <v>93</v>
      </c>
      <c r="P10" s="77">
        <v>0</v>
      </c>
      <c r="Q10" s="77">
        <v>0</v>
      </c>
      <c r="R10" s="77">
        <v>0</v>
      </c>
      <c r="S10" s="77">
        <v>0</v>
      </c>
      <c r="T10" s="77">
        <v>0</v>
      </c>
      <c r="U10" s="77">
        <v>0</v>
      </c>
      <c r="V10" s="77">
        <v>0</v>
      </c>
      <c r="W10" s="77">
        <v>400</v>
      </c>
      <c r="X10" s="77">
        <v>23270</v>
      </c>
      <c r="Y10" s="77">
        <v>364438</v>
      </c>
      <c r="Z10" s="77">
        <v>0</v>
      </c>
      <c r="AA10" s="77">
        <v>66503</v>
      </c>
      <c r="AB10" s="77">
        <v>79239</v>
      </c>
      <c r="AC10" s="77">
        <v>0</v>
      </c>
      <c r="AD10" s="77">
        <v>0</v>
      </c>
      <c r="AE10" s="77">
        <v>0</v>
      </c>
      <c r="AF10" s="77">
        <v>0</v>
      </c>
      <c r="AG10" s="77">
        <v>0</v>
      </c>
      <c r="AH10" s="77">
        <v>0</v>
      </c>
      <c r="AI10" s="77">
        <v>0</v>
      </c>
      <c r="AJ10" s="77">
        <v>0</v>
      </c>
      <c r="AK10" s="77">
        <v>0</v>
      </c>
      <c r="AL10" s="77">
        <v>0</v>
      </c>
      <c r="AM10" s="77">
        <v>0</v>
      </c>
      <c r="AN10" s="77">
        <v>0</v>
      </c>
      <c r="AO10" s="77">
        <v>0</v>
      </c>
      <c r="AP10" s="77">
        <v>458</v>
      </c>
      <c r="AQ10" s="77">
        <v>456</v>
      </c>
      <c r="AR10" s="77">
        <v>1196</v>
      </c>
      <c r="AS10" s="77">
        <v>5603</v>
      </c>
      <c r="AT10" s="77">
        <v>598</v>
      </c>
      <c r="AU10" s="77">
        <v>482144</v>
      </c>
      <c r="AV10" s="77">
        <v>1919616</v>
      </c>
      <c r="AW10" s="77">
        <v>4550</v>
      </c>
      <c r="AX10" s="77">
        <v>18</v>
      </c>
      <c r="AY10" s="77">
        <v>0</v>
      </c>
      <c r="AZ10" s="77">
        <v>0</v>
      </c>
      <c r="BA10" s="77">
        <v>0</v>
      </c>
      <c r="BB10" s="77">
        <v>0</v>
      </c>
      <c r="BC10" s="77">
        <v>2</v>
      </c>
      <c r="BD10" s="77">
        <v>8</v>
      </c>
      <c r="BE10" s="77">
        <v>0</v>
      </c>
      <c r="BF10" s="77">
        <v>2</v>
      </c>
      <c r="BG10" s="77">
        <v>4</v>
      </c>
      <c r="BH10" s="77">
        <v>1</v>
      </c>
      <c r="BI10" s="77">
        <v>6</v>
      </c>
      <c r="BJ10" s="77">
        <v>0</v>
      </c>
      <c r="BK10" s="77">
        <v>0</v>
      </c>
      <c r="BL10" s="77">
        <v>0</v>
      </c>
      <c r="BM10" s="77">
        <v>0</v>
      </c>
      <c r="BN10" s="77">
        <v>6</v>
      </c>
      <c r="BO10" s="77">
        <v>108</v>
      </c>
      <c r="BP10" s="77">
        <v>1</v>
      </c>
      <c r="BQ10" s="77">
        <v>0</v>
      </c>
      <c r="BR10" s="77">
        <v>3850</v>
      </c>
      <c r="BS10" s="77">
        <v>8982</v>
      </c>
      <c r="BT10" s="77">
        <v>43</v>
      </c>
      <c r="BU10" s="77">
        <v>634</v>
      </c>
      <c r="BV10" s="77">
        <v>518</v>
      </c>
      <c r="BW10" s="77">
        <v>1145</v>
      </c>
      <c r="BX10" s="77">
        <v>1395</v>
      </c>
      <c r="BY10" s="77">
        <v>29386</v>
      </c>
      <c r="BZ10" s="77">
        <v>1134</v>
      </c>
      <c r="CA10" s="77">
        <v>0</v>
      </c>
      <c r="CB10" s="77">
        <v>0</v>
      </c>
      <c r="CC10" s="77">
        <v>0</v>
      </c>
      <c r="CD10" s="77">
        <v>0</v>
      </c>
      <c r="CE10" s="77">
        <v>0</v>
      </c>
      <c r="CF10" s="77">
        <v>0</v>
      </c>
      <c r="CG10" s="77">
        <v>0</v>
      </c>
      <c r="CH10" s="77">
        <v>0</v>
      </c>
      <c r="CI10" s="77">
        <v>127</v>
      </c>
      <c r="CJ10" s="77">
        <v>1</v>
      </c>
      <c r="CK10" s="77">
        <v>0</v>
      </c>
      <c r="CL10" s="77">
        <v>95</v>
      </c>
      <c r="CM10" s="77">
        <v>2</v>
      </c>
      <c r="CN10" s="77">
        <v>9</v>
      </c>
      <c r="CO10" s="77">
        <v>0</v>
      </c>
      <c r="CP10" s="77">
        <v>0</v>
      </c>
      <c r="CQ10" s="77">
        <v>0</v>
      </c>
      <c r="CR10" s="77">
        <v>0</v>
      </c>
      <c r="CS10" s="77">
        <v>0</v>
      </c>
      <c r="CT10" s="77">
        <v>0</v>
      </c>
      <c r="CU10" s="77">
        <v>0</v>
      </c>
      <c r="CV10" s="77">
        <v>0</v>
      </c>
      <c r="CW10" s="77">
        <v>0</v>
      </c>
      <c r="CX10" s="77">
        <v>0</v>
      </c>
      <c r="CY10" s="77">
        <v>0</v>
      </c>
      <c r="CZ10" s="77">
        <v>0</v>
      </c>
      <c r="DA10" s="77">
        <v>0</v>
      </c>
      <c r="DB10" s="77">
        <v>0</v>
      </c>
      <c r="DC10" s="77">
        <v>0</v>
      </c>
      <c r="DD10" s="77">
        <v>4</v>
      </c>
      <c r="DE10" s="77">
        <v>0</v>
      </c>
      <c r="DF10" s="77">
        <v>782</v>
      </c>
      <c r="DG10" s="77">
        <v>187</v>
      </c>
      <c r="DH10" s="77">
        <v>5044</v>
      </c>
      <c r="DI10" s="77">
        <v>0</v>
      </c>
      <c r="DJ10" s="77">
        <v>0</v>
      </c>
      <c r="DK10" s="77">
        <v>13132</v>
      </c>
      <c r="DL10" s="77">
        <v>0</v>
      </c>
      <c r="DM10" s="77">
        <v>0</v>
      </c>
      <c r="DN10" s="77">
        <v>0</v>
      </c>
      <c r="DO10" s="77">
        <v>0</v>
      </c>
      <c r="DP10" s="77">
        <v>0</v>
      </c>
      <c r="DQ10" s="77">
        <v>306115</v>
      </c>
      <c r="DR10" s="77">
        <v>520519</v>
      </c>
      <c r="DS10" s="77">
        <v>0</v>
      </c>
      <c r="DT10" s="77">
        <v>0</v>
      </c>
      <c r="DU10" s="77">
        <v>0</v>
      </c>
      <c r="DV10" s="77">
        <v>0</v>
      </c>
      <c r="DW10" s="77">
        <v>0</v>
      </c>
      <c r="DX10" s="77">
        <v>0</v>
      </c>
      <c r="DY10" s="77">
        <v>0</v>
      </c>
      <c r="DZ10" s="77">
        <v>0</v>
      </c>
      <c r="EA10" s="77">
        <v>0</v>
      </c>
      <c r="EB10" s="77">
        <v>0</v>
      </c>
      <c r="EC10" s="77">
        <v>0</v>
      </c>
      <c r="ED10" s="77">
        <v>0</v>
      </c>
      <c r="EE10" s="77">
        <v>313321</v>
      </c>
      <c r="EF10" s="77">
        <v>4289200</v>
      </c>
      <c r="EG10" s="77">
        <v>1798776</v>
      </c>
      <c r="EH10" s="78">
        <v>0</v>
      </c>
      <c r="EI10" s="79">
        <v>0</v>
      </c>
      <c r="EJ10" s="77">
        <v>33648</v>
      </c>
      <c r="EK10" s="77">
        <v>0</v>
      </c>
      <c r="EL10" s="77">
        <v>0</v>
      </c>
      <c r="EM10" s="77">
        <v>0</v>
      </c>
      <c r="EN10" s="77">
        <v>1832424</v>
      </c>
      <c r="EO10" s="77">
        <v>6121624</v>
      </c>
    </row>
    <row r="11" spans="1:145" ht="15.75" customHeight="1">
      <c r="A11" s="76">
        <v>8</v>
      </c>
      <c r="B11" s="68" t="s">
        <v>518</v>
      </c>
      <c r="C11" s="68" t="s">
        <v>9</v>
      </c>
      <c r="D11" s="68" t="s">
        <v>149</v>
      </c>
      <c r="E11" s="77">
        <v>464</v>
      </c>
      <c r="F11" s="77">
        <v>3010</v>
      </c>
      <c r="G11" s="77">
        <v>4</v>
      </c>
      <c r="H11" s="77">
        <v>1</v>
      </c>
      <c r="I11" s="77">
        <v>47</v>
      </c>
      <c r="J11" s="77">
        <v>4</v>
      </c>
      <c r="K11" s="77">
        <v>964</v>
      </c>
      <c r="L11" s="77">
        <v>178040</v>
      </c>
      <c r="M11" s="77">
        <v>17</v>
      </c>
      <c r="N11" s="77">
        <v>0</v>
      </c>
      <c r="O11" s="77">
        <v>416</v>
      </c>
      <c r="P11" s="77">
        <v>0</v>
      </c>
      <c r="Q11" s="77">
        <v>3</v>
      </c>
      <c r="R11" s="77">
        <v>0</v>
      </c>
      <c r="S11" s="77">
        <v>0</v>
      </c>
      <c r="T11" s="77">
        <v>0</v>
      </c>
      <c r="U11" s="77">
        <v>0</v>
      </c>
      <c r="V11" s="77">
        <v>0</v>
      </c>
      <c r="W11" s="77">
        <v>14</v>
      </c>
      <c r="X11" s="77">
        <v>5539</v>
      </c>
      <c r="Y11" s="77">
        <v>197622</v>
      </c>
      <c r="Z11" s="77">
        <v>0</v>
      </c>
      <c r="AA11" s="77">
        <v>0</v>
      </c>
      <c r="AB11" s="77">
        <v>0</v>
      </c>
      <c r="AC11" s="77">
        <v>0</v>
      </c>
      <c r="AD11" s="77">
        <v>0</v>
      </c>
      <c r="AE11" s="77">
        <v>0</v>
      </c>
      <c r="AF11" s="77">
        <v>0</v>
      </c>
      <c r="AG11" s="77">
        <v>0</v>
      </c>
      <c r="AH11" s="77">
        <v>0</v>
      </c>
      <c r="AI11" s="77">
        <v>0</v>
      </c>
      <c r="AJ11" s="77">
        <v>0</v>
      </c>
      <c r="AK11" s="77">
        <v>0</v>
      </c>
      <c r="AL11" s="77">
        <v>0</v>
      </c>
      <c r="AM11" s="77">
        <v>0</v>
      </c>
      <c r="AN11" s="77">
        <v>0</v>
      </c>
      <c r="AO11" s="77">
        <v>0</v>
      </c>
      <c r="AP11" s="77">
        <v>2736110</v>
      </c>
      <c r="AQ11" s="77">
        <v>1077522</v>
      </c>
      <c r="AR11" s="77">
        <v>8071</v>
      </c>
      <c r="AS11" s="77">
        <v>10474</v>
      </c>
      <c r="AT11" s="77">
        <v>861</v>
      </c>
      <c r="AU11" s="77">
        <v>643801</v>
      </c>
      <c r="AV11" s="77">
        <v>0</v>
      </c>
      <c r="AW11" s="77">
        <v>407932</v>
      </c>
      <c r="AX11" s="77">
        <v>274240</v>
      </c>
      <c r="AY11" s="77">
        <v>0</v>
      </c>
      <c r="AZ11" s="77">
        <v>32</v>
      </c>
      <c r="BA11" s="77">
        <v>0</v>
      </c>
      <c r="BB11" s="77">
        <v>0</v>
      </c>
      <c r="BC11" s="77">
        <v>0</v>
      </c>
      <c r="BD11" s="77">
        <v>202</v>
      </c>
      <c r="BE11" s="77">
        <v>0</v>
      </c>
      <c r="BF11" s="77">
        <v>166</v>
      </c>
      <c r="BG11" s="77">
        <v>178</v>
      </c>
      <c r="BH11" s="77">
        <v>0</v>
      </c>
      <c r="BI11" s="77">
        <v>6</v>
      </c>
      <c r="BJ11" s="77">
        <v>0</v>
      </c>
      <c r="BK11" s="77">
        <v>0</v>
      </c>
      <c r="BL11" s="77">
        <v>0</v>
      </c>
      <c r="BM11" s="77">
        <v>0</v>
      </c>
      <c r="BN11" s="77">
        <v>11</v>
      </c>
      <c r="BO11" s="77">
        <v>323</v>
      </c>
      <c r="BP11" s="77">
        <v>0</v>
      </c>
      <c r="BQ11" s="77">
        <v>0</v>
      </c>
      <c r="BR11" s="77">
        <v>8671</v>
      </c>
      <c r="BS11" s="77">
        <v>328678</v>
      </c>
      <c r="BT11" s="77">
        <v>364</v>
      </c>
      <c r="BU11" s="77">
        <v>983</v>
      </c>
      <c r="BV11" s="77">
        <v>171</v>
      </c>
      <c r="BW11" s="77">
        <v>12065</v>
      </c>
      <c r="BX11" s="77">
        <v>48</v>
      </c>
      <c r="BY11" s="77">
        <v>32814</v>
      </c>
      <c r="BZ11" s="77">
        <v>33682</v>
      </c>
      <c r="CA11" s="77">
        <v>0</v>
      </c>
      <c r="CB11" s="77">
        <v>0</v>
      </c>
      <c r="CC11" s="77">
        <v>13</v>
      </c>
      <c r="CD11" s="77">
        <v>0</v>
      </c>
      <c r="CE11" s="77">
        <v>0</v>
      </c>
      <c r="CF11" s="77">
        <v>0</v>
      </c>
      <c r="CG11" s="77">
        <v>0</v>
      </c>
      <c r="CH11" s="77">
        <v>0</v>
      </c>
      <c r="CI11" s="77">
        <v>175</v>
      </c>
      <c r="CJ11" s="77">
        <v>3</v>
      </c>
      <c r="CK11" s="77">
        <v>0</v>
      </c>
      <c r="CL11" s="77">
        <v>110</v>
      </c>
      <c r="CM11" s="77">
        <v>0</v>
      </c>
      <c r="CN11" s="77">
        <v>4</v>
      </c>
      <c r="CO11" s="77">
        <v>0</v>
      </c>
      <c r="CP11" s="77">
        <v>0</v>
      </c>
      <c r="CQ11" s="77">
        <v>0</v>
      </c>
      <c r="CR11" s="77">
        <v>0</v>
      </c>
      <c r="CS11" s="77">
        <v>0</v>
      </c>
      <c r="CT11" s="77">
        <v>0</v>
      </c>
      <c r="CU11" s="77">
        <v>0</v>
      </c>
      <c r="CV11" s="77">
        <v>0</v>
      </c>
      <c r="CW11" s="77">
        <v>0</v>
      </c>
      <c r="CX11" s="77">
        <v>0</v>
      </c>
      <c r="CY11" s="77">
        <v>0</v>
      </c>
      <c r="CZ11" s="77">
        <v>0</v>
      </c>
      <c r="DA11" s="77">
        <v>0</v>
      </c>
      <c r="DB11" s="77">
        <v>0</v>
      </c>
      <c r="DC11" s="77">
        <v>0</v>
      </c>
      <c r="DD11" s="77">
        <v>276</v>
      </c>
      <c r="DE11" s="77">
        <v>0</v>
      </c>
      <c r="DF11" s="77">
        <v>1509</v>
      </c>
      <c r="DG11" s="77">
        <v>5856</v>
      </c>
      <c r="DH11" s="77">
        <v>444517</v>
      </c>
      <c r="DI11" s="77">
        <v>0</v>
      </c>
      <c r="DJ11" s="77">
        <v>0</v>
      </c>
      <c r="DK11" s="77">
        <v>0</v>
      </c>
      <c r="DL11" s="77">
        <v>0</v>
      </c>
      <c r="DM11" s="77">
        <v>0</v>
      </c>
      <c r="DN11" s="77">
        <v>0</v>
      </c>
      <c r="DO11" s="77">
        <v>0</v>
      </c>
      <c r="DP11" s="77">
        <v>0</v>
      </c>
      <c r="DQ11" s="77">
        <v>721017</v>
      </c>
      <c r="DR11" s="77">
        <v>90039</v>
      </c>
      <c r="DS11" s="77">
        <v>0</v>
      </c>
      <c r="DT11" s="77">
        <v>0</v>
      </c>
      <c r="DU11" s="77">
        <v>0</v>
      </c>
      <c r="DV11" s="77">
        <v>0</v>
      </c>
      <c r="DW11" s="77">
        <v>0</v>
      </c>
      <c r="DX11" s="77">
        <v>0</v>
      </c>
      <c r="DY11" s="77">
        <v>0</v>
      </c>
      <c r="DZ11" s="77">
        <v>0</v>
      </c>
      <c r="EA11" s="77">
        <v>0</v>
      </c>
      <c r="EB11" s="77">
        <v>0</v>
      </c>
      <c r="EC11" s="77">
        <v>0</v>
      </c>
      <c r="ED11" s="77">
        <v>0</v>
      </c>
      <c r="EE11" s="77">
        <v>0</v>
      </c>
      <c r="EF11" s="77">
        <v>7227070</v>
      </c>
      <c r="EG11" s="77">
        <v>260486</v>
      </c>
      <c r="EH11" s="78">
        <v>0</v>
      </c>
      <c r="EI11" s="79">
        <v>0</v>
      </c>
      <c r="EJ11" s="77">
        <v>0</v>
      </c>
      <c r="EK11" s="77">
        <v>321</v>
      </c>
      <c r="EL11" s="77">
        <v>0</v>
      </c>
      <c r="EM11" s="77">
        <v>0</v>
      </c>
      <c r="EN11" s="77">
        <v>260807</v>
      </c>
      <c r="EO11" s="77">
        <v>7487877</v>
      </c>
    </row>
    <row r="12" spans="1:145" ht="15.75" customHeight="1">
      <c r="A12" s="76">
        <v>9</v>
      </c>
      <c r="B12" s="68" t="s">
        <v>519</v>
      </c>
      <c r="C12" s="68" t="s">
        <v>9</v>
      </c>
      <c r="D12" s="68" t="s">
        <v>149</v>
      </c>
      <c r="E12" s="77">
        <v>12</v>
      </c>
      <c r="F12" s="77">
        <v>43</v>
      </c>
      <c r="G12" s="77">
        <v>0</v>
      </c>
      <c r="H12" s="77">
        <v>0</v>
      </c>
      <c r="I12" s="77">
        <v>2</v>
      </c>
      <c r="J12" s="77">
        <v>0</v>
      </c>
      <c r="K12" s="77">
        <v>305</v>
      </c>
      <c r="L12" s="77">
        <v>0</v>
      </c>
      <c r="M12" s="77">
        <v>14621</v>
      </c>
      <c r="N12" s="77">
        <v>18</v>
      </c>
      <c r="O12" s="77">
        <v>4959</v>
      </c>
      <c r="P12" s="77">
        <v>0</v>
      </c>
      <c r="Q12" s="77">
        <v>32</v>
      </c>
      <c r="R12" s="77">
        <v>0</v>
      </c>
      <c r="S12" s="77">
        <v>0</v>
      </c>
      <c r="T12" s="77">
        <v>0</v>
      </c>
      <c r="U12" s="77">
        <v>0</v>
      </c>
      <c r="V12" s="77">
        <v>0</v>
      </c>
      <c r="W12" s="77">
        <v>0</v>
      </c>
      <c r="X12" s="77">
        <v>6265</v>
      </c>
      <c r="Y12" s="77">
        <v>0</v>
      </c>
      <c r="Z12" s="77">
        <v>0</v>
      </c>
      <c r="AA12" s="77">
        <v>0</v>
      </c>
      <c r="AB12" s="77">
        <v>0</v>
      </c>
      <c r="AC12" s="77">
        <v>0</v>
      </c>
      <c r="AD12" s="77">
        <v>0</v>
      </c>
      <c r="AE12" s="77">
        <v>0</v>
      </c>
      <c r="AF12" s="77">
        <v>0</v>
      </c>
      <c r="AG12" s="77">
        <v>0</v>
      </c>
      <c r="AH12" s="77">
        <v>0</v>
      </c>
      <c r="AI12" s="77">
        <v>0</v>
      </c>
      <c r="AJ12" s="77">
        <v>0</v>
      </c>
      <c r="AK12" s="77">
        <v>0</v>
      </c>
      <c r="AL12" s="77">
        <v>0</v>
      </c>
      <c r="AM12" s="77">
        <v>0</v>
      </c>
      <c r="AN12" s="77">
        <v>0</v>
      </c>
      <c r="AO12" s="77">
        <v>0</v>
      </c>
      <c r="AP12" s="77">
        <v>18</v>
      </c>
      <c r="AQ12" s="77">
        <v>22</v>
      </c>
      <c r="AR12" s="77">
        <v>18284</v>
      </c>
      <c r="AS12" s="77">
        <v>226601</v>
      </c>
      <c r="AT12" s="77">
        <v>28</v>
      </c>
      <c r="AU12" s="77">
        <v>1338770</v>
      </c>
      <c r="AV12" s="77">
        <v>14181</v>
      </c>
      <c r="AW12" s="77">
        <v>145</v>
      </c>
      <c r="AX12" s="77">
        <v>0</v>
      </c>
      <c r="AY12" s="77">
        <v>0</v>
      </c>
      <c r="AZ12" s="77">
        <v>0</v>
      </c>
      <c r="BA12" s="77">
        <v>0</v>
      </c>
      <c r="BB12" s="77">
        <v>0</v>
      </c>
      <c r="BC12" s="77">
        <v>0</v>
      </c>
      <c r="BD12" s="77">
        <v>8</v>
      </c>
      <c r="BE12" s="77">
        <v>0</v>
      </c>
      <c r="BF12" s="77">
        <v>0</v>
      </c>
      <c r="BG12" s="77">
        <v>0</v>
      </c>
      <c r="BH12" s="77">
        <v>0</v>
      </c>
      <c r="BI12" s="77">
        <v>1</v>
      </c>
      <c r="BJ12" s="77">
        <v>0</v>
      </c>
      <c r="BK12" s="77">
        <v>0</v>
      </c>
      <c r="BL12" s="77">
        <v>0</v>
      </c>
      <c r="BM12" s="77">
        <v>0</v>
      </c>
      <c r="BN12" s="77">
        <v>0</v>
      </c>
      <c r="BO12" s="77">
        <v>0</v>
      </c>
      <c r="BP12" s="77">
        <v>0</v>
      </c>
      <c r="BQ12" s="77">
        <v>0</v>
      </c>
      <c r="BR12" s="77">
        <v>192</v>
      </c>
      <c r="BS12" s="77">
        <v>580</v>
      </c>
      <c r="BT12" s="77">
        <v>1</v>
      </c>
      <c r="BU12" s="77">
        <v>108</v>
      </c>
      <c r="BV12" s="77">
        <v>63</v>
      </c>
      <c r="BW12" s="77">
        <v>16825</v>
      </c>
      <c r="BX12" s="77">
        <v>27</v>
      </c>
      <c r="BY12" s="77">
        <v>828</v>
      </c>
      <c r="BZ12" s="77">
        <v>55</v>
      </c>
      <c r="CA12" s="77">
        <v>0</v>
      </c>
      <c r="CB12" s="77">
        <v>0</v>
      </c>
      <c r="CC12" s="77">
        <v>0</v>
      </c>
      <c r="CD12" s="77">
        <v>0</v>
      </c>
      <c r="CE12" s="77">
        <v>0</v>
      </c>
      <c r="CF12" s="77">
        <v>0</v>
      </c>
      <c r="CG12" s="77">
        <v>0</v>
      </c>
      <c r="CH12" s="77">
        <v>0</v>
      </c>
      <c r="CI12" s="77">
        <v>6</v>
      </c>
      <c r="CJ12" s="77">
        <v>0</v>
      </c>
      <c r="CK12" s="77">
        <v>0</v>
      </c>
      <c r="CL12" s="77">
        <v>4</v>
      </c>
      <c r="CM12" s="77">
        <v>0</v>
      </c>
      <c r="CN12" s="77">
        <v>2</v>
      </c>
      <c r="CO12" s="77">
        <v>0</v>
      </c>
      <c r="CP12" s="77">
        <v>0</v>
      </c>
      <c r="CQ12" s="77">
        <v>0</v>
      </c>
      <c r="CR12" s="77">
        <v>0</v>
      </c>
      <c r="CS12" s="77">
        <v>0</v>
      </c>
      <c r="CT12" s="77">
        <v>0</v>
      </c>
      <c r="CU12" s="77">
        <v>0</v>
      </c>
      <c r="CV12" s="77">
        <v>0</v>
      </c>
      <c r="CW12" s="77">
        <v>0</v>
      </c>
      <c r="CX12" s="77">
        <v>0</v>
      </c>
      <c r="CY12" s="77">
        <v>0</v>
      </c>
      <c r="CZ12" s="77">
        <v>0</v>
      </c>
      <c r="DA12" s="77">
        <v>0</v>
      </c>
      <c r="DB12" s="77">
        <v>0</v>
      </c>
      <c r="DC12" s="77">
        <v>0</v>
      </c>
      <c r="DD12" s="77">
        <v>0</v>
      </c>
      <c r="DE12" s="77">
        <v>0</v>
      </c>
      <c r="DF12" s="77">
        <v>903</v>
      </c>
      <c r="DG12" s="77">
        <v>1788</v>
      </c>
      <c r="DH12" s="77">
        <v>70870</v>
      </c>
      <c r="DI12" s="77">
        <v>0</v>
      </c>
      <c r="DJ12" s="77">
        <v>0</v>
      </c>
      <c r="DK12" s="77">
        <v>0</v>
      </c>
      <c r="DL12" s="77">
        <v>0</v>
      </c>
      <c r="DM12" s="77">
        <v>0</v>
      </c>
      <c r="DN12" s="77">
        <v>0</v>
      </c>
      <c r="DO12" s="77">
        <v>0</v>
      </c>
      <c r="DP12" s="77">
        <v>0</v>
      </c>
      <c r="DQ12" s="77">
        <v>413749</v>
      </c>
      <c r="DR12" s="77">
        <v>0</v>
      </c>
      <c r="DS12" s="77">
        <v>0</v>
      </c>
      <c r="DT12" s="77">
        <v>0</v>
      </c>
      <c r="DU12" s="77">
        <v>0</v>
      </c>
      <c r="DV12" s="77">
        <v>0</v>
      </c>
      <c r="DW12" s="77">
        <v>0</v>
      </c>
      <c r="DX12" s="77">
        <v>0</v>
      </c>
      <c r="DY12" s="77">
        <v>0</v>
      </c>
      <c r="DZ12" s="77">
        <v>0</v>
      </c>
      <c r="EA12" s="77">
        <v>0</v>
      </c>
      <c r="EB12" s="77">
        <v>0</v>
      </c>
      <c r="EC12" s="77">
        <v>0</v>
      </c>
      <c r="ED12" s="77">
        <v>0</v>
      </c>
      <c r="EE12" s="77">
        <v>0</v>
      </c>
      <c r="EF12" s="77">
        <v>2130313</v>
      </c>
      <c r="EG12" s="77">
        <v>529553</v>
      </c>
      <c r="EH12" s="78">
        <v>0</v>
      </c>
      <c r="EI12" s="79">
        <v>0</v>
      </c>
      <c r="EJ12" s="77">
        <v>0</v>
      </c>
      <c r="EK12" s="77">
        <v>368253</v>
      </c>
      <c r="EL12" s="77">
        <v>0</v>
      </c>
      <c r="EM12" s="77">
        <v>0</v>
      </c>
      <c r="EN12" s="77">
        <v>897806</v>
      </c>
      <c r="EO12" s="77">
        <v>3028119</v>
      </c>
    </row>
    <row r="13" spans="1:145" ht="15.75" customHeight="1">
      <c r="A13" s="76">
        <v>10</v>
      </c>
      <c r="B13" s="68" t="s">
        <v>520</v>
      </c>
      <c r="C13" s="68" t="s">
        <v>9</v>
      </c>
      <c r="D13" s="68" t="s">
        <v>149</v>
      </c>
      <c r="E13" s="77">
        <v>3</v>
      </c>
      <c r="F13" s="77">
        <v>10</v>
      </c>
      <c r="G13" s="77">
        <v>0</v>
      </c>
      <c r="H13" s="77">
        <v>0</v>
      </c>
      <c r="I13" s="77">
        <v>0</v>
      </c>
      <c r="J13" s="77">
        <v>0</v>
      </c>
      <c r="K13" s="77">
        <v>25</v>
      </c>
      <c r="L13" s="77">
        <v>0</v>
      </c>
      <c r="M13" s="77">
        <v>13</v>
      </c>
      <c r="N13" s="77">
        <v>98449</v>
      </c>
      <c r="O13" s="77">
        <v>325</v>
      </c>
      <c r="P13" s="77">
        <v>0</v>
      </c>
      <c r="Q13" s="77">
        <v>2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7">
        <v>0</v>
      </c>
      <c r="Z13" s="77">
        <v>0</v>
      </c>
      <c r="AA13" s="77">
        <v>0</v>
      </c>
      <c r="AB13" s="77">
        <v>0</v>
      </c>
      <c r="AC13" s="77">
        <v>0</v>
      </c>
      <c r="AD13" s="77">
        <v>0</v>
      </c>
      <c r="AE13" s="77">
        <v>0</v>
      </c>
      <c r="AF13" s="77">
        <v>0</v>
      </c>
      <c r="AG13" s="77">
        <v>0</v>
      </c>
      <c r="AH13" s="77">
        <v>0</v>
      </c>
      <c r="AI13" s="77">
        <v>0</v>
      </c>
      <c r="AJ13" s="77">
        <v>0</v>
      </c>
      <c r="AK13" s="77">
        <v>0</v>
      </c>
      <c r="AL13" s="77">
        <v>0</v>
      </c>
      <c r="AM13" s="77">
        <v>0</v>
      </c>
      <c r="AN13" s="77">
        <v>0</v>
      </c>
      <c r="AO13" s="77">
        <v>0</v>
      </c>
      <c r="AP13" s="77">
        <v>4</v>
      </c>
      <c r="AQ13" s="77">
        <v>5</v>
      </c>
      <c r="AR13" s="77">
        <v>6162</v>
      </c>
      <c r="AS13" s="77">
        <v>227468</v>
      </c>
      <c r="AT13" s="77">
        <v>6</v>
      </c>
      <c r="AU13" s="77">
        <v>6452</v>
      </c>
      <c r="AV13" s="77">
        <v>0</v>
      </c>
      <c r="AW13" s="77">
        <v>47</v>
      </c>
      <c r="AX13" s="77">
        <v>45</v>
      </c>
      <c r="AY13" s="77">
        <v>0</v>
      </c>
      <c r="AZ13" s="77">
        <v>16</v>
      </c>
      <c r="BA13" s="77">
        <v>0</v>
      </c>
      <c r="BB13" s="77">
        <v>0</v>
      </c>
      <c r="BC13" s="77">
        <v>689</v>
      </c>
      <c r="BD13" s="77">
        <v>2664</v>
      </c>
      <c r="BE13" s="77">
        <v>404</v>
      </c>
      <c r="BF13" s="77">
        <v>46</v>
      </c>
      <c r="BG13" s="77">
        <v>5054</v>
      </c>
      <c r="BH13" s="77">
        <v>5</v>
      </c>
      <c r="BI13" s="77">
        <v>12</v>
      </c>
      <c r="BJ13" s="77">
        <v>0</v>
      </c>
      <c r="BK13" s="77">
        <v>0</v>
      </c>
      <c r="BL13" s="77">
        <v>1</v>
      </c>
      <c r="BM13" s="77">
        <v>2</v>
      </c>
      <c r="BN13" s="77">
        <v>14</v>
      </c>
      <c r="BO13" s="77">
        <v>13</v>
      </c>
      <c r="BP13" s="77">
        <v>0</v>
      </c>
      <c r="BQ13" s="77">
        <v>0</v>
      </c>
      <c r="BR13" s="77">
        <v>3748</v>
      </c>
      <c r="BS13" s="77">
        <v>4603</v>
      </c>
      <c r="BT13" s="77">
        <v>24</v>
      </c>
      <c r="BU13" s="77">
        <v>1005</v>
      </c>
      <c r="BV13" s="77">
        <v>385</v>
      </c>
      <c r="BW13" s="77">
        <v>29398</v>
      </c>
      <c r="BX13" s="77">
        <v>148</v>
      </c>
      <c r="BY13" s="77">
        <v>901</v>
      </c>
      <c r="BZ13" s="77">
        <v>52</v>
      </c>
      <c r="CA13" s="77">
        <v>370</v>
      </c>
      <c r="CB13" s="77">
        <v>0</v>
      </c>
      <c r="CC13" s="77">
        <v>32</v>
      </c>
      <c r="CD13" s="77">
        <v>0</v>
      </c>
      <c r="CE13" s="77">
        <v>10</v>
      </c>
      <c r="CF13" s="77">
        <v>3</v>
      </c>
      <c r="CG13" s="77">
        <v>0</v>
      </c>
      <c r="CH13" s="77">
        <v>0</v>
      </c>
      <c r="CI13" s="77">
        <v>199</v>
      </c>
      <c r="CJ13" s="77">
        <v>1</v>
      </c>
      <c r="CK13" s="77">
        <v>0</v>
      </c>
      <c r="CL13" s="77">
        <v>6</v>
      </c>
      <c r="CM13" s="77">
        <v>10</v>
      </c>
      <c r="CN13" s="77">
        <v>62</v>
      </c>
      <c r="CO13" s="77">
        <v>0</v>
      </c>
      <c r="CP13" s="77">
        <v>0</v>
      </c>
      <c r="CQ13" s="77">
        <v>0</v>
      </c>
      <c r="CR13" s="77">
        <v>0</v>
      </c>
      <c r="CS13" s="77">
        <v>0</v>
      </c>
      <c r="CT13" s="77">
        <v>0</v>
      </c>
      <c r="CU13" s="77">
        <v>0</v>
      </c>
      <c r="CV13" s="77">
        <v>0</v>
      </c>
      <c r="CW13" s="77">
        <v>0</v>
      </c>
      <c r="CX13" s="77">
        <v>0</v>
      </c>
      <c r="CY13" s="77">
        <v>0</v>
      </c>
      <c r="CZ13" s="77">
        <v>0</v>
      </c>
      <c r="DA13" s="77">
        <v>0</v>
      </c>
      <c r="DB13" s="77">
        <v>0</v>
      </c>
      <c r="DC13" s="77">
        <v>0</v>
      </c>
      <c r="DD13" s="77">
        <v>9</v>
      </c>
      <c r="DE13" s="77">
        <v>4</v>
      </c>
      <c r="DF13" s="77">
        <v>247</v>
      </c>
      <c r="DG13" s="77">
        <v>533</v>
      </c>
      <c r="DH13" s="77">
        <v>12432</v>
      </c>
      <c r="DI13" s="77">
        <v>0</v>
      </c>
      <c r="DJ13" s="77">
        <v>0</v>
      </c>
      <c r="DK13" s="77">
        <v>0</v>
      </c>
      <c r="DL13" s="77">
        <v>0</v>
      </c>
      <c r="DM13" s="77">
        <v>0</v>
      </c>
      <c r="DN13" s="77">
        <v>0</v>
      </c>
      <c r="DO13" s="77">
        <v>0</v>
      </c>
      <c r="DP13" s="77">
        <v>0</v>
      </c>
      <c r="DQ13" s="77">
        <v>81384</v>
      </c>
      <c r="DR13" s="77">
        <v>202</v>
      </c>
      <c r="DS13" s="77">
        <v>0</v>
      </c>
      <c r="DT13" s="77">
        <v>0</v>
      </c>
      <c r="DU13" s="77">
        <v>0</v>
      </c>
      <c r="DV13" s="77">
        <v>0</v>
      </c>
      <c r="DW13" s="77">
        <v>0</v>
      </c>
      <c r="DX13" s="77">
        <v>0</v>
      </c>
      <c r="DY13" s="77">
        <v>0</v>
      </c>
      <c r="DZ13" s="77">
        <v>0</v>
      </c>
      <c r="EA13" s="77">
        <v>0</v>
      </c>
      <c r="EB13" s="77">
        <v>0</v>
      </c>
      <c r="EC13" s="77">
        <v>0</v>
      </c>
      <c r="ED13" s="77">
        <v>0</v>
      </c>
      <c r="EE13" s="77">
        <v>0</v>
      </c>
      <c r="EF13" s="77">
        <v>483706</v>
      </c>
      <c r="EG13" s="77">
        <v>1535589</v>
      </c>
      <c r="EH13" s="78">
        <v>0</v>
      </c>
      <c r="EI13" s="79">
        <v>0</v>
      </c>
      <c r="EJ13" s="77">
        <v>0</v>
      </c>
      <c r="EK13" s="77">
        <v>9599</v>
      </c>
      <c r="EL13" s="77">
        <v>0</v>
      </c>
      <c r="EM13" s="77">
        <v>206</v>
      </c>
      <c r="EN13" s="77">
        <v>1544982</v>
      </c>
      <c r="EO13" s="77">
        <v>2028688</v>
      </c>
    </row>
    <row r="14" spans="1:145" ht="15.75" customHeight="1">
      <c r="A14" s="76">
        <v>11</v>
      </c>
      <c r="B14" s="68" t="s">
        <v>655</v>
      </c>
      <c r="C14" s="68" t="s">
        <v>9</v>
      </c>
      <c r="D14" s="68" t="s">
        <v>149</v>
      </c>
      <c r="E14" s="77">
        <v>119</v>
      </c>
      <c r="F14" s="77">
        <v>413</v>
      </c>
      <c r="G14" s="77">
        <v>1</v>
      </c>
      <c r="H14" s="77">
        <v>0</v>
      </c>
      <c r="I14" s="77">
        <v>15</v>
      </c>
      <c r="J14" s="77">
        <v>1</v>
      </c>
      <c r="K14" s="77">
        <v>1388</v>
      </c>
      <c r="L14" s="77">
        <v>0</v>
      </c>
      <c r="M14" s="77">
        <v>811</v>
      </c>
      <c r="N14" s="77">
        <v>39</v>
      </c>
      <c r="O14" s="77">
        <v>116744</v>
      </c>
      <c r="P14" s="77">
        <v>0</v>
      </c>
      <c r="Q14" s="77">
        <v>130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7">
        <v>0</v>
      </c>
      <c r="AB14" s="77">
        <v>0</v>
      </c>
      <c r="AC14" s="77">
        <v>0</v>
      </c>
      <c r="AD14" s="77">
        <v>0</v>
      </c>
      <c r="AE14" s="77">
        <v>0</v>
      </c>
      <c r="AF14" s="77">
        <v>0</v>
      </c>
      <c r="AG14" s="77">
        <v>0</v>
      </c>
      <c r="AH14" s="77">
        <v>0</v>
      </c>
      <c r="AI14" s="77">
        <v>0</v>
      </c>
      <c r="AJ14" s="77">
        <v>0</v>
      </c>
      <c r="AK14" s="77">
        <v>0</v>
      </c>
      <c r="AL14" s="77">
        <v>0</v>
      </c>
      <c r="AM14" s="77">
        <v>0</v>
      </c>
      <c r="AN14" s="77">
        <v>0</v>
      </c>
      <c r="AO14" s="77">
        <v>0</v>
      </c>
      <c r="AP14" s="77">
        <v>168</v>
      </c>
      <c r="AQ14" s="77">
        <v>206</v>
      </c>
      <c r="AR14" s="77">
        <v>376932</v>
      </c>
      <c r="AS14" s="77">
        <v>2707291</v>
      </c>
      <c r="AT14" s="77">
        <v>272</v>
      </c>
      <c r="AU14" s="77">
        <v>262335</v>
      </c>
      <c r="AV14" s="77">
        <v>200014</v>
      </c>
      <c r="AW14" s="77">
        <v>2233</v>
      </c>
      <c r="AX14" s="77">
        <v>0</v>
      </c>
      <c r="AY14" s="77">
        <v>0</v>
      </c>
      <c r="AZ14" s="77">
        <v>11</v>
      </c>
      <c r="BA14" s="77">
        <v>0</v>
      </c>
      <c r="BB14" s="77">
        <v>0</v>
      </c>
      <c r="BC14" s="77">
        <v>2</v>
      </c>
      <c r="BD14" s="77">
        <v>85</v>
      </c>
      <c r="BE14" s="77">
        <v>0</v>
      </c>
      <c r="BF14" s="77">
        <v>58</v>
      </c>
      <c r="BG14" s="77">
        <v>64</v>
      </c>
      <c r="BH14" s="77">
        <v>0</v>
      </c>
      <c r="BI14" s="77">
        <v>7</v>
      </c>
      <c r="BJ14" s="77">
        <v>0</v>
      </c>
      <c r="BK14" s="77">
        <v>0</v>
      </c>
      <c r="BL14" s="77">
        <v>0</v>
      </c>
      <c r="BM14" s="77">
        <v>0</v>
      </c>
      <c r="BN14" s="77">
        <v>95</v>
      </c>
      <c r="BO14" s="77">
        <v>196</v>
      </c>
      <c r="BP14" s="77">
        <v>1</v>
      </c>
      <c r="BQ14" s="77">
        <v>0</v>
      </c>
      <c r="BR14" s="77">
        <v>20182</v>
      </c>
      <c r="BS14" s="77">
        <v>19665</v>
      </c>
      <c r="BT14" s="77">
        <v>3173</v>
      </c>
      <c r="BU14" s="77">
        <v>1466</v>
      </c>
      <c r="BV14" s="77">
        <v>4622</v>
      </c>
      <c r="BW14" s="77">
        <v>46932</v>
      </c>
      <c r="BX14" s="77">
        <v>1681</v>
      </c>
      <c r="BY14" s="77">
        <v>20510</v>
      </c>
      <c r="BZ14" s="77">
        <v>11582</v>
      </c>
      <c r="CA14" s="77">
        <v>0</v>
      </c>
      <c r="CB14" s="77">
        <v>0</v>
      </c>
      <c r="CC14" s="77">
        <v>5</v>
      </c>
      <c r="CD14" s="77">
        <v>0</v>
      </c>
      <c r="CE14" s="77">
        <v>0</v>
      </c>
      <c r="CF14" s="77">
        <v>0</v>
      </c>
      <c r="CG14" s="77">
        <v>0</v>
      </c>
      <c r="CH14" s="77">
        <v>0</v>
      </c>
      <c r="CI14" s="77">
        <v>61</v>
      </c>
      <c r="CJ14" s="77">
        <v>37</v>
      </c>
      <c r="CK14" s="77">
        <v>0</v>
      </c>
      <c r="CL14" s="77">
        <v>49</v>
      </c>
      <c r="CM14" s="77">
        <v>2</v>
      </c>
      <c r="CN14" s="77">
        <v>12</v>
      </c>
      <c r="CO14" s="77">
        <v>0</v>
      </c>
      <c r="CP14" s="77">
        <v>0</v>
      </c>
      <c r="CQ14" s="77">
        <v>0</v>
      </c>
      <c r="CR14" s="77">
        <v>0</v>
      </c>
      <c r="CS14" s="77">
        <v>0</v>
      </c>
      <c r="CT14" s="77">
        <v>0</v>
      </c>
      <c r="CU14" s="77">
        <v>0</v>
      </c>
      <c r="CV14" s="77">
        <v>0</v>
      </c>
      <c r="CW14" s="77">
        <v>0</v>
      </c>
      <c r="CX14" s="77">
        <v>0</v>
      </c>
      <c r="CY14" s="77">
        <v>0</v>
      </c>
      <c r="CZ14" s="77">
        <v>0</v>
      </c>
      <c r="DA14" s="77">
        <v>0</v>
      </c>
      <c r="DB14" s="77">
        <v>0</v>
      </c>
      <c r="DC14" s="77">
        <v>0</v>
      </c>
      <c r="DD14" s="77">
        <v>96</v>
      </c>
      <c r="DE14" s="77">
        <v>0</v>
      </c>
      <c r="DF14" s="77">
        <v>2360</v>
      </c>
      <c r="DG14" s="77">
        <v>4080</v>
      </c>
      <c r="DH14" s="77">
        <v>187085</v>
      </c>
      <c r="DI14" s="77">
        <v>0</v>
      </c>
      <c r="DJ14" s="77">
        <v>0</v>
      </c>
      <c r="DK14" s="77">
        <v>0</v>
      </c>
      <c r="DL14" s="77">
        <v>0</v>
      </c>
      <c r="DM14" s="77">
        <v>0</v>
      </c>
      <c r="DN14" s="77">
        <v>0</v>
      </c>
      <c r="DO14" s="77">
        <v>0</v>
      </c>
      <c r="DP14" s="77">
        <v>0</v>
      </c>
      <c r="DQ14" s="77">
        <v>1030133</v>
      </c>
      <c r="DR14" s="77">
        <v>0</v>
      </c>
      <c r="DS14" s="77">
        <v>0</v>
      </c>
      <c r="DT14" s="77">
        <v>0</v>
      </c>
      <c r="DU14" s="77">
        <v>0</v>
      </c>
      <c r="DV14" s="77">
        <v>0</v>
      </c>
      <c r="DW14" s="77">
        <v>0</v>
      </c>
      <c r="DX14" s="77">
        <v>0</v>
      </c>
      <c r="DY14" s="77">
        <v>0</v>
      </c>
      <c r="DZ14" s="77">
        <v>0</v>
      </c>
      <c r="EA14" s="77">
        <v>0</v>
      </c>
      <c r="EB14" s="77">
        <v>0</v>
      </c>
      <c r="EC14" s="77">
        <v>0</v>
      </c>
      <c r="ED14" s="77">
        <v>0</v>
      </c>
      <c r="EE14" s="77">
        <v>0</v>
      </c>
      <c r="EF14" s="77">
        <v>5023364</v>
      </c>
      <c r="EG14" s="77">
        <v>1978445</v>
      </c>
      <c r="EH14" s="78">
        <v>0</v>
      </c>
      <c r="EI14" s="79">
        <v>0</v>
      </c>
      <c r="EJ14" s="77">
        <v>0</v>
      </c>
      <c r="EK14" s="77">
        <v>319559</v>
      </c>
      <c r="EL14" s="77">
        <v>0</v>
      </c>
      <c r="EM14" s="77">
        <v>28069</v>
      </c>
      <c r="EN14" s="77">
        <v>2269935</v>
      </c>
      <c r="EO14" s="77">
        <v>7293299</v>
      </c>
    </row>
    <row r="15" spans="1:145" ht="15.75" customHeight="1">
      <c r="A15" s="76">
        <v>12</v>
      </c>
      <c r="B15" s="68" t="s">
        <v>522</v>
      </c>
      <c r="C15" s="68" t="s">
        <v>9</v>
      </c>
      <c r="D15" s="68" t="s">
        <v>149</v>
      </c>
      <c r="E15" s="77">
        <v>0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1</v>
      </c>
      <c r="Y15" s="77">
        <v>0</v>
      </c>
      <c r="Z15" s="77">
        <v>0</v>
      </c>
      <c r="AA15" s="77">
        <v>0</v>
      </c>
      <c r="AB15" s="77">
        <v>0</v>
      </c>
      <c r="AC15" s="77">
        <v>0</v>
      </c>
      <c r="AD15" s="77">
        <v>0</v>
      </c>
      <c r="AE15" s="77">
        <v>0</v>
      </c>
      <c r="AF15" s="77">
        <v>0</v>
      </c>
      <c r="AG15" s="77">
        <v>0</v>
      </c>
      <c r="AH15" s="77">
        <v>0</v>
      </c>
      <c r="AI15" s="77">
        <v>0</v>
      </c>
      <c r="AJ15" s="77">
        <v>0</v>
      </c>
      <c r="AK15" s="77">
        <v>0</v>
      </c>
      <c r="AL15" s="77">
        <v>0</v>
      </c>
      <c r="AM15" s="77">
        <v>0</v>
      </c>
      <c r="AN15" s="77">
        <v>0</v>
      </c>
      <c r="AO15" s="77">
        <v>0</v>
      </c>
      <c r="AP15" s="77">
        <v>0</v>
      </c>
      <c r="AQ15" s="77">
        <v>0</v>
      </c>
      <c r="AR15" s="77">
        <v>0</v>
      </c>
      <c r="AS15" s="77">
        <v>0</v>
      </c>
      <c r="AT15" s="77">
        <v>0</v>
      </c>
      <c r="AU15" s="77">
        <v>63</v>
      </c>
      <c r="AV15" s="77">
        <v>0</v>
      </c>
      <c r="AW15" s="77">
        <v>0</v>
      </c>
      <c r="AX15" s="77">
        <v>0</v>
      </c>
      <c r="AY15" s="77">
        <v>166</v>
      </c>
      <c r="AZ15" s="77">
        <v>7710</v>
      </c>
      <c r="BA15" s="77">
        <v>245</v>
      </c>
      <c r="BB15" s="77">
        <v>4903</v>
      </c>
      <c r="BC15" s="77">
        <v>105658</v>
      </c>
      <c r="BD15" s="77">
        <v>405566</v>
      </c>
      <c r="BE15" s="77">
        <v>62753</v>
      </c>
      <c r="BF15" s="77">
        <v>20856</v>
      </c>
      <c r="BG15" s="77">
        <v>51950</v>
      </c>
      <c r="BH15" s="77">
        <v>1240</v>
      </c>
      <c r="BI15" s="77">
        <v>104</v>
      </c>
      <c r="BJ15" s="77">
        <v>51</v>
      </c>
      <c r="BK15" s="77">
        <v>14</v>
      </c>
      <c r="BL15" s="77">
        <v>1</v>
      </c>
      <c r="BM15" s="77">
        <v>0</v>
      </c>
      <c r="BN15" s="77">
        <v>185</v>
      </c>
      <c r="BO15" s="77">
        <v>544</v>
      </c>
      <c r="BP15" s="77">
        <v>0</v>
      </c>
      <c r="BQ15" s="77">
        <v>0</v>
      </c>
      <c r="BR15" s="77">
        <v>1082</v>
      </c>
      <c r="BS15" s="77">
        <v>2744</v>
      </c>
      <c r="BT15" s="77">
        <v>0</v>
      </c>
      <c r="BU15" s="77">
        <v>152</v>
      </c>
      <c r="BV15" s="77">
        <v>154</v>
      </c>
      <c r="BW15" s="77">
        <v>29</v>
      </c>
      <c r="BX15" s="77">
        <v>510</v>
      </c>
      <c r="BY15" s="77">
        <v>3321</v>
      </c>
      <c r="BZ15" s="77">
        <v>4</v>
      </c>
      <c r="CA15" s="77">
        <v>1</v>
      </c>
      <c r="CB15" s="77">
        <v>0</v>
      </c>
      <c r="CC15" s="77">
        <v>42</v>
      </c>
      <c r="CD15" s="77">
        <v>0</v>
      </c>
      <c r="CE15" s="77">
        <v>0</v>
      </c>
      <c r="CF15" s="77">
        <v>1</v>
      </c>
      <c r="CG15" s="77">
        <v>0</v>
      </c>
      <c r="CH15" s="77">
        <v>0</v>
      </c>
      <c r="CI15" s="77">
        <v>16</v>
      </c>
      <c r="CJ15" s="77">
        <v>0</v>
      </c>
      <c r="CK15" s="77">
        <v>1</v>
      </c>
      <c r="CL15" s="77">
        <v>24</v>
      </c>
      <c r="CM15" s="77">
        <v>38</v>
      </c>
      <c r="CN15" s="77">
        <v>67</v>
      </c>
      <c r="CO15" s="77">
        <v>0</v>
      </c>
      <c r="CP15" s="77">
        <v>0</v>
      </c>
      <c r="CQ15" s="77">
        <v>0</v>
      </c>
      <c r="CR15" s="77">
        <v>0</v>
      </c>
      <c r="CS15" s="77">
        <v>0</v>
      </c>
      <c r="CT15" s="77">
        <v>0</v>
      </c>
      <c r="CU15" s="77">
        <v>0</v>
      </c>
      <c r="CV15" s="77">
        <v>0</v>
      </c>
      <c r="CW15" s="77">
        <v>0</v>
      </c>
      <c r="CX15" s="77">
        <v>1</v>
      </c>
      <c r="CY15" s="77">
        <v>0</v>
      </c>
      <c r="CZ15" s="77">
        <v>0</v>
      </c>
      <c r="DA15" s="77">
        <v>0</v>
      </c>
      <c r="DB15" s="77">
        <v>0</v>
      </c>
      <c r="DC15" s="77">
        <v>0</v>
      </c>
      <c r="DD15" s="77">
        <v>33</v>
      </c>
      <c r="DE15" s="77">
        <v>11</v>
      </c>
      <c r="DF15" s="77">
        <v>50</v>
      </c>
      <c r="DG15" s="77">
        <v>41</v>
      </c>
      <c r="DH15" s="77">
        <v>1545</v>
      </c>
      <c r="DI15" s="77">
        <v>0</v>
      </c>
      <c r="DJ15" s="77">
        <v>0</v>
      </c>
      <c r="DK15" s="77">
        <v>0</v>
      </c>
      <c r="DL15" s="77">
        <v>0</v>
      </c>
      <c r="DM15" s="77">
        <v>0</v>
      </c>
      <c r="DN15" s="77">
        <v>0</v>
      </c>
      <c r="DO15" s="77">
        <v>0</v>
      </c>
      <c r="DP15" s="77">
        <v>0</v>
      </c>
      <c r="DQ15" s="77">
        <v>38121</v>
      </c>
      <c r="DR15" s="77">
        <v>0</v>
      </c>
      <c r="DS15" s="77">
        <v>0</v>
      </c>
      <c r="DT15" s="77">
        <v>0</v>
      </c>
      <c r="DU15" s="77">
        <v>0</v>
      </c>
      <c r="DV15" s="77">
        <v>0</v>
      </c>
      <c r="DW15" s="77">
        <v>0</v>
      </c>
      <c r="DX15" s="77">
        <v>0</v>
      </c>
      <c r="DY15" s="77">
        <v>0</v>
      </c>
      <c r="DZ15" s="77">
        <v>0</v>
      </c>
      <c r="EA15" s="77">
        <v>0</v>
      </c>
      <c r="EB15" s="77">
        <v>0</v>
      </c>
      <c r="EC15" s="77">
        <v>0</v>
      </c>
      <c r="ED15" s="77">
        <v>0</v>
      </c>
      <c r="EE15" s="77">
        <v>0</v>
      </c>
      <c r="EF15" s="77">
        <v>709996</v>
      </c>
      <c r="EG15" s="77">
        <v>0</v>
      </c>
      <c r="EH15" s="78">
        <v>0</v>
      </c>
      <c r="EI15" s="79">
        <v>0</v>
      </c>
      <c r="EJ15" s="77">
        <v>0</v>
      </c>
      <c r="EK15" s="77">
        <v>7854</v>
      </c>
      <c r="EL15" s="77">
        <v>0</v>
      </c>
      <c r="EM15" s="77">
        <v>52418</v>
      </c>
      <c r="EN15" s="77">
        <v>-44564</v>
      </c>
      <c r="EO15" s="77">
        <v>665432</v>
      </c>
    </row>
    <row r="16" spans="1:145" ht="15.75" customHeight="1">
      <c r="A16" s="76">
        <v>13</v>
      </c>
      <c r="B16" s="68" t="s">
        <v>523</v>
      </c>
      <c r="C16" s="68" t="s">
        <v>9</v>
      </c>
      <c r="D16" s="68" t="s">
        <v>149</v>
      </c>
      <c r="E16" s="77">
        <v>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11</v>
      </c>
      <c r="L16" s="77">
        <v>0</v>
      </c>
      <c r="M16" s="77">
        <v>8</v>
      </c>
      <c r="N16" s="77">
        <v>0</v>
      </c>
      <c r="O16" s="77">
        <v>195</v>
      </c>
      <c r="P16" s="77">
        <v>0</v>
      </c>
      <c r="Q16" s="77">
        <v>78663</v>
      </c>
      <c r="R16" s="77">
        <v>0</v>
      </c>
      <c r="S16" s="77">
        <v>0</v>
      </c>
      <c r="T16" s="77">
        <v>0</v>
      </c>
      <c r="U16" s="77">
        <v>0</v>
      </c>
      <c r="V16" s="77">
        <v>0</v>
      </c>
      <c r="W16" s="77">
        <v>0</v>
      </c>
      <c r="X16" s="77">
        <v>381</v>
      </c>
      <c r="Y16" s="77">
        <v>0</v>
      </c>
      <c r="Z16" s="77">
        <v>0</v>
      </c>
      <c r="AA16" s="77">
        <v>0</v>
      </c>
      <c r="AB16" s="77">
        <v>0</v>
      </c>
      <c r="AC16" s="77">
        <v>0</v>
      </c>
      <c r="AD16" s="77">
        <v>0</v>
      </c>
      <c r="AE16" s="77">
        <v>0</v>
      </c>
      <c r="AF16" s="77">
        <v>0</v>
      </c>
      <c r="AG16" s="77">
        <v>0</v>
      </c>
      <c r="AH16" s="77">
        <v>0</v>
      </c>
      <c r="AI16" s="77">
        <v>0</v>
      </c>
      <c r="AJ16" s="77">
        <v>0</v>
      </c>
      <c r="AK16" s="77">
        <v>0</v>
      </c>
      <c r="AL16" s="77">
        <v>0</v>
      </c>
      <c r="AM16" s="77">
        <v>0</v>
      </c>
      <c r="AN16" s="77">
        <v>0</v>
      </c>
      <c r="AO16" s="77">
        <v>0</v>
      </c>
      <c r="AP16" s="77">
        <v>0</v>
      </c>
      <c r="AQ16" s="77">
        <v>0</v>
      </c>
      <c r="AR16" s="77">
        <v>3692</v>
      </c>
      <c r="AS16" s="77">
        <v>23649</v>
      </c>
      <c r="AT16" s="77">
        <v>0</v>
      </c>
      <c r="AU16" s="77">
        <v>686</v>
      </c>
      <c r="AV16" s="77">
        <v>0</v>
      </c>
      <c r="AW16" s="77">
        <v>81</v>
      </c>
      <c r="AX16" s="77">
        <v>0</v>
      </c>
      <c r="AY16" s="77">
        <v>39595</v>
      </c>
      <c r="AZ16" s="77">
        <v>4263680</v>
      </c>
      <c r="BA16" s="77">
        <v>188105</v>
      </c>
      <c r="BB16" s="77">
        <v>28290</v>
      </c>
      <c r="BC16" s="77">
        <v>493075</v>
      </c>
      <c r="BD16" s="77">
        <v>9182</v>
      </c>
      <c r="BE16" s="77">
        <v>2827</v>
      </c>
      <c r="BF16" s="77">
        <v>520049</v>
      </c>
      <c r="BG16" s="77">
        <v>469310</v>
      </c>
      <c r="BH16" s="77">
        <v>32</v>
      </c>
      <c r="BI16" s="77">
        <v>14</v>
      </c>
      <c r="BJ16" s="77">
        <v>0</v>
      </c>
      <c r="BK16" s="77">
        <v>0</v>
      </c>
      <c r="BL16" s="77">
        <v>4</v>
      </c>
      <c r="BM16" s="77">
        <v>18</v>
      </c>
      <c r="BN16" s="77">
        <v>133</v>
      </c>
      <c r="BO16" s="77">
        <v>11302</v>
      </c>
      <c r="BP16" s="77">
        <v>0</v>
      </c>
      <c r="BQ16" s="77">
        <v>0</v>
      </c>
      <c r="BR16" s="77">
        <v>772</v>
      </c>
      <c r="BS16" s="77">
        <v>808</v>
      </c>
      <c r="BT16" s="77">
        <v>14</v>
      </c>
      <c r="BU16" s="77">
        <v>27</v>
      </c>
      <c r="BV16" s="77">
        <v>9</v>
      </c>
      <c r="BW16" s="77">
        <v>391</v>
      </c>
      <c r="BX16" s="77">
        <v>64840</v>
      </c>
      <c r="BY16" s="77">
        <v>541</v>
      </c>
      <c r="BZ16" s="77">
        <v>1355</v>
      </c>
      <c r="CA16" s="77">
        <v>0</v>
      </c>
      <c r="CB16" s="77">
        <v>0</v>
      </c>
      <c r="CC16" s="77">
        <v>1</v>
      </c>
      <c r="CD16" s="77">
        <v>0</v>
      </c>
      <c r="CE16" s="77">
        <v>0</v>
      </c>
      <c r="CF16" s="77">
        <v>0</v>
      </c>
      <c r="CG16" s="77">
        <v>0</v>
      </c>
      <c r="CH16" s="77">
        <v>3</v>
      </c>
      <c r="CI16" s="77">
        <v>83</v>
      </c>
      <c r="CJ16" s="77">
        <v>7</v>
      </c>
      <c r="CK16" s="77">
        <v>0</v>
      </c>
      <c r="CL16" s="77">
        <v>46</v>
      </c>
      <c r="CM16" s="77">
        <v>19</v>
      </c>
      <c r="CN16" s="77">
        <v>212</v>
      </c>
      <c r="CO16" s="77">
        <v>59</v>
      </c>
      <c r="CP16" s="77">
        <v>2</v>
      </c>
      <c r="CQ16" s="77">
        <v>1</v>
      </c>
      <c r="CR16" s="77">
        <v>0</v>
      </c>
      <c r="CS16" s="77">
        <v>0</v>
      </c>
      <c r="CT16" s="77">
        <v>0</v>
      </c>
      <c r="CU16" s="77">
        <v>0</v>
      </c>
      <c r="CV16" s="77">
        <v>0</v>
      </c>
      <c r="CW16" s="77">
        <v>0</v>
      </c>
      <c r="CX16" s="77">
        <v>0</v>
      </c>
      <c r="CY16" s="77">
        <v>0</v>
      </c>
      <c r="CZ16" s="77">
        <v>0</v>
      </c>
      <c r="DA16" s="77">
        <v>0</v>
      </c>
      <c r="DB16" s="77">
        <v>0</v>
      </c>
      <c r="DC16" s="77">
        <v>0</v>
      </c>
      <c r="DD16" s="77">
        <v>476</v>
      </c>
      <c r="DE16" s="77">
        <v>8</v>
      </c>
      <c r="DF16" s="77">
        <v>222</v>
      </c>
      <c r="DG16" s="77">
        <v>39</v>
      </c>
      <c r="DH16" s="77">
        <v>3261</v>
      </c>
      <c r="DI16" s="77">
        <v>0</v>
      </c>
      <c r="DJ16" s="77">
        <v>0</v>
      </c>
      <c r="DK16" s="77">
        <v>0</v>
      </c>
      <c r="DL16" s="77">
        <v>0</v>
      </c>
      <c r="DM16" s="77">
        <v>0</v>
      </c>
      <c r="DN16" s="77">
        <v>0</v>
      </c>
      <c r="DO16" s="77">
        <v>0</v>
      </c>
      <c r="DP16" s="77">
        <v>0</v>
      </c>
      <c r="DQ16" s="77">
        <v>26542</v>
      </c>
      <c r="DR16" s="77">
        <v>0</v>
      </c>
      <c r="DS16" s="77">
        <v>0</v>
      </c>
      <c r="DT16" s="77">
        <v>0</v>
      </c>
      <c r="DU16" s="77">
        <v>0</v>
      </c>
      <c r="DV16" s="77">
        <v>0</v>
      </c>
      <c r="DW16" s="77">
        <v>0</v>
      </c>
      <c r="DX16" s="77">
        <v>0</v>
      </c>
      <c r="DY16" s="77">
        <v>0</v>
      </c>
      <c r="DZ16" s="77">
        <v>0</v>
      </c>
      <c r="EA16" s="77">
        <v>0</v>
      </c>
      <c r="EB16" s="77">
        <v>0</v>
      </c>
      <c r="EC16" s="77">
        <v>0</v>
      </c>
      <c r="ED16" s="77">
        <v>0</v>
      </c>
      <c r="EE16" s="77">
        <v>0</v>
      </c>
      <c r="EF16" s="77">
        <v>6232720</v>
      </c>
      <c r="EG16" s="77">
        <v>0</v>
      </c>
      <c r="EH16" s="78">
        <v>0</v>
      </c>
      <c r="EI16" s="79">
        <v>0</v>
      </c>
      <c r="EJ16" s="77">
        <v>0</v>
      </c>
      <c r="EK16" s="77">
        <v>74</v>
      </c>
      <c r="EL16" s="77">
        <v>0</v>
      </c>
      <c r="EM16" s="77">
        <v>0</v>
      </c>
      <c r="EN16" s="77">
        <v>74</v>
      </c>
      <c r="EO16" s="77">
        <v>6232794</v>
      </c>
    </row>
    <row r="17" spans="1:145" ht="15.75" customHeight="1">
      <c r="A17" s="76">
        <v>14</v>
      </c>
      <c r="B17" s="68" t="s">
        <v>524</v>
      </c>
      <c r="C17" s="68" t="s">
        <v>9</v>
      </c>
      <c r="D17" s="68" t="s">
        <v>149</v>
      </c>
      <c r="E17" s="77">
        <v>10</v>
      </c>
      <c r="F17" s="77">
        <v>33</v>
      </c>
      <c r="G17" s="77">
        <v>0</v>
      </c>
      <c r="H17" s="77">
        <v>0</v>
      </c>
      <c r="I17" s="77">
        <v>1</v>
      </c>
      <c r="J17" s="77">
        <v>0</v>
      </c>
      <c r="K17" s="77">
        <v>23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55072</v>
      </c>
      <c r="S17" s="77">
        <v>0</v>
      </c>
      <c r="T17" s="77">
        <v>0</v>
      </c>
      <c r="U17" s="77">
        <v>0</v>
      </c>
      <c r="V17" s="77">
        <v>0</v>
      </c>
      <c r="W17" s="77">
        <v>0</v>
      </c>
      <c r="X17" s="77">
        <v>0</v>
      </c>
      <c r="Y17" s="77">
        <v>0</v>
      </c>
      <c r="Z17" s="77">
        <v>0</v>
      </c>
      <c r="AA17" s="77">
        <v>0</v>
      </c>
      <c r="AB17" s="77">
        <v>0</v>
      </c>
      <c r="AC17" s="77">
        <v>0</v>
      </c>
      <c r="AD17" s="77">
        <v>0</v>
      </c>
      <c r="AE17" s="77">
        <v>0</v>
      </c>
      <c r="AF17" s="77">
        <v>0</v>
      </c>
      <c r="AG17" s="77">
        <v>0</v>
      </c>
      <c r="AH17" s="77">
        <v>0</v>
      </c>
      <c r="AI17" s="77">
        <v>0</v>
      </c>
      <c r="AJ17" s="77">
        <v>0</v>
      </c>
      <c r="AK17" s="77">
        <v>0</v>
      </c>
      <c r="AL17" s="77">
        <v>0</v>
      </c>
      <c r="AM17" s="77">
        <v>0</v>
      </c>
      <c r="AN17" s="77">
        <v>0</v>
      </c>
      <c r="AO17" s="77">
        <v>0</v>
      </c>
      <c r="AP17" s="77">
        <v>14</v>
      </c>
      <c r="AQ17" s="77">
        <v>17</v>
      </c>
      <c r="AR17" s="77">
        <v>4</v>
      </c>
      <c r="AS17" s="77">
        <v>104</v>
      </c>
      <c r="AT17" s="77">
        <v>682550</v>
      </c>
      <c r="AU17" s="77">
        <v>46333</v>
      </c>
      <c r="AV17" s="77">
        <v>0</v>
      </c>
      <c r="AW17" s="77">
        <v>109</v>
      </c>
      <c r="AX17" s="77">
        <v>0</v>
      </c>
      <c r="AY17" s="77">
        <v>0</v>
      </c>
      <c r="AZ17" s="77">
        <v>0</v>
      </c>
      <c r="BA17" s="77">
        <v>0</v>
      </c>
      <c r="BB17" s="77">
        <v>0</v>
      </c>
      <c r="BC17" s="77">
        <v>0</v>
      </c>
      <c r="BD17" s="77">
        <v>2</v>
      </c>
      <c r="BE17" s="77">
        <v>0</v>
      </c>
      <c r="BF17" s="77">
        <v>70</v>
      </c>
      <c r="BG17" s="77">
        <v>399</v>
      </c>
      <c r="BH17" s="77">
        <v>0</v>
      </c>
      <c r="BI17" s="77">
        <v>0</v>
      </c>
      <c r="BJ17" s="77">
        <v>0</v>
      </c>
      <c r="BK17" s="77">
        <v>0</v>
      </c>
      <c r="BL17" s="77">
        <v>0</v>
      </c>
      <c r="BM17" s="77">
        <v>0</v>
      </c>
      <c r="BN17" s="77">
        <v>0</v>
      </c>
      <c r="BO17" s="77">
        <v>2</v>
      </c>
      <c r="BP17" s="77">
        <v>0</v>
      </c>
      <c r="BQ17" s="77">
        <v>0</v>
      </c>
      <c r="BR17" s="77">
        <v>79</v>
      </c>
      <c r="BS17" s="77">
        <v>342</v>
      </c>
      <c r="BT17" s="77">
        <v>0</v>
      </c>
      <c r="BU17" s="77">
        <v>6</v>
      </c>
      <c r="BV17" s="77">
        <v>1</v>
      </c>
      <c r="BW17" s="77">
        <v>2853</v>
      </c>
      <c r="BX17" s="77">
        <v>144</v>
      </c>
      <c r="BY17" s="77">
        <v>657</v>
      </c>
      <c r="BZ17" s="77">
        <v>290</v>
      </c>
      <c r="CA17" s="77">
        <v>0</v>
      </c>
      <c r="CB17" s="77">
        <v>0</v>
      </c>
      <c r="CC17" s="77">
        <v>0</v>
      </c>
      <c r="CD17" s="77">
        <v>0</v>
      </c>
      <c r="CE17" s="77">
        <v>0</v>
      </c>
      <c r="CF17" s="77">
        <v>0</v>
      </c>
      <c r="CG17" s="77">
        <v>0</v>
      </c>
      <c r="CH17" s="77">
        <v>0</v>
      </c>
      <c r="CI17" s="77">
        <v>5</v>
      </c>
      <c r="CJ17" s="77">
        <v>0</v>
      </c>
      <c r="CK17" s="77">
        <v>0</v>
      </c>
      <c r="CL17" s="77">
        <v>3</v>
      </c>
      <c r="CM17" s="77">
        <v>0</v>
      </c>
      <c r="CN17" s="77">
        <v>0</v>
      </c>
      <c r="CO17" s="77">
        <v>0</v>
      </c>
      <c r="CP17" s="77">
        <v>0</v>
      </c>
      <c r="CQ17" s="77">
        <v>0</v>
      </c>
      <c r="CR17" s="77">
        <v>0</v>
      </c>
      <c r="CS17" s="77">
        <v>0</v>
      </c>
      <c r="CT17" s="77">
        <v>0</v>
      </c>
      <c r="CU17" s="77">
        <v>0</v>
      </c>
      <c r="CV17" s="77">
        <v>0</v>
      </c>
      <c r="CW17" s="77">
        <v>0</v>
      </c>
      <c r="CX17" s="77">
        <v>0</v>
      </c>
      <c r="CY17" s="77">
        <v>0</v>
      </c>
      <c r="CZ17" s="77">
        <v>0</v>
      </c>
      <c r="DA17" s="77">
        <v>0</v>
      </c>
      <c r="DB17" s="77">
        <v>0</v>
      </c>
      <c r="DC17" s="77">
        <v>0</v>
      </c>
      <c r="DD17" s="77">
        <v>2</v>
      </c>
      <c r="DE17" s="77">
        <v>0</v>
      </c>
      <c r="DF17" s="77">
        <v>31</v>
      </c>
      <c r="DG17" s="77">
        <v>76</v>
      </c>
      <c r="DH17" s="77">
        <v>1184</v>
      </c>
      <c r="DI17" s="77">
        <v>0</v>
      </c>
      <c r="DJ17" s="77">
        <v>0</v>
      </c>
      <c r="DK17" s="77">
        <v>0</v>
      </c>
      <c r="DL17" s="77">
        <v>0</v>
      </c>
      <c r="DM17" s="77">
        <v>0</v>
      </c>
      <c r="DN17" s="77">
        <v>0</v>
      </c>
      <c r="DO17" s="77">
        <v>0</v>
      </c>
      <c r="DP17" s="77">
        <v>0</v>
      </c>
      <c r="DQ17" s="77">
        <v>368124</v>
      </c>
      <c r="DR17" s="77">
        <v>0</v>
      </c>
      <c r="DS17" s="77">
        <v>0</v>
      </c>
      <c r="DT17" s="77">
        <v>0</v>
      </c>
      <c r="DU17" s="77">
        <v>0</v>
      </c>
      <c r="DV17" s="77">
        <v>0</v>
      </c>
      <c r="DW17" s="77">
        <v>0</v>
      </c>
      <c r="DX17" s="77">
        <v>0</v>
      </c>
      <c r="DY17" s="77">
        <v>0</v>
      </c>
      <c r="DZ17" s="77">
        <v>0</v>
      </c>
      <c r="EA17" s="77">
        <v>0</v>
      </c>
      <c r="EB17" s="77">
        <v>0</v>
      </c>
      <c r="EC17" s="77">
        <v>0</v>
      </c>
      <c r="ED17" s="77">
        <v>0</v>
      </c>
      <c r="EE17" s="77">
        <v>0</v>
      </c>
      <c r="EF17" s="77">
        <v>1158539</v>
      </c>
      <c r="EG17" s="77">
        <v>0</v>
      </c>
      <c r="EH17" s="78">
        <v>0</v>
      </c>
      <c r="EI17" s="79">
        <v>0</v>
      </c>
      <c r="EJ17" s="77">
        <v>0</v>
      </c>
      <c r="EK17" s="77">
        <v>0</v>
      </c>
      <c r="EL17" s="77">
        <v>0</v>
      </c>
      <c r="EM17" s="77">
        <v>0</v>
      </c>
      <c r="EN17" s="77">
        <v>0</v>
      </c>
      <c r="EO17" s="77">
        <v>1158539</v>
      </c>
    </row>
    <row r="18" spans="1:145" ht="15.75" customHeight="1">
      <c r="A18" s="76">
        <v>15</v>
      </c>
      <c r="B18" s="68" t="s">
        <v>525</v>
      </c>
      <c r="C18" s="68" t="s">
        <v>9</v>
      </c>
      <c r="D18" s="68" t="s">
        <v>149</v>
      </c>
      <c r="E18" s="77">
        <v>8</v>
      </c>
      <c r="F18" s="77">
        <v>28</v>
      </c>
      <c r="G18" s="77">
        <v>0</v>
      </c>
      <c r="H18" s="77">
        <v>0</v>
      </c>
      <c r="I18" s="77">
        <v>1</v>
      </c>
      <c r="J18" s="77">
        <v>0</v>
      </c>
      <c r="K18" s="77">
        <v>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98235</v>
      </c>
      <c r="T18" s="77">
        <v>0</v>
      </c>
      <c r="U18" s="77">
        <v>0</v>
      </c>
      <c r="V18" s="77">
        <v>0</v>
      </c>
      <c r="W18" s="77">
        <v>0</v>
      </c>
      <c r="X18" s="77">
        <v>0</v>
      </c>
      <c r="Y18" s="77">
        <v>0</v>
      </c>
      <c r="Z18" s="77">
        <v>0</v>
      </c>
      <c r="AA18" s="77">
        <v>0</v>
      </c>
      <c r="AB18" s="77">
        <v>0</v>
      </c>
      <c r="AC18" s="77">
        <v>0</v>
      </c>
      <c r="AD18" s="77">
        <v>0</v>
      </c>
      <c r="AE18" s="77">
        <v>0</v>
      </c>
      <c r="AF18" s="77">
        <v>0</v>
      </c>
      <c r="AG18" s="77">
        <v>0</v>
      </c>
      <c r="AH18" s="77">
        <v>0</v>
      </c>
      <c r="AI18" s="77">
        <v>0</v>
      </c>
      <c r="AJ18" s="77">
        <v>0</v>
      </c>
      <c r="AK18" s="77">
        <v>0</v>
      </c>
      <c r="AL18" s="77">
        <v>0</v>
      </c>
      <c r="AM18" s="77">
        <v>0</v>
      </c>
      <c r="AN18" s="77">
        <v>0</v>
      </c>
      <c r="AO18" s="77">
        <v>0</v>
      </c>
      <c r="AP18" s="77">
        <v>11</v>
      </c>
      <c r="AQ18" s="77">
        <v>14</v>
      </c>
      <c r="AR18" s="77">
        <v>4</v>
      </c>
      <c r="AS18" s="77">
        <v>88</v>
      </c>
      <c r="AT18" s="77">
        <v>459240</v>
      </c>
      <c r="AU18" s="77">
        <v>33900</v>
      </c>
      <c r="AV18" s="77">
        <v>0</v>
      </c>
      <c r="AW18" s="77">
        <v>78</v>
      </c>
      <c r="AX18" s="77">
        <v>0</v>
      </c>
      <c r="AY18" s="77">
        <v>0</v>
      </c>
      <c r="AZ18" s="77">
        <v>0</v>
      </c>
      <c r="BA18" s="77">
        <v>0</v>
      </c>
      <c r="BB18" s="77">
        <v>0</v>
      </c>
      <c r="BC18" s="77">
        <v>0</v>
      </c>
      <c r="BD18" s="77">
        <v>0</v>
      </c>
      <c r="BE18" s="77">
        <v>0</v>
      </c>
      <c r="BF18" s="77">
        <v>46</v>
      </c>
      <c r="BG18" s="77">
        <v>268</v>
      </c>
      <c r="BH18" s="77">
        <v>0</v>
      </c>
      <c r="BI18" s="77">
        <v>0</v>
      </c>
      <c r="BJ18" s="77">
        <v>0</v>
      </c>
      <c r="BK18" s="77">
        <v>0</v>
      </c>
      <c r="BL18" s="77">
        <v>0</v>
      </c>
      <c r="BM18" s="77">
        <v>0</v>
      </c>
      <c r="BN18" s="77">
        <v>0</v>
      </c>
      <c r="BO18" s="77">
        <v>0</v>
      </c>
      <c r="BP18" s="77">
        <v>0</v>
      </c>
      <c r="BQ18" s="77">
        <v>0</v>
      </c>
      <c r="BR18" s="77">
        <v>34</v>
      </c>
      <c r="BS18" s="77">
        <v>159</v>
      </c>
      <c r="BT18" s="77">
        <v>0</v>
      </c>
      <c r="BU18" s="77">
        <v>0</v>
      </c>
      <c r="BV18" s="77">
        <v>0</v>
      </c>
      <c r="BW18" s="77">
        <v>1917</v>
      </c>
      <c r="BX18" s="77">
        <v>97</v>
      </c>
      <c r="BY18" s="77">
        <v>493</v>
      </c>
      <c r="BZ18" s="77">
        <v>25</v>
      </c>
      <c r="CA18" s="77">
        <v>0</v>
      </c>
      <c r="CB18" s="77">
        <v>0</v>
      </c>
      <c r="CC18" s="77">
        <v>0</v>
      </c>
      <c r="CD18" s="77">
        <v>0</v>
      </c>
      <c r="CE18" s="77">
        <v>0</v>
      </c>
      <c r="CF18" s="77">
        <v>0</v>
      </c>
      <c r="CG18" s="77">
        <v>0</v>
      </c>
      <c r="CH18" s="77">
        <v>0</v>
      </c>
      <c r="CI18" s="77">
        <v>4</v>
      </c>
      <c r="CJ18" s="77">
        <v>0</v>
      </c>
      <c r="CK18" s="77">
        <v>0</v>
      </c>
      <c r="CL18" s="77">
        <v>2</v>
      </c>
      <c r="CM18" s="77">
        <v>0</v>
      </c>
      <c r="CN18" s="77">
        <v>0</v>
      </c>
      <c r="CO18" s="77">
        <v>0</v>
      </c>
      <c r="CP18" s="77">
        <v>0</v>
      </c>
      <c r="CQ18" s="77">
        <v>0</v>
      </c>
      <c r="CR18" s="77">
        <v>0</v>
      </c>
      <c r="CS18" s="77">
        <v>0</v>
      </c>
      <c r="CT18" s="77">
        <v>0</v>
      </c>
      <c r="CU18" s="77">
        <v>0</v>
      </c>
      <c r="CV18" s="77">
        <v>0</v>
      </c>
      <c r="CW18" s="77">
        <v>0</v>
      </c>
      <c r="CX18" s="77">
        <v>0</v>
      </c>
      <c r="CY18" s="77">
        <v>0</v>
      </c>
      <c r="CZ18" s="77">
        <v>0</v>
      </c>
      <c r="DA18" s="77">
        <v>0</v>
      </c>
      <c r="DB18" s="77">
        <v>0</v>
      </c>
      <c r="DC18" s="77">
        <v>0</v>
      </c>
      <c r="DD18" s="77">
        <v>0</v>
      </c>
      <c r="DE18" s="77">
        <v>0</v>
      </c>
      <c r="DF18" s="77">
        <v>24</v>
      </c>
      <c r="DG18" s="77">
        <v>52</v>
      </c>
      <c r="DH18" s="77">
        <v>825</v>
      </c>
      <c r="DI18" s="77">
        <v>0</v>
      </c>
      <c r="DJ18" s="77">
        <v>0</v>
      </c>
      <c r="DK18" s="77">
        <v>0</v>
      </c>
      <c r="DL18" s="77">
        <v>0</v>
      </c>
      <c r="DM18" s="77">
        <v>0</v>
      </c>
      <c r="DN18" s="77">
        <v>0</v>
      </c>
      <c r="DO18" s="77">
        <v>0</v>
      </c>
      <c r="DP18" s="77">
        <v>0</v>
      </c>
      <c r="DQ18" s="77">
        <v>247569</v>
      </c>
      <c r="DR18" s="77">
        <v>0</v>
      </c>
      <c r="DS18" s="77">
        <v>0</v>
      </c>
      <c r="DT18" s="77">
        <v>0</v>
      </c>
      <c r="DU18" s="77">
        <v>0</v>
      </c>
      <c r="DV18" s="77">
        <v>0</v>
      </c>
      <c r="DW18" s="77">
        <v>0</v>
      </c>
      <c r="DX18" s="77">
        <v>0</v>
      </c>
      <c r="DY18" s="77">
        <v>0</v>
      </c>
      <c r="DZ18" s="77">
        <v>0</v>
      </c>
      <c r="EA18" s="77">
        <v>0</v>
      </c>
      <c r="EB18" s="77">
        <v>0</v>
      </c>
      <c r="EC18" s="77">
        <v>0</v>
      </c>
      <c r="ED18" s="77">
        <v>0</v>
      </c>
      <c r="EE18" s="77">
        <v>0</v>
      </c>
      <c r="EF18" s="77">
        <v>843143</v>
      </c>
      <c r="EG18" s="77">
        <v>0</v>
      </c>
      <c r="EH18" s="78">
        <v>0</v>
      </c>
      <c r="EI18" s="79">
        <v>0</v>
      </c>
      <c r="EJ18" s="77">
        <v>0</v>
      </c>
      <c r="EK18" s="77">
        <v>0</v>
      </c>
      <c r="EL18" s="77">
        <v>0</v>
      </c>
      <c r="EM18" s="77">
        <v>32394</v>
      </c>
      <c r="EN18" s="77">
        <v>-32394</v>
      </c>
      <c r="EO18" s="77">
        <v>810749</v>
      </c>
    </row>
    <row r="19" spans="1:145" ht="15.75" customHeight="1">
      <c r="A19" s="76">
        <v>16</v>
      </c>
      <c r="B19" s="68" t="s">
        <v>526</v>
      </c>
      <c r="C19" s="68" t="s">
        <v>9</v>
      </c>
      <c r="D19" s="68" t="s">
        <v>149</v>
      </c>
      <c r="E19" s="77">
        <v>2</v>
      </c>
      <c r="F19" s="77">
        <v>8</v>
      </c>
      <c r="G19" s="77">
        <v>0</v>
      </c>
      <c r="H19" s="77">
        <v>0</v>
      </c>
      <c r="I19" s="77">
        <v>0</v>
      </c>
      <c r="J19" s="77">
        <v>0</v>
      </c>
      <c r="K19" s="77">
        <v>5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4141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>
        <v>0</v>
      </c>
      <c r="AG19" s="77">
        <v>0</v>
      </c>
      <c r="AH19" s="77">
        <v>0</v>
      </c>
      <c r="AI19" s="77">
        <v>0</v>
      </c>
      <c r="AJ19" s="77">
        <v>0</v>
      </c>
      <c r="AK19" s="77">
        <v>0</v>
      </c>
      <c r="AL19" s="77">
        <v>0</v>
      </c>
      <c r="AM19" s="77">
        <v>0</v>
      </c>
      <c r="AN19" s="77">
        <v>0</v>
      </c>
      <c r="AO19" s="77">
        <v>0</v>
      </c>
      <c r="AP19" s="77">
        <v>3</v>
      </c>
      <c r="AQ19" s="77">
        <v>4</v>
      </c>
      <c r="AR19" s="77">
        <v>1</v>
      </c>
      <c r="AS19" s="77">
        <v>25</v>
      </c>
      <c r="AT19" s="77">
        <v>5</v>
      </c>
      <c r="AU19" s="77">
        <v>3695</v>
      </c>
      <c r="AV19" s="77">
        <v>0</v>
      </c>
      <c r="AW19" s="77">
        <v>25</v>
      </c>
      <c r="AX19" s="77">
        <v>0</v>
      </c>
      <c r="AY19" s="77">
        <v>0</v>
      </c>
      <c r="AZ19" s="77">
        <v>60</v>
      </c>
      <c r="BA19" s="77">
        <v>0</v>
      </c>
      <c r="BB19" s="77">
        <v>7</v>
      </c>
      <c r="BC19" s="77">
        <v>4213</v>
      </c>
      <c r="BD19" s="77">
        <v>3</v>
      </c>
      <c r="BE19" s="77">
        <v>7</v>
      </c>
      <c r="BF19" s="77">
        <v>4921</v>
      </c>
      <c r="BG19" s="77">
        <v>4595</v>
      </c>
      <c r="BH19" s="77">
        <v>710</v>
      </c>
      <c r="BI19" s="77">
        <v>3302</v>
      </c>
      <c r="BJ19" s="77">
        <v>80</v>
      </c>
      <c r="BK19" s="77">
        <v>16</v>
      </c>
      <c r="BL19" s="77">
        <v>1458</v>
      </c>
      <c r="BM19" s="77">
        <v>3092</v>
      </c>
      <c r="BN19" s="77">
        <v>137196</v>
      </c>
      <c r="BO19" s="77">
        <v>62455</v>
      </c>
      <c r="BP19" s="77">
        <v>0</v>
      </c>
      <c r="BQ19" s="77">
        <v>0</v>
      </c>
      <c r="BR19" s="77">
        <v>36758</v>
      </c>
      <c r="BS19" s="77">
        <v>49920</v>
      </c>
      <c r="BT19" s="77">
        <v>0</v>
      </c>
      <c r="BU19" s="77">
        <v>1161</v>
      </c>
      <c r="BV19" s="77">
        <v>15532</v>
      </c>
      <c r="BW19" s="77">
        <v>222</v>
      </c>
      <c r="BX19" s="77">
        <v>17340</v>
      </c>
      <c r="BY19" s="77">
        <v>18820</v>
      </c>
      <c r="BZ19" s="77">
        <v>38</v>
      </c>
      <c r="CA19" s="77">
        <v>1</v>
      </c>
      <c r="CB19" s="77">
        <v>0</v>
      </c>
      <c r="CC19" s="77">
        <v>23</v>
      </c>
      <c r="CD19" s="77">
        <v>0</v>
      </c>
      <c r="CE19" s="77">
        <v>3</v>
      </c>
      <c r="CF19" s="77">
        <v>30</v>
      </c>
      <c r="CG19" s="77">
        <v>0</v>
      </c>
      <c r="CH19" s="77">
        <v>74</v>
      </c>
      <c r="CI19" s="77">
        <v>1694</v>
      </c>
      <c r="CJ19" s="77">
        <v>1012</v>
      </c>
      <c r="CK19" s="77">
        <v>346</v>
      </c>
      <c r="CL19" s="77">
        <v>2129</v>
      </c>
      <c r="CM19" s="77">
        <v>5032</v>
      </c>
      <c r="CN19" s="77">
        <v>5170</v>
      </c>
      <c r="CO19" s="77">
        <v>9</v>
      </c>
      <c r="CP19" s="77">
        <v>11</v>
      </c>
      <c r="CQ19" s="77">
        <v>3</v>
      </c>
      <c r="CR19" s="77">
        <v>1</v>
      </c>
      <c r="CS19" s="77">
        <v>0</v>
      </c>
      <c r="CT19" s="77">
        <v>0</v>
      </c>
      <c r="CU19" s="77">
        <v>0</v>
      </c>
      <c r="CV19" s="77">
        <v>0</v>
      </c>
      <c r="CW19" s="77">
        <v>1</v>
      </c>
      <c r="CX19" s="77">
        <v>45</v>
      </c>
      <c r="CY19" s="77">
        <v>475</v>
      </c>
      <c r="CZ19" s="77">
        <v>18</v>
      </c>
      <c r="DA19" s="77">
        <v>0</v>
      </c>
      <c r="DB19" s="77">
        <v>2</v>
      </c>
      <c r="DC19" s="77">
        <v>0</v>
      </c>
      <c r="DD19" s="77">
        <v>770</v>
      </c>
      <c r="DE19" s="77">
        <v>13</v>
      </c>
      <c r="DF19" s="77">
        <v>3051</v>
      </c>
      <c r="DG19" s="77">
        <v>1670</v>
      </c>
      <c r="DH19" s="77">
        <v>527</v>
      </c>
      <c r="DI19" s="77">
        <v>0</v>
      </c>
      <c r="DJ19" s="77">
        <v>0</v>
      </c>
      <c r="DK19" s="77">
        <v>0</v>
      </c>
      <c r="DL19" s="77">
        <v>0</v>
      </c>
      <c r="DM19" s="77">
        <v>0</v>
      </c>
      <c r="DN19" s="77">
        <v>0</v>
      </c>
      <c r="DO19" s="77">
        <v>0</v>
      </c>
      <c r="DP19" s="77">
        <v>0</v>
      </c>
      <c r="DQ19" s="77">
        <v>156329</v>
      </c>
      <c r="DR19" s="77">
        <v>0</v>
      </c>
      <c r="DS19" s="77">
        <v>0</v>
      </c>
      <c r="DT19" s="77">
        <v>0</v>
      </c>
      <c r="DU19" s="77">
        <v>0</v>
      </c>
      <c r="DV19" s="77">
        <v>0</v>
      </c>
      <c r="DW19" s="77">
        <v>0</v>
      </c>
      <c r="DX19" s="77">
        <v>0</v>
      </c>
      <c r="DY19" s="77">
        <v>0</v>
      </c>
      <c r="DZ19" s="77">
        <v>0</v>
      </c>
      <c r="EA19" s="77">
        <v>0</v>
      </c>
      <c r="EB19" s="77">
        <v>0</v>
      </c>
      <c r="EC19" s="77">
        <v>0</v>
      </c>
      <c r="ED19" s="77">
        <v>0</v>
      </c>
      <c r="EE19" s="77">
        <v>0</v>
      </c>
      <c r="EF19" s="77">
        <v>548260</v>
      </c>
      <c r="EG19" s="77">
        <v>0</v>
      </c>
      <c r="EH19" s="78">
        <v>0</v>
      </c>
      <c r="EI19" s="79">
        <v>0</v>
      </c>
      <c r="EJ19" s="77">
        <v>0</v>
      </c>
      <c r="EK19" s="77">
        <v>0</v>
      </c>
      <c r="EL19" s="77">
        <v>0</v>
      </c>
      <c r="EM19" s="77">
        <v>0</v>
      </c>
      <c r="EN19" s="77">
        <v>0</v>
      </c>
      <c r="EO19" s="77">
        <v>548260</v>
      </c>
    </row>
    <row r="20" spans="1:145" ht="15.75" customHeight="1">
      <c r="A20" s="76">
        <v>17</v>
      </c>
      <c r="B20" s="68" t="s">
        <v>527</v>
      </c>
      <c r="C20" s="68" t="s">
        <v>9</v>
      </c>
      <c r="D20" s="68" t="s">
        <v>149</v>
      </c>
      <c r="E20" s="77">
        <v>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  <c r="U20" s="77">
        <v>9033</v>
      </c>
      <c r="V20" s="77">
        <v>0</v>
      </c>
      <c r="W20" s="77">
        <v>0</v>
      </c>
      <c r="X20" s="77">
        <v>0</v>
      </c>
      <c r="Y20" s="77">
        <v>0</v>
      </c>
      <c r="Z20" s="77">
        <v>0</v>
      </c>
      <c r="AA20" s="77">
        <v>0</v>
      </c>
      <c r="AB20" s="77">
        <v>0</v>
      </c>
      <c r="AC20" s="77">
        <v>0</v>
      </c>
      <c r="AD20" s="77">
        <v>0</v>
      </c>
      <c r="AE20" s="77">
        <v>0</v>
      </c>
      <c r="AF20" s="77">
        <v>0</v>
      </c>
      <c r="AG20" s="77">
        <v>0</v>
      </c>
      <c r="AH20" s="77">
        <v>0</v>
      </c>
      <c r="AI20" s="77">
        <v>0</v>
      </c>
      <c r="AJ20" s="77">
        <v>0</v>
      </c>
      <c r="AK20" s="77">
        <v>0</v>
      </c>
      <c r="AL20" s="77">
        <v>0</v>
      </c>
      <c r="AM20" s="77">
        <v>0</v>
      </c>
      <c r="AN20" s="77">
        <v>0</v>
      </c>
      <c r="AO20" s="77">
        <v>0</v>
      </c>
      <c r="AP20" s="77">
        <v>0</v>
      </c>
      <c r="AQ20" s="77">
        <v>0</v>
      </c>
      <c r="AR20" s="77">
        <v>5</v>
      </c>
      <c r="AS20" s="77">
        <v>4</v>
      </c>
      <c r="AT20" s="77">
        <v>0</v>
      </c>
      <c r="AU20" s="77">
        <v>5813</v>
      </c>
      <c r="AV20" s="77">
        <v>0</v>
      </c>
      <c r="AW20" s="77">
        <v>0</v>
      </c>
      <c r="AX20" s="77">
        <v>1033471</v>
      </c>
      <c r="AY20" s="77">
        <v>0</v>
      </c>
      <c r="AZ20" s="77">
        <v>0</v>
      </c>
      <c r="BA20" s="77">
        <v>0</v>
      </c>
      <c r="BB20" s="77">
        <v>0</v>
      </c>
      <c r="BC20" s="77">
        <v>0</v>
      </c>
      <c r="BD20" s="77">
        <v>0</v>
      </c>
      <c r="BE20" s="77">
        <v>0</v>
      </c>
      <c r="BF20" s="77">
        <v>0</v>
      </c>
      <c r="BG20" s="77">
        <v>0</v>
      </c>
      <c r="BH20" s="77">
        <v>0</v>
      </c>
      <c r="BI20" s="77">
        <v>0</v>
      </c>
      <c r="BJ20" s="77">
        <v>0</v>
      </c>
      <c r="BK20" s="77">
        <v>0</v>
      </c>
      <c r="BL20" s="77">
        <v>0</v>
      </c>
      <c r="BM20" s="77">
        <v>0</v>
      </c>
      <c r="BN20" s="77">
        <v>0</v>
      </c>
      <c r="BO20" s="77">
        <v>103</v>
      </c>
      <c r="BP20" s="77">
        <v>0</v>
      </c>
      <c r="BQ20" s="77">
        <v>0</v>
      </c>
      <c r="BR20" s="77">
        <v>537</v>
      </c>
      <c r="BS20" s="77">
        <v>1899</v>
      </c>
      <c r="BT20" s="77">
        <v>0</v>
      </c>
      <c r="BU20" s="77">
        <v>0</v>
      </c>
      <c r="BV20" s="77">
        <v>0</v>
      </c>
      <c r="BW20" s="77">
        <v>3461</v>
      </c>
      <c r="BX20" s="77">
        <v>0</v>
      </c>
      <c r="BY20" s="77">
        <v>0</v>
      </c>
      <c r="BZ20" s="77">
        <v>0</v>
      </c>
      <c r="CA20" s="77">
        <v>0</v>
      </c>
      <c r="CB20" s="77">
        <v>0</v>
      </c>
      <c r="CC20" s="77">
        <v>0</v>
      </c>
      <c r="CD20" s="77">
        <v>0</v>
      </c>
      <c r="CE20" s="77">
        <v>0</v>
      </c>
      <c r="CF20" s="77">
        <v>0</v>
      </c>
      <c r="CG20" s="77">
        <v>0</v>
      </c>
      <c r="CH20" s="77">
        <v>0</v>
      </c>
      <c r="CI20" s="77">
        <v>0</v>
      </c>
      <c r="CJ20" s="77">
        <v>0</v>
      </c>
      <c r="CK20" s="77">
        <v>0</v>
      </c>
      <c r="CL20" s="77">
        <v>0</v>
      </c>
      <c r="CM20" s="77">
        <v>0</v>
      </c>
      <c r="CN20" s="77">
        <v>0</v>
      </c>
      <c r="CO20" s="77">
        <v>0</v>
      </c>
      <c r="CP20" s="77">
        <v>0</v>
      </c>
      <c r="CQ20" s="77">
        <v>0</v>
      </c>
      <c r="CR20" s="77">
        <v>0</v>
      </c>
      <c r="CS20" s="77">
        <v>0</v>
      </c>
      <c r="CT20" s="77">
        <v>0</v>
      </c>
      <c r="CU20" s="77">
        <v>0</v>
      </c>
      <c r="CV20" s="77">
        <v>0</v>
      </c>
      <c r="CW20" s="77">
        <v>0</v>
      </c>
      <c r="CX20" s="77">
        <v>0</v>
      </c>
      <c r="CY20" s="77">
        <v>0</v>
      </c>
      <c r="CZ20" s="77">
        <v>0</v>
      </c>
      <c r="DA20" s="77">
        <v>0</v>
      </c>
      <c r="DB20" s="77">
        <v>0</v>
      </c>
      <c r="DC20" s="77">
        <v>0</v>
      </c>
      <c r="DD20" s="77">
        <v>0</v>
      </c>
      <c r="DE20" s="77">
        <v>0</v>
      </c>
      <c r="DF20" s="77">
        <v>1</v>
      </c>
      <c r="DG20" s="77">
        <v>0</v>
      </c>
      <c r="DH20" s="77">
        <v>1</v>
      </c>
      <c r="DI20" s="77">
        <v>0</v>
      </c>
      <c r="DJ20" s="77">
        <v>0</v>
      </c>
      <c r="DK20" s="77">
        <v>0</v>
      </c>
      <c r="DL20" s="77">
        <v>0</v>
      </c>
      <c r="DM20" s="77">
        <v>0</v>
      </c>
      <c r="DN20" s="77">
        <v>0</v>
      </c>
      <c r="DO20" s="77">
        <v>0</v>
      </c>
      <c r="DP20" s="77">
        <v>0</v>
      </c>
      <c r="DQ20" s="77">
        <v>18935</v>
      </c>
      <c r="DR20" s="77">
        <v>0</v>
      </c>
      <c r="DS20" s="77">
        <v>0</v>
      </c>
      <c r="DT20" s="77">
        <v>0</v>
      </c>
      <c r="DU20" s="77">
        <v>0</v>
      </c>
      <c r="DV20" s="77">
        <v>0</v>
      </c>
      <c r="DW20" s="77">
        <v>0</v>
      </c>
      <c r="DX20" s="77">
        <v>0</v>
      </c>
      <c r="DY20" s="77">
        <v>0</v>
      </c>
      <c r="DZ20" s="77">
        <v>0</v>
      </c>
      <c r="EA20" s="77">
        <v>0</v>
      </c>
      <c r="EB20" s="77">
        <v>0</v>
      </c>
      <c r="EC20" s="77">
        <v>0</v>
      </c>
      <c r="ED20" s="77">
        <v>0</v>
      </c>
      <c r="EE20" s="77">
        <v>0</v>
      </c>
      <c r="EF20" s="77">
        <v>1073263</v>
      </c>
      <c r="EG20" s="77">
        <v>0</v>
      </c>
      <c r="EH20" s="78">
        <v>0</v>
      </c>
      <c r="EI20" s="79">
        <v>0</v>
      </c>
      <c r="EJ20" s="77">
        <v>0</v>
      </c>
      <c r="EK20" s="77">
        <v>0</v>
      </c>
      <c r="EL20" s="77">
        <v>0</v>
      </c>
      <c r="EM20" s="77">
        <v>0</v>
      </c>
      <c r="EN20" s="77">
        <v>0</v>
      </c>
      <c r="EO20" s="77">
        <v>1073263</v>
      </c>
    </row>
    <row r="21" spans="1:145" ht="15.75" customHeight="1">
      <c r="A21" s="76">
        <v>18</v>
      </c>
      <c r="B21" s="68" t="s">
        <v>528</v>
      </c>
      <c r="C21" s="68" t="s">
        <v>9</v>
      </c>
      <c r="D21" s="68" t="s">
        <v>149</v>
      </c>
      <c r="E21" s="77">
        <v>2658</v>
      </c>
      <c r="F21" s="77">
        <v>9252</v>
      </c>
      <c r="G21" s="77">
        <v>28</v>
      </c>
      <c r="H21" s="77">
        <v>5</v>
      </c>
      <c r="I21" s="77">
        <v>331</v>
      </c>
      <c r="J21" s="77">
        <v>30</v>
      </c>
      <c r="K21" s="77">
        <v>6449</v>
      </c>
      <c r="L21" s="77">
        <v>0</v>
      </c>
      <c r="M21" s="77">
        <v>1</v>
      </c>
      <c r="N21" s="77">
        <v>0</v>
      </c>
      <c r="O21" s="77">
        <v>13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88062</v>
      </c>
      <c r="W21" s="77">
        <v>0</v>
      </c>
      <c r="X21" s="77">
        <v>0</v>
      </c>
      <c r="Y21" s="77">
        <v>0</v>
      </c>
      <c r="Z21" s="77">
        <v>0</v>
      </c>
      <c r="AA21" s="77">
        <v>0</v>
      </c>
      <c r="AB21" s="77">
        <v>0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77">
        <v>0</v>
      </c>
      <c r="AM21" s="77">
        <v>0</v>
      </c>
      <c r="AN21" s="77">
        <v>0</v>
      </c>
      <c r="AO21" s="77">
        <v>0</v>
      </c>
      <c r="AP21" s="77">
        <v>7065</v>
      </c>
      <c r="AQ21" s="77">
        <v>7643</v>
      </c>
      <c r="AR21" s="77">
        <v>1426</v>
      </c>
      <c r="AS21" s="77">
        <v>29094</v>
      </c>
      <c r="AT21" s="77">
        <v>6100</v>
      </c>
      <c r="AU21" s="77">
        <v>4351965</v>
      </c>
      <c r="AV21" s="77">
        <v>0</v>
      </c>
      <c r="AW21" s="77">
        <v>1199933</v>
      </c>
      <c r="AX21" s="77">
        <v>0</v>
      </c>
      <c r="AY21" s="77">
        <v>0</v>
      </c>
      <c r="AZ21" s="77">
        <v>11</v>
      </c>
      <c r="BA21" s="77">
        <v>0</v>
      </c>
      <c r="BB21" s="77">
        <v>0</v>
      </c>
      <c r="BC21" s="77">
        <v>102</v>
      </c>
      <c r="BD21" s="77">
        <v>69</v>
      </c>
      <c r="BE21" s="77">
        <v>0</v>
      </c>
      <c r="BF21" s="77">
        <v>40</v>
      </c>
      <c r="BG21" s="77">
        <v>125</v>
      </c>
      <c r="BH21" s="77">
        <v>18</v>
      </c>
      <c r="BI21" s="77">
        <v>159</v>
      </c>
      <c r="BJ21" s="77">
        <v>3</v>
      </c>
      <c r="BK21" s="77">
        <v>0</v>
      </c>
      <c r="BL21" s="77">
        <v>0</v>
      </c>
      <c r="BM21" s="77">
        <v>1</v>
      </c>
      <c r="BN21" s="77">
        <v>32</v>
      </c>
      <c r="BO21" s="77">
        <v>1696</v>
      </c>
      <c r="BP21" s="77">
        <v>7</v>
      </c>
      <c r="BQ21" s="77">
        <v>0</v>
      </c>
      <c r="BR21" s="77">
        <v>19841</v>
      </c>
      <c r="BS21" s="77">
        <v>270336</v>
      </c>
      <c r="BT21" s="77">
        <v>211</v>
      </c>
      <c r="BU21" s="77">
        <v>722</v>
      </c>
      <c r="BV21" s="77">
        <v>3199</v>
      </c>
      <c r="BW21" s="77">
        <v>14553</v>
      </c>
      <c r="BX21" s="77">
        <v>653</v>
      </c>
      <c r="BY21" s="77">
        <v>172244</v>
      </c>
      <c r="BZ21" s="77">
        <v>9041</v>
      </c>
      <c r="CA21" s="77">
        <v>0</v>
      </c>
      <c r="CB21" s="77">
        <v>0</v>
      </c>
      <c r="CC21" s="77">
        <v>1</v>
      </c>
      <c r="CD21" s="77">
        <v>0</v>
      </c>
      <c r="CE21" s="77">
        <v>0</v>
      </c>
      <c r="CF21" s="77">
        <v>0</v>
      </c>
      <c r="CG21" s="77">
        <v>0</v>
      </c>
      <c r="CH21" s="77">
        <v>0</v>
      </c>
      <c r="CI21" s="77">
        <v>1278</v>
      </c>
      <c r="CJ21" s="77">
        <v>7</v>
      </c>
      <c r="CK21" s="77">
        <v>0</v>
      </c>
      <c r="CL21" s="77">
        <v>821</v>
      </c>
      <c r="CM21" s="77">
        <v>84</v>
      </c>
      <c r="CN21" s="77">
        <v>56</v>
      </c>
      <c r="CO21" s="77">
        <v>0</v>
      </c>
      <c r="CP21" s="77">
        <v>0</v>
      </c>
      <c r="CQ21" s="77">
        <v>0</v>
      </c>
      <c r="CR21" s="77">
        <v>0</v>
      </c>
      <c r="CS21" s="77">
        <v>0</v>
      </c>
      <c r="CT21" s="77">
        <v>0</v>
      </c>
      <c r="CU21" s="77">
        <v>0</v>
      </c>
      <c r="CV21" s="77">
        <v>0</v>
      </c>
      <c r="CW21" s="77">
        <v>0</v>
      </c>
      <c r="CX21" s="77">
        <v>0</v>
      </c>
      <c r="CY21" s="77">
        <v>0</v>
      </c>
      <c r="CZ21" s="77">
        <v>0</v>
      </c>
      <c r="DA21" s="77">
        <v>0</v>
      </c>
      <c r="DB21" s="77">
        <v>0</v>
      </c>
      <c r="DC21" s="77">
        <v>0</v>
      </c>
      <c r="DD21" s="77">
        <v>425</v>
      </c>
      <c r="DE21" s="77">
        <v>0</v>
      </c>
      <c r="DF21" s="77">
        <v>7973</v>
      </c>
      <c r="DG21" s="77">
        <v>2122</v>
      </c>
      <c r="DH21" s="77">
        <v>50362</v>
      </c>
      <c r="DI21" s="77">
        <v>0</v>
      </c>
      <c r="DJ21" s="77">
        <v>0</v>
      </c>
      <c r="DK21" s="77">
        <v>0</v>
      </c>
      <c r="DL21" s="77">
        <v>0</v>
      </c>
      <c r="DM21" s="77">
        <v>0</v>
      </c>
      <c r="DN21" s="77">
        <v>0</v>
      </c>
      <c r="DO21" s="77">
        <v>0</v>
      </c>
      <c r="DP21" s="77">
        <v>0</v>
      </c>
      <c r="DQ21" s="77">
        <v>404223</v>
      </c>
      <c r="DR21" s="77">
        <v>81284</v>
      </c>
      <c r="DS21" s="77">
        <v>0</v>
      </c>
      <c r="DT21" s="77">
        <v>0</v>
      </c>
      <c r="DU21" s="77">
        <v>0</v>
      </c>
      <c r="DV21" s="77">
        <v>0</v>
      </c>
      <c r="DW21" s="77">
        <v>0</v>
      </c>
      <c r="DX21" s="77">
        <v>0</v>
      </c>
      <c r="DY21" s="77">
        <v>0</v>
      </c>
      <c r="DZ21" s="77">
        <v>0</v>
      </c>
      <c r="EA21" s="77">
        <v>0</v>
      </c>
      <c r="EB21" s="77">
        <v>0</v>
      </c>
      <c r="EC21" s="77">
        <v>0</v>
      </c>
      <c r="ED21" s="77">
        <v>0</v>
      </c>
      <c r="EE21" s="77">
        <v>99028</v>
      </c>
      <c r="EF21" s="77">
        <v>6850780</v>
      </c>
      <c r="EG21" s="77">
        <v>12480958</v>
      </c>
      <c r="EH21" s="78">
        <v>0</v>
      </c>
      <c r="EI21" s="79">
        <v>0</v>
      </c>
      <c r="EJ21" s="77">
        <v>0</v>
      </c>
      <c r="EK21" s="77">
        <v>307777</v>
      </c>
      <c r="EL21" s="77">
        <v>0</v>
      </c>
      <c r="EM21" s="77">
        <v>253119</v>
      </c>
      <c r="EN21" s="77">
        <v>12535616</v>
      </c>
      <c r="EO21" s="77">
        <v>19386396</v>
      </c>
    </row>
    <row r="22" spans="1:145" ht="15.75" customHeight="1">
      <c r="A22" s="76">
        <v>19</v>
      </c>
      <c r="B22" s="68" t="s">
        <v>529</v>
      </c>
      <c r="C22" s="68" t="s">
        <v>9</v>
      </c>
      <c r="D22" s="68" t="s">
        <v>149</v>
      </c>
      <c r="E22" s="77">
        <v>46</v>
      </c>
      <c r="F22" s="77">
        <v>161</v>
      </c>
      <c r="G22" s="77">
        <v>0</v>
      </c>
      <c r="H22" s="77">
        <v>0</v>
      </c>
      <c r="I22" s="77">
        <v>6</v>
      </c>
      <c r="J22" s="77">
        <v>1</v>
      </c>
      <c r="K22" s="77">
        <v>113</v>
      </c>
      <c r="L22" s="77">
        <v>0</v>
      </c>
      <c r="M22" s="77">
        <v>1</v>
      </c>
      <c r="N22" s="77">
        <v>0</v>
      </c>
      <c r="O22" s="77">
        <v>15</v>
      </c>
      <c r="P22" s="77">
        <v>0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77596</v>
      </c>
      <c r="X22" s="77">
        <v>0</v>
      </c>
      <c r="Y22" s="77">
        <v>0</v>
      </c>
      <c r="Z22" s="77">
        <v>0</v>
      </c>
      <c r="AA22" s="77">
        <v>21466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77">
        <v>0</v>
      </c>
      <c r="AM22" s="77">
        <v>0</v>
      </c>
      <c r="AN22" s="77">
        <v>0</v>
      </c>
      <c r="AO22" s="77">
        <v>0</v>
      </c>
      <c r="AP22" s="77">
        <v>294</v>
      </c>
      <c r="AQ22" s="77">
        <v>157</v>
      </c>
      <c r="AR22" s="77">
        <v>306</v>
      </c>
      <c r="AS22" s="77">
        <v>2743</v>
      </c>
      <c r="AT22" s="77">
        <v>106</v>
      </c>
      <c r="AU22" s="77">
        <v>76065</v>
      </c>
      <c r="AV22" s="77">
        <v>0</v>
      </c>
      <c r="AW22" s="77">
        <v>12511</v>
      </c>
      <c r="AX22" s="77">
        <v>0</v>
      </c>
      <c r="AY22" s="77">
        <v>0</v>
      </c>
      <c r="AZ22" s="77">
        <v>2</v>
      </c>
      <c r="BA22" s="77">
        <v>0</v>
      </c>
      <c r="BB22" s="77">
        <v>0</v>
      </c>
      <c r="BC22" s="77">
        <v>120</v>
      </c>
      <c r="BD22" s="77">
        <v>2</v>
      </c>
      <c r="BE22" s="77">
        <v>0</v>
      </c>
      <c r="BF22" s="77">
        <v>42</v>
      </c>
      <c r="BG22" s="77">
        <v>1962</v>
      </c>
      <c r="BH22" s="77">
        <v>23</v>
      </c>
      <c r="BI22" s="77">
        <v>98</v>
      </c>
      <c r="BJ22" s="77">
        <v>3</v>
      </c>
      <c r="BK22" s="77">
        <v>0</v>
      </c>
      <c r="BL22" s="77">
        <v>0</v>
      </c>
      <c r="BM22" s="77">
        <v>2</v>
      </c>
      <c r="BN22" s="77">
        <v>56</v>
      </c>
      <c r="BO22" s="77">
        <v>2006</v>
      </c>
      <c r="BP22" s="77">
        <v>2</v>
      </c>
      <c r="BQ22" s="77">
        <v>0</v>
      </c>
      <c r="BR22" s="77">
        <v>3500</v>
      </c>
      <c r="BS22" s="77">
        <v>8331</v>
      </c>
      <c r="BT22" s="77">
        <v>19</v>
      </c>
      <c r="BU22" s="77">
        <v>962</v>
      </c>
      <c r="BV22" s="77">
        <v>947</v>
      </c>
      <c r="BW22" s="77">
        <v>9443</v>
      </c>
      <c r="BX22" s="77">
        <v>1679</v>
      </c>
      <c r="BY22" s="77">
        <v>15311</v>
      </c>
      <c r="BZ22" s="77">
        <v>284</v>
      </c>
      <c r="CA22" s="77">
        <v>6</v>
      </c>
      <c r="CB22" s="77">
        <v>0</v>
      </c>
      <c r="CC22" s="77">
        <v>2</v>
      </c>
      <c r="CD22" s="77">
        <v>0</v>
      </c>
      <c r="CE22" s="77">
        <v>1</v>
      </c>
      <c r="CF22" s="77">
        <v>1</v>
      </c>
      <c r="CG22" s="77">
        <v>0</v>
      </c>
      <c r="CH22" s="77">
        <v>2</v>
      </c>
      <c r="CI22" s="77">
        <v>67</v>
      </c>
      <c r="CJ22" s="77">
        <v>6</v>
      </c>
      <c r="CK22" s="77">
        <v>2</v>
      </c>
      <c r="CL22" s="77">
        <v>30</v>
      </c>
      <c r="CM22" s="77">
        <v>160</v>
      </c>
      <c r="CN22" s="77">
        <v>85</v>
      </c>
      <c r="CO22" s="77">
        <v>0</v>
      </c>
      <c r="CP22" s="77">
        <v>0</v>
      </c>
      <c r="CQ22" s="77">
        <v>0</v>
      </c>
      <c r="CR22" s="77">
        <v>0</v>
      </c>
      <c r="CS22" s="77">
        <v>0</v>
      </c>
      <c r="CT22" s="77">
        <v>0</v>
      </c>
      <c r="CU22" s="77">
        <v>0</v>
      </c>
      <c r="CV22" s="77">
        <v>0</v>
      </c>
      <c r="CW22" s="77">
        <v>0</v>
      </c>
      <c r="CX22" s="77">
        <v>5</v>
      </c>
      <c r="CY22" s="77">
        <v>1</v>
      </c>
      <c r="CZ22" s="77">
        <v>0</v>
      </c>
      <c r="DA22" s="77">
        <v>0</v>
      </c>
      <c r="DB22" s="77">
        <v>0</v>
      </c>
      <c r="DC22" s="77">
        <v>0</v>
      </c>
      <c r="DD22" s="77">
        <v>16</v>
      </c>
      <c r="DE22" s="77">
        <v>0</v>
      </c>
      <c r="DF22" s="77">
        <v>174</v>
      </c>
      <c r="DG22" s="77">
        <v>90</v>
      </c>
      <c r="DH22" s="77">
        <v>1066</v>
      </c>
      <c r="DI22" s="77">
        <v>0</v>
      </c>
      <c r="DJ22" s="77">
        <v>0</v>
      </c>
      <c r="DK22" s="77">
        <v>0</v>
      </c>
      <c r="DL22" s="77">
        <v>0</v>
      </c>
      <c r="DM22" s="77">
        <v>0</v>
      </c>
      <c r="DN22" s="77">
        <v>0</v>
      </c>
      <c r="DO22" s="77">
        <v>0</v>
      </c>
      <c r="DP22" s="77">
        <v>0</v>
      </c>
      <c r="DQ22" s="77">
        <v>15356</v>
      </c>
      <c r="DR22" s="77">
        <v>501172</v>
      </c>
      <c r="DS22" s="77">
        <v>0</v>
      </c>
      <c r="DT22" s="77">
        <v>0</v>
      </c>
      <c r="DU22" s="77">
        <v>0</v>
      </c>
      <c r="DV22" s="77">
        <v>0</v>
      </c>
      <c r="DW22" s="77">
        <v>0</v>
      </c>
      <c r="DX22" s="77">
        <v>0</v>
      </c>
      <c r="DY22" s="77">
        <v>0</v>
      </c>
      <c r="DZ22" s="77">
        <v>0</v>
      </c>
      <c r="EA22" s="77">
        <v>0</v>
      </c>
      <c r="EB22" s="77">
        <v>0</v>
      </c>
      <c r="EC22" s="77">
        <v>0</v>
      </c>
      <c r="ED22" s="77">
        <v>0</v>
      </c>
      <c r="EE22" s="77">
        <v>464619</v>
      </c>
      <c r="EF22" s="77">
        <v>1219240</v>
      </c>
      <c r="EG22" s="77">
        <v>23367700</v>
      </c>
      <c r="EH22" s="78">
        <v>0</v>
      </c>
      <c r="EI22" s="79">
        <v>0</v>
      </c>
      <c r="EJ22" s="77">
        <v>0</v>
      </c>
      <c r="EK22" s="77">
        <v>556935</v>
      </c>
      <c r="EL22" s="77">
        <v>0</v>
      </c>
      <c r="EM22" s="77">
        <v>159215</v>
      </c>
      <c r="EN22" s="77">
        <v>23765420</v>
      </c>
      <c r="EO22" s="77">
        <v>24984660</v>
      </c>
    </row>
    <row r="23" spans="1:145" ht="15.75" customHeight="1">
      <c r="A23" s="76">
        <v>20</v>
      </c>
      <c r="B23" s="68" t="s">
        <v>530</v>
      </c>
      <c r="C23" s="68" t="s">
        <v>9</v>
      </c>
      <c r="D23" s="68" t="s">
        <v>149</v>
      </c>
      <c r="E23" s="77">
        <v>7711</v>
      </c>
      <c r="F23" s="77">
        <v>11875</v>
      </c>
      <c r="G23" s="77">
        <v>1211</v>
      </c>
      <c r="H23" s="77">
        <v>0</v>
      </c>
      <c r="I23" s="77">
        <v>20</v>
      </c>
      <c r="J23" s="77">
        <v>91</v>
      </c>
      <c r="K23" s="77">
        <v>47200</v>
      </c>
      <c r="L23" s="77">
        <v>0</v>
      </c>
      <c r="M23" s="77">
        <v>269</v>
      </c>
      <c r="N23" s="77">
        <v>2</v>
      </c>
      <c r="O23" s="77">
        <v>10888</v>
      </c>
      <c r="P23" s="77">
        <v>0</v>
      </c>
      <c r="Q23" s="77">
        <v>9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W23" s="77">
        <v>10231</v>
      </c>
      <c r="X23" s="77">
        <v>1816784</v>
      </c>
      <c r="Y23" s="77">
        <v>5597739</v>
      </c>
      <c r="Z23" s="77">
        <v>73198</v>
      </c>
      <c r="AA23" s="77">
        <v>4958494</v>
      </c>
      <c r="AB23" s="77">
        <v>3416763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0</v>
      </c>
      <c r="AK23" s="77">
        <v>0</v>
      </c>
      <c r="AL23" s="77">
        <v>0</v>
      </c>
      <c r="AM23" s="77">
        <v>0</v>
      </c>
      <c r="AN23" s="77">
        <v>0</v>
      </c>
      <c r="AO23" s="77">
        <v>0</v>
      </c>
      <c r="AP23" s="77">
        <v>1078</v>
      </c>
      <c r="AQ23" s="77">
        <v>574</v>
      </c>
      <c r="AR23" s="77">
        <v>26969</v>
      </c>
      <c r="AS23" s="77">
        <v>121446</v>
      </c>
      <c r="AT23" s="77">
        <v>259</v>
      </c>
      <c r="AU23" s="77">
        <v>203656</v>
      </c>
      <c r="AV23" s="77">
        <v>19980</v>
      </c>
      <c r="AW23" s="77">
        <v>62482</v>
      </c>
      <c r="AX23" s="77">
        <v>24130</v>
      </c>
      <c r="AY23" s="77">
        <v>1</v>
      </c>
      <c r="AZ23" s="77">
        <v>425</v>
      </c>
      <c r="BA23" s="77">
        <v>14</v>
      </c>
      <c r="BB23" s="77">
        <v>4176</v>
      </c>
      <c r="BC23" s="77">
        <v>922</v>
      </c>
      <c r="BD23" s="77">
        <v>960</v>
      </c>
      <c r="BE23" s="77">
        <v>809</v>
      </c>
      <c r="BF23" s="77">
        <v>11294</v>
      </c>
      <c r="BG23" s="77">
        <v>15464</v>
      </c>
      <c r="BH23" s="77">
        <v>11029</v>
      </c>
      <c r="BI23" s="77">
        <v>33265</v>
      </c>
      <c r="BJ23" s="77">
        <v>1803</v>
      </c>
      <c r="BK23" s="77">
        <v>450</v>
      </c>
      <c r="BL23" s="77">
        <v>3</v>
      </c>
      <c r="BM23" s="77">
        <v>10</v>
      </c>
      <c r="BN23" s="77">
        <v>398</v>
      </c>
      <c r="BO23" s="77">
        <v>3315</v>
      </c>
      <c r="BP23" s="77">
        <v>24</v>
      </c>
      <c r="BQ23" s="77">
        <v>0</v>
      </c>
      <c r="BR23" s="77">
        <v>94142</v>
      </c>
      <c r="BS23" s="77">
        <v>135741</v>
      </c>
      <c r="BT23" s="77">
        <v>945</v>
      </c>
      <c r="BU23" s="77">
        <v>23169</v>
      </c>
      <c r="BV23" s="77">
        <v>56855</v>
      </c>
      <c r="BW23" s="77">
        <v>42698</v>
      </c>
      <c r="BX23" s="77">
        <v>44604</v>
      </c>
      <c r="BY23" s="77">
        <v>409076</v>
      </c>
      <c r="BZ23" s="77">
        <v>12897</v>
      </c>
      <c r="CA23" s="77">
        <v>261</v>
      </c>
      <c r="CB23" s="77">
        <v>4</v>
      </c>
      <c r="CC23" s="77">
        <v>422</v>
      </c>
      <c r="CD23" s="77">
        <v>0</v>
      </c>
      <c r="CE23" s="77">
        <v>2</v>
      </c>
      <c r="CF23" s="77">
        <v>14</v>
      </c>
      <c r="CG23" s="77">
        <v>0</v>
      </c>
      <c r="CH23" s="77">
        <v>11</v>
      </c>
      <c r="CI23" s="77">
        <v>726</v>
      </c>
      <c r="CJ23" s="77">
        <v>52</v>
      </c>
      <c r="CK23" s="77">
        <v>14</v>
      </c>
      <c r="CL23" s="77">
        <v>859</v>
      </c>
      <c r="CM23" s="77">
        <v>1273</v>
      </c>
      <c r="CN23" s="77">
        <v>2207</v>
      </c>
      <c r="CO23" s="77">
        <v>5</v>
      </c>
      <c r="CP23" s="77">
        <v>0</v>
      </c>
      <c r="CQ23" s="77">
        <v>2</v>
      </c>
      <c r="CR23" s="77">
        <v>1</v>
      </c>
      <c r="CS23" s="77">
        <v>0</v>
      </c>
      <c r="CT23" s="77">
        <v>0</v>
      </c>
      <c r="CU23" s="77">
        <v>0</v>
      </c>
      <c r="CV23" s="77">
        <v>189</v>
      </c>
      <c r="CW23" s="77">
        <v>1</v>
      </c>
      <c r="CX23" s="77">
        <v>10</v>
      </c>
      <c r="CY23" s="77">
        <v>128</v>
      </c>
      <c r="CZ23" s="77">
        <v>0</v>
      </c>
      <c r="DA23" s="77">
        <v>0</v>
      </c>
      <c r="DB23" s="77">
        <v>1</v>
      </c>
      <c r="DC23" s="77">
        <v>0</v>
      </c>
      <c r="DD23" s="77">
        <v>873</v>
      </c>
      <c r="DE23" s="77">
        <v>28</v>
      </c>
      <c r="DF23" s="77">
        <v>3744</v>
      </c>
      <c r="DG23" s="77">
        <v>1978517</v>
      </c>
      <c r="DH23" s="77">
        <v>111485</v>
      </c>
      <c r="DI23" s="77">
        <v>284560</v>
      </c>
      <c r="DJ23" s="77">
        <v>0</v>
      </c>
      <c r="DK23" s="77">
        <v>2350724</v>
      </c>
      <c r="DL23" s="77">
        <v>0</v>
      </c>
      <c r="DM23" s="77">
        <v>0</v>
      </c>
      <c r="DN23" s="77">
        <v>0</v>
      </c>
      <c r="DO23" s="77">
        <v>0</v>
      </c>
      <c r="DP23" s="77">
        <v>0</v>
      </c>
      <c r="DQ23" s="77">
        <v>306696</v>
      </c>
      <c r="DR23" s="77">
        <v>438150</v>
      </c>
      <c r="DS23" s="77">
        <v>0</v>
      </c>
      <c r="DT23" s="77">
        <v>0</v>
      </c>
      <c r="DU23" s="77">
        <v>0</v>
      </c>
      <c r="DV23" s="77">
        <v>0</v>
      </c>
      <c r="DW23" s="77">
        <v>0</v>
      </c>
      <c r="DX23" s="77">
        <v>0</v>
      </c>
      <c r="DY23" s="77">
        <v>0</v>
      </c>
      <c r="DZ23" s="77">
        <v>0</v>
      </c>
      <c r="EA23" s="77">
        <v>0</v>
      </c>
      <c r="EB23" s="77">
        <v>0</v>
      </c>
      <c r="EC23" s="77">
        <v>0</v>
      </c>
      <c r="ED23" s="77">
        <v>0</v>
      </c>
      <c r="EE23" s="77">
        <v>217335</v>
      </c>
      <c r="EF23" s="77">
        <v>23015844</v>
      </c>
      <c r="EG23" s="77">
        <v>13717307</v>
      </c>
      <c r="EH23" s="78">
        <v>0</v>
      </c>
      <c r="EI23" s="79">
        <v>0</v>
      </c>
      <c r="EJ23" s="77">
        <v>0</v>
      </c>
      <c r="EK23" s="77">
        <v>318543</v>
      </c>
      <c r="EL23" s="77">
        <v>0</v>
      </c>
      <c r="EM23" s="77">
        <v>462479</v>
      </c>
      <c r="EN23" s="77">
        <v>13573372</v>
      </c>
      <c r="EO23" s="77">
        <v>36589216</v>
      </c>
    </row>
    <row r="24" spans="1:145" ht="15.75" customHeight="1">
      <c r="A24" s="76">
        <v>21</v>
      </c>
      <c r="B24" s="68" t="s">
        <v>656</v>
      </c>
      <c r="C24" s="68" t="s">
        <v>9</v>
      </c>
      <c r="D24" s="68" t="s">
        <v>149</v>
      </c>
      <c r="E24" s="77">
        <v>4519</v>
      </c>
      <c r="F24" s="77">
        <v>15726</v>
      </c>
      <c r="G24" s="77">
        <v>48</v>
      </c>
      <c r="H24" s="77">
        <v>8</v>
      </c>
      <c r="I24" s="77">
        <v>563</v>
      </c>
      <c r="J24" s="77">
        <v>50</v>
      </c>
      <c r="K24" s="77">
        <v>10961</v>
      </c>
      <c r="L24" s="77">
        <v>0</v>
      </c>
      <c r="M24" s="77">
        <v>0</v>
      </c>
      <c r="N24" s="77">
        <v>0</v>
      </c>
      <c r="O24" s="77">
        <v>2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318055</v>
      </c>
      <c r="Z24" s="77">
        <v>6742</v>
      </c>
      <c r="AA24" s="77">
        <v>16480</v>
      </c>
      <c r="AB24" s="77">
        <v>0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77">
        <v>0</v>
      </c>
      <c r="AM24" s="77">
        <v>0</v>
      </c>
      <c r="AN24" s="77">
        <v>0</v>
      </c>
      <c r="AO24" s="77">
        <v>0</v>
      </c>
      <c r="AP24" s="77">
        <v>7793</v>
      </c>
      <c r="AQ24" s="77">
        <v>9552</v>
      </c>
      <c r="AR24" s="77">
        <v>2484</v>
      </c>
      <c r="AS24" s="77">
        <v>59955</v>
      </c>
      <c r="AT24" s="77">
        <v>12541</v>
      </c>
      <c r="AU24" s="77">
        <v>8928549</v>
      </c>
      <c r="AV24" s="77">
        <v>836458</v>
      </c>
      <c r="AW24" s="77">
        <v>291834</v>
      </c>
      <c r="AX24" s="77">
        <v>0</v>
      </c>
      <c r="AY24" s="77">
        <v>0</v>
      </c>
      <c r="AZ24" s="77">
        <v>11</v>
      </c>
      <c r="BA24" s="77">
        <v>0</v>
      </c>
      <c r="BB24" s="77">
        <v>0</v>
      </c>
      <c r="BC24" s="77">
        <v>0</v>
      </c>
      <c r="BD24" s="77">
        <v>110</v>
      </c>
      <c r="BE24" s="77">
        <v>0</v>
      </c>
      <c r="BF24" s="77">
        <v>58</v>
      </c>
      <c r="BG24" s="77">
        <v>3</v>
      </c>
      <c r="BH24" s="77">
        <v>0</v>
      </c>
      <c r="BI24" s="77">
        <v>0</v>
      </c>
      <c r="BJ24" s="77">
        <v>0</v>
      </c>
      <c r="BK24" s="77">
        <v>0</v>
      </c>
      <c r="BL24" s="77">
        <v>0</v>
      </c>
      <c r="BM24" s="77">
        <v>0</v>
      </c>
      <c r="BN24" s="77">
        <v>5</v>
      </c>
      <c r="BO24" s="77">
        <v>429</v>
      </c>
      <c r="BP24" s="77">
        <v>0</v>
      </c>
      <c r="BQ24" s="77">
        <v>0</v>
      </c>
      <c r="BR24" s="77">
        <v>28000</v>
      </c>
      <c r="BS24" s="77">
        <v>148693</v>
      </c>
      <c r="BT24" s="77">
        <v>80</v>
      </c>
      <c r="BU24" s="77">
        <v>3075</v>
      </c>
      <c r="BV24" s="77">
        <v>615</v>
      </c>
      <c r="BW24" s="77">
        <v>90142</v>
      </c>
      <c r="BX24" s="77">
        <v>22</v>
      </c>
      <c r="BY24" s="77">
        <v>324369</v>
      </c>
      <c r="BZ24" s="77">
        <v>71270</v>
      </c>
      <c r="CA24" s="77">
        <v>0</v>
      </c>
      <c r="CB24" s="77">
        <v>0</v>
      </c>
      <c r="CC24" s="77">
        <v>0</v>
      </c>
      <c r="CD24" s="77">
        <v>0</v>
      </c>
      <c r="CE24" s="77">
        <v>0</v>
      </c>
      <c r="CF24" s="77">
        <v>0</v>
      </c>
      <c r="CG24" s="77">
        <v>0</v>
      </c>
      <c r="CH24" s="77">
        <v>0</v>
      </c>
      <c r="CI24" s="77">
        <v>10</v>
      </c>
      <c r="CJ24" s="77">
        <v>0</v>
      </c>
      <c r="CK24" s="77">
        <v>0</v>
      </c>
      <c r="CL24" s="77">
        <v>1</v>
      </c>
      <c r="CM24" s="77">
        <v>0</v>
      </c>
      <c r="CN24" s="77">
        <v>0</v>
      </c>
      <c r="CO24" s="77">
        <v>0</v>
      </c>
      <c r="CP24" s="77">
        <v>0</v>
      </c>
      <c r="CQ24" s="77">
        <v>0</v>
      </c>
      <c r="CR24" s="77">
        <v>0</v>
      </c>
      <c r="CS24" s="77">
        <v>0</v>
      </c>
      <c r="CT24" s="77">
        <v>0</v>
      </c>
      <c r="CU24" s="77">
        <v>0</v>
      </c>
      <c r="CV24" s="77">
        <v>0</v>
      </c>
      <c r="CW24" s="77">
        <v>0</v>
      </c>
      <c r="CX24" s="77">
        <v>0</v>
      </c>
      <c r="CY24" s="77">
        <v>0</v>
      </c>
      <c r="CZ24" s="77">
        <v>0</v>
      </c>
      <c r="DA24" s="77">
        <v>0</v>
      </c>
      <c r="DB24" s="77">
        <v>0</v>
      </c>
      <c r="DC24" s="77">
        <v>0</v>
      </c>
      <c r="DD24" s="77">
        <v>248</v>
      </c>
      <c r="DE24" s="77">
        <v>2</v>
      </c>
      <c r="DF24" s="77">
        <v>13741</v>
      </c>
      <c r="DG24" s="77">
        <v>6684</v>
      </c>
      <c r="DH24" s="77">
        <v>50436</v>
      </c>
      <c r="DI24" s="77">
        <v>0</v>
      </c>
      <c r="DJ24" s="77">
        <v>0</v>
      </c>
      <c r="DK24" s="77">
        <v>0</v>
      </c>
      <c r="DL24" s="77">
        <v>0</v>
      </c>
      <c r="DM24" s="77">
        <v>0</v>
      </c>
      <c r="DN24" s="77">
        <v>0</v>
      </c>
      <c r="DO24" s="77">
        <v>0</v>
      </c>
      <c r="DP24" s="77">
        <v>0</v>
      </c>
      <c r="DQ24" s="77">
        <v>135059</v>
      </c>
      <c r="DR24" s="77">
        <v>9738683</v>
      </c>
      <c r="DS24" s="77">
        <v>0</v>
      </c>
      <c r="DT24" s="77">
        <v>0</v>
      </c>
      <c r="DU24" s="77">
        <v>0</v>
      </c>
      <c r="DV24" s="77">
        <v>0</v>
      </c>
      <c r="DW24" s="77">
        <v>0</v>
      </c>
      <c r="DX24" s="77">
        <v>0</v>
      </c>
      <c r="DY24" s="77">
        <v>0</v>
      </c>
      <c r="DZ24" s="77">
        <v>0</v>
      </c>
      <c r="EA24" s="77">
        <v>0</v>
      </c>
      <c r="EB24" s="77">
        <v>0</v>
      </c>
      <c r="EC24" s="77">
        <v>0</v>
      </c>
      <c r="ED24" s="77">
        <v>0</v>
      </c>
      <c r="EE24" s="77">
        <v>2830177</v>
      </c>
      <c r="EF24" s="77">
        <v>23964245</v>
      </c>
      <c r="EG24" s="77">
        <v>32113455</v>
      </c>
      <c r="EH24" s="78">
        <v>0</v>
      </c>
      <c r="EI24" s="79">
        <v>0</v>
      </c>
      <c r="EJ24" s="77">
        <v>0</v>
      </c>
      <c r="EK24" s="77">
        <v>0</v>
      </c>
      <c r="EL24" s="77">
        <v>0</v>
      </c>
      <c r="EM24" s="77">
        <v>0</v>
      </c>
      <c r="EN24" s="77">
        <v>32113455</v>
      </c>
      <c r="EO24" s="77">
        <v>56077700</v>
      </c>
    </row>
    <row r="25" spans="1:145" ht="15.75" customHeight="1">
      <c r="A25" s="76">
        <v>22</v>
      </c>
      <c r="B25" s="68" t="s">
        <v>657</v>
      </c>
      <c r="C25" s="68" t="s">
        <v>9</v>
      </c>
      <c r="D25" s="68" t="s">
        <v>149</v>
      </c>
      <c r="E25" s="77">
        <v>79</v>
      </c>
      <c r="F25" s="77">
        <v>273</v>
      </c>
      <c r="G25" s="77">
        <v>1</v>
      </c>
      <c r="H25" s="77">
        <v>0</v>
      </c>
      <c r="I25" s="77">
        <v>10</v>
      </c>
      <c r="J25" s="77">
        <v>1</v>
      </c>
      <c r="K25" s="77">
        <v>190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192606</v>
      </c>
      <c r="Z25" s="77">
        <v>4083</v>
      </c>
      <c r="AA25" s="77">
        <v>9980</v>
      </c>
      <c r="AB25" s="77">
        <v>0</v>
      </c>
      <c r="AC25" s="77">
        <v>0</v>
      </c>
      <c r="AD25" s="77">
        <v>627695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77">
        <v>0</v>
      </c>
      <c r="AM25" s="77">
        <v>0</v>
      </c>
      <c r="AN25" s="77">
        <v>0</v>
      </c>
      <c r="AO25" s="77">
        <v>0</v>
      </c>
      <c r="AP25" s="77">
        <v>135</v>
      </c>
      <c r="AQ25" s="77">
        <v>165</v>
      </c>
      <c r="AR25" s="77">
        <v>42</v>
      </c>
      <c r="AS25" s="77">
        <v>1132</v>
      </c>
      <c r="AT25" s="77">
        <v>218</v>
      </c>
      <c r="AU25" s="77">
        <v>155183</v>
      </c>
      <c r="AV25" s="77">
        <v>97881</v>
      </c>
      <c r="AW25" s="77">
        <v>1780</v>
      </c>
      <c r="AX25" s="77">
        <v>0</v>
      </c>
      <c r="AY25" s="77">
        <v>0</v>
      </c>
      <c r="AZ25" s="77">
        <v>1</v>
      </c>
      <c r="BA25" s="77">
        <v>0</v>
      </c>
      <c r="BB25" s="77">
        <v>0</v>
      </c>
      <c r="BC25" s="77">
        <v>0</v>
      </c>
      <c r="BD25" s="77">
        <v>7</v>
      </c>
      <c r="BE25" s="77">
        <v>0</v>
      </c>
      <c r="BF25" s="77">
        <v>5</v>
      </c>
      <c r="BG25" s="77">
        <v>0</v>
      </c>
      <c r="BH25" s="77">
        <v>0</v>
      </c>
      <c r="BI25" s="77">
        <v>0</v>
      </c>
      <c r="BJ25" s="77">
        <v>0</v>
      </c>
      <c r="BK25" s="77">
        <v>0</v>
      </c>
      <c r="BL25" s="77">
        <v>0</v>
      </c>
      <c r="BM25" s="77">
        <v>0</v>
      </c>
      <c r="BN25" s="77">
        <v>3</v>
      </c>
      <c r="BO25" s="77">
        <v>40</v>
      </c>
      <c r="BP25" s="77">
        <v>0</v>
      </c>
      <c r="BQ25" s="77">
        <v>0</v>
      </c>
      <c r="BR25" s="77">
        <v>1083</v>
      </c>
      <c r="BS25" s="77">
        <v>3701</v>
      </c>
      <c r="BT25" s="77">
        <v>56</v>
      </c>
      <c r="BU25" s="77">
        <v>72</v>
      </c>
      <c r="BV25" s="77">
        <v>8</v>
      </c>
      <c r="BW25" s="77">
        <v>464</v>
      </c>
      <c r="BX25" s="77">
        <v>8</v>
      </c>
      <c r="BY25" s="77">
        <v>6247</v>
      </c>
      <c r="BZ25" s="77">
        <v>4902</v>
      </c>
      <c r="CA25" s="77">
        <v>0</v>
      </c>
      <c r="CB25" s="77">
        <v>0</v>
      </c>
      <c r="CC25" s="77">
        <v>0</v>
      </c>
      <c r="CD25" s="77">
        <v>0</v>
      </c>
      <c r="CE25" s="77">
        <v>0</v>
      </c>
      <c r="CF25" s="77">
        <v>0</v>
      </c>
      <c r="CG25" s="77">
        <v>0</v>
      </c>
      <c r="CH25" s="77">
        <v>0</v>
      </c>
      <c r="CI25" s="77">
        <v>0</v>
      </c>
      <c r="CJ25" s="77">
        <v>0</v>
      </c>
      <c r="CK25" s="77">
        <v>0</v>
      </c>
      <c r="CL25" s="77">
        <v>0</v>
      </c>
      <c r="CM25" s="77">
        <v>0</v>
      </c>
      <c r="CN25" s="77">
        <v>0</v>
      </c>
      <c r="CO25" s="77">
        <v>0</v>
      </c>
      <c r="CP25" s="77">
        <v>0</v>
      </c>
      <c r="CQ25" s="77">
        <v>0</v>
      </c>
      <c r="CR25" s="77">
        <v>0</v>
      </c>
      <c r="CS25" s="77">
        <v>0</v>
      </c>
      <c r="CT25" s="77">
        <v>0</v>
      </c>
      <c r="CU25" s="77">
        <v>0</v>
      </c>
      <c r="CV25" s="77">
        <v>0</v>
      </c>
      <c r="CW25" s="77">
        <v>0</v>
      </c>
      <c r="CX25" s="77">
        <v>0</v>
      </c>
      <c r="CY25" s="77">
        <v>0</v>
      </c>
      <c r="CZ25" s="77">
        <v>0</v>
      </c>
      <c r="DA25" s="77">
        <v>0</v>
      </c>
      <c r="DB25" s="77">
        <v>0</v>
      </c>
      <c r="DC25" s="77">
        <v>0</v>
      </c>
      <c r="DD25" s="77">
        <v>23</v>
      </c>
      <c r="DE25" s="77">
        <v>0</v>
      </c>
      <c r="DF25" s="77">
        <v>258</v>
      </c>
      <c r="DG25" s="77">
        <v>128</v>
      </c>
      <c r="DH25" s="77">
        <v>895</v>
      </c>
      <c r="DI25" s="77">
        <v>0</v>
      </c>
      <c r="DJ25" s="77">
        <v>0</v>
      </c>
      <c r="DK25" s="77">
        <v>0</v>
      </c>
      <c r="DL25" s="77">
        <v>0</v>
      </c>
      <c r="DM25" s="77">
        <v>0</v>
      </c>
      <c r="DN25" s="77">
        <v>0</v>
      </c>
      <c r="DO25" s="77">
        <v>0</v>
      </c>
      <c r="DP25" s="77">
        <v>0</v>
      </c>
      <c r="DQ25" s="77">
        <v>3205</v>
      </c>
      <c r="DR25" s="77">
        <v>2964147</v>
      </c>
      <c r="DS25" s="77">
        <v>0</v>
      </c>
      <c r="DT25" s="77">
        <v>0</v>
      </c>
      <c r="DU25" s="77">
        <v>0</v>
      </c>
      <c r="DV25" s="77">
        <v>0</v>
      </c>
      <c r="DW25" s="77">
        <v>0</v>
      </c>
      <c r="DX25" s="77">
        <v>0</v>
      </c>
      <c r="DY25" s="77">
        <v>0</v>
      </c>
      <c r="DZ25" s="77">
        <v>0</v>
      </c>
      <c r="EA25" s="77">
        <v>0</v>
      </c>
      <c r="EB25" s="77">
        <v>0</v>
      </c>
      <c r="EC25" s="77">
        <v>0</v>
      </c>
      <c r="ED25" s="77">
        <v>0</v>
      </c>
      <c r="EE25" s="77">
        <v>2083831</v>
      </c>
      <c r="EF25" s="77">
        <v>6160540</v>
      </c>
      <c r="EG25" s="77">
        <v>4128979</v>
      </c>
      <c r="EH25" s="78">
        <v>0</v>
      </c>
      <c r="EI25" s="79">
        <v>0</v>
      </c>
      <c r="EJ25" s="77">
        <v>0</v>
      </c>
      <c r="EK25" s="77">
        <v>55087</v>
      </c>
      <c r="EL25" s="77">
        <v>0</v>
      </c>
      <c r="EM25" s="77">
        <v>806</v>
      </c>
      <c r="EN25" s="77">
        <v>4183260</v>
      </c>
      <c r="EO25" s="77">
        <v>10343800</v>
      </c>
    </row>
    <row r="26" spans="1:145" ht="15.75" customHeight="1">
      <c r="A26" s="76">
        <v>23</v>
      </c>
      <c r="B26" s="68" t="s">
        <v>658</v>
      </c>
      <c r="C26" s="68" t="s">
        <v>9</v>
      </c>
      <c r="D26" s="68" t="s">
        <v>149</v>
      </c>
      <c r="E26" s="77">
        <v>336665</v>
      </c>
      <c r="F26" s="77">
        <v>26941</v>
      </c>
      <c r="G26" s="77">
        <v>62808</v>
      </c>
      <c r="H26" s="77">
        <v>14564</v>
      </c>
      <c r="I26" s="77">
        <v>93988</v>
      </c>
      <c r="J26" s="77">
        <v>1385</v>
      </c>
      <c r="K26" s="77">
        <v>56007</v>
      </c>
      <c r="L26" s="77">
        <v>27475</v>
      </c>
      <c r="M26" s="77">
        <v>39161</v>
      </c>
      <c r="N26" s="77">
        <v>92012</v>
      </c>
      <c r="O26" s="77">
        <v>105523</v>
      </c>
      <c r="P26" s="77">
        <v>14545</v>
      </c>
      <c r="Q26" s="77">
        <v>129135</v>
      </c>
      <c r="R26" s="77">
        <v>27307</v>
      </c>
      <c r="S26" s="77">
        <v>53523</v>
      </c>
      <c r="T26" s="77">
        <v>6064</v>
      </c>
      <c r="U26" s="77">
        <v>901</v>
      </c>
      <c r="V26" s="77">
        <v>54893</v>
      </c>
      <c r="W26" s="77">
        <v>62160</v>
      </c>
      <c r="X26" s="77">
        <v>149560</v>
      </c>
      <c r="Y26" s="77">
        <v>126437</v>
      </c>
      <c r="Z26" s="77">
        <v>2675</v>
      </c>
      <c r="AA26" s="77">
        <v>6545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77">
        <v>0</v>
      </c>
      <c r="AM26" s="77">
        <v>0</v>
      </c>
      <c r="AN26" s="77">
        <v>0</v>
      </c>
      <c r="AO26" s="77">
        <v>0</v>
      </c>
      <c r="AP26" s="77">
        <v>1805</v>
      </c>
      <c r="AQ26" s="77">
        <v>1881</v>
      </c>
      <c r="AR26" s="77">
        <v>482</v>
      </c>
      <c r="AS26" s="77">
        <v>25908</v>
      </c>
      <c r="AT26" s="77">
        <v>2442</v>
      </c>
      <c r="AU26" s="77">
        <v>1783024</v>
      </c>
      <c r="AV26" s="77">
        <v>310166</v>
      </c>
      <c r="AW26" s="77">
        <v>21100</v>
      </c>
      <c r="AX26" s="77">
        <v>0</v>
      </c>
      <c r="AY26" s="77">
        <v>1</v>
      </c>
      <c r="AZ26" s="77">
        <v>4542</v>
      </c>
      <c r="BA26" s="77">
        <v>118224</v>
      </c>
      <c r="BB26" s="77">
        <v>29763</v>
      </c>
      <c r="BC26" s="77">
        <v>9000</v>
      </c>
      <c r="BD26" s="77">
        <v>200</v>
      </c>
      <c r="BE26" s="77">
        <v>1871</v>
      </c>
      <c r="BF26" s="77">
        <v>48340</v>
      </c>
      <c r="BG26" s="77">
        <v>3407</v>
      </c>
      <c r="BH26" s="77">
        <v>94</v>
      </c>
      <c r="BI26" s="77">
        <v>212</v>
      </c>
      <c r="BJ26" s="77">
        <v>15</v>
      </c>
      <c r="BK26" s="77">
        <v>5</v>
      </c>
      <c r="BL26" s="77">
        <v>704607</v>
      </c>
      <c r="BM26" s="77">
        <v>535658</v>
      </c>
      <c r="BN26" s="77">
        <v>375333</v>
      </c>
      <c r="BO26" s="77">
        <v>266513</v>
      </c>
      <c r="BP26" s="77">
        <v>117</v>
      </c>
      <c r="BQ26" s="77">
        <v>0</v>
      </c>
      <c r="BR26" s="77">
        <v>798407</v>
      </c>
      <c r="BS26" s="77">
        <v>621685</v>
      </c>
      <c r="BT26" s="77">
        <v>102717</v>
      </c>
      <c r="BU26" s="77">
        <v>65032</v>
      </c>
      <c r="BV26" s="77">
        <v>84743</v>
      </c>
      <c r="BW26" s="77">
        <v>51188</v>
      </c>
      <c r="BX26" s="77">
        <v>409658</v>
      </c>
      <c r="BY26" s="77">
        <v>1010565</v>
      </c>
      <c r="BZ26" s="77">
        <v>11444</v>
      </c>
      <c r="CA26" s="77">
        <v>1</v>
      </c>
      <c r="CB26" s="77">
        <v>0</v>
      </c>
      <c r="CC26" s="77">
        <v>17</v>
      </c>
      <c r="CD26" s="77">
        <v>0</v>
      </c>
      <c r="CE26" s="77">
        <v>4</v>
      </c>
      <c r="CF26" s="77">
        <v>13</v>
      </c>
      <c r="CG26" s="77">
        <v>0</v>
      </c>
      <c r="CH26" s="77">
        <v>2</v>
      </c>
      <c r="CI26" s="77">
        <v>40</v>
      </c>
      <c r="CJ26" s="77">
        <v>4</v>
      </c>
      <c r="CK26" s="77">
        <v>6</v>
      </c>
      <c r="CL26" s="77">
        <v>20</v>
      </c>
      <c r="CM26" s="77">
        <v>23</v>
      </c>
      <c r="CN26" s="77">
        <v>348</v>
      </c>
      <c r="CO26" s="77">
        <v>0</v>
      </c>
      <c r="CP26" s="77">
        <v>0</v>
      </c>
      <c r="CQ26" s="77">
        <v>0</v>
      </c>
      <c r="CR26" s="77">
        <v>0</v>
      </c>
      <c r="CS26" s="77">
        <v>197</v>
      </c>
      <c r="CT26" s="77">
        <v>65</v>
      </c>
      <c r="CU26" s="77">
        <v>1</v>
      </c>
      <c r="CV26" s="77">
        <v>0</v>
      </c>
      <c r="CW26" s="77">
        <v>0</v>
      </c>
      <c r="CX26" s="77">
        <v>0</v>
      </c>
      <c r="CY26" s="77">
        <v>0</v>
      </c>
      <c r="CZ26" s="77">
        <v>0</v>
      </c>
      <c r="DA26" s="77">
        <v>0</v>
      </c>
      <c r="DB26" s="77">
        <v>0</v>
      </c>
      <c r="DC26" s="77">
        <v>0</v>
      </c>
      <c r="DD26" s="77">
        <v>4635</v>
      </c>
      <c r="DE26" s="77">
        <v>224</v>
      </c>
      <c r="DF26" s="77">
        <v>36089</v>
      </c>
      <c r="DG26" s="77">
        <v>1772521</v>
      </c>
      <c r="DH26" s="77">
        <v>23781</v>
      </c>
      <c r="DI26" s="77">
        <v>89727</v>
      </c>
      <c r="DJ26" s="77">
        <v>0</v>
      </c>
      <c r="DK26" s="77">
        <v>0</v>
      </c>
      <c r="DL26" s="77">
        <v>0</v>
      </c>
      <c r="DM26" s="77">
        <v>0</v>
      </c>
      <c r="DN26" s="77">
        <v>0</v>
      </c>
      <c r="DO26" s="77">
        <v>0</v>
      </c>
      <c r="DP26" s="77">
        <v>0</v>
      </c>
      <c r="DQ26" s="77">
        <v>1302265</v>
      </c>
      <c r="DR26" s="77">
        <v>2658954</v>
      </c>
      <c r="DS26" s="77">
        <v>0</v>
      </c>
      <c r="DT26" s="77">
        <v>0</v>
      </c>
      <c r="DU26" s="77">
        <v>0</v>
      </c>
      <c r="DV26" s="77">
        <v>0</v>
      </c>
      <c r="DW26" s="77">
        <v>0</v>
      </c>
      <c r="DX26" s="77">
        <v>0</v>
      </c>
      <c r="DY26" s="77">
        <v>0</v>
      </c>
      <c r="DZ26" s="77">
        <v>0</v>
      </c>
      <c r="EA26" s="77">
        <v>0</v>
      </c>
      <c r="EB26" s="77">
        <v>0</v>
      </c>
      <c r="EC26" s="77">
        <v>0</v>
      </c>
      <c r="ED26" s="77">
        <v>0</v>
      </c>
      <c r="EE26" s="77">
        <v>432699</v>
      </c>
      <c r="EF26" s="77">
        <v>15212060</v>
      </c>
      <c r="EG26" s="77">
        <v>1413997</v>
      </c>
      <c r="EH26" s="78">
        <v>0</v>
      </c>
      <c r="EI26" s="79">
        <v>693184</v>
      </c>
      <c r="EJ26" s="77">
        <v>0</v>
      </c>
      <c r="EK26" s="77">
        <v>144326</v>
      </c>
      <c r="EL26" s="77">
        <v>0</v>
      </c>
      <c r="EM26" s="77">
        <v>369367</v>
      </c>
      <c r="EN26" s="77">
        <v>1882140</v>
      </c>
      <c r="EO26" s="77">
        <v>17094200</v>
      </c>
    </row>
    <row r="27" spans="1:145" ht="15.75" customHeight="1">
      <c r="A27" s="76">
        <v>24</v>
      </c>
      <c r="B27" s="68" t="s">
        <v>659</v>
      </c>
      <c r="C27" s="68" t="s">
        <v>9</v>
      </c>
      <c r="D27" s="68" t="s">
        <v>149</v>
      </c>
      <c r="E27" s="77">
        <v>1052479</v>
      </c>
      <c r="F27" s="77">
        <v>167209</v>
      </c>
      <c r="G27" s="77">
        <v>350778</v>
      </c>
      <c r="H27" s="77">
        <v>46038</v>
      </c>
      <c r="I27" s="77">
        <v>163367</v>
      </c>
      <c r="J27" s="77">
        <v>139108</v>
      </c>
      <c r="K27" s="77">
        <v>399259</v>
      </c>
      <c r="L27" s="77">
        <v>76635</v>
      </c>
      <c r="M27" s="77">
        <v>91126</v>
      </c>
      <c r="N27" s="77">
        <v>0</v>
      </c>
      <c r="O27" s="77">
        <v>370518</v>
      </c>
      <c r="P27" s="77">
        <v>51746</v>
      </c>
      <c r="Q27" s="77">
        <v>348913</v>
      </c>
      <c r="R27" s="77">
        <v>0</v>
      </c>
      <c r="S27" s="77">
        <v>0</v>
      </c>
      <c r="T27" s="77">
        <v>0</v>
      </c>
      <c r="U27" s="77">
        <v>10474</v>
      </c>
      <c r="V27" s="77">
        <v>351378</v>
      </c>
      <c r="W27" s="77">
        <v>505082</v>
      </c>
      <c r="X27" s="77">
        <v>1422222</v>
      </c>
      <c r="Y27" s="77">
        <v>0</v>
      </c>
      <c r="Z27" s="77">
        <v>0</v>
      </c>
      <c r="AA27" s="77">
        <v>0</v>
      </c>
      <c r="AB27" s="77">
        <v>0</v>
      </c>
      <c r="AC27" s="77">
        <v>0</v>
      </c>
      <c r="AD27" s="77">
        <v>0</v>
      </c>
      <c r="AE27" s="77">
        <v>0</v>
      </c>
      <c r="AF27" s="77">
        <v>0</v>
      </c>
      <c r="AG27" s="77">
        <v>0</v>
      </c>
      <c r="AH27" s="77">
        <v>0</v>
      </c>
      <c r="AI27" s="77">
        <v>0</v>
      </c>
      <c r="AJ27" s="77">
        <v>0</v>
      </c>
      <c r="AK27" s="77">
        <v>0</v>
      </c>
      <c r="AL27" s="77">
        <v>0</v>
      </c>
      <c r="AM27" s="77">
        <v>0</v>
      </c>
      <c r="AN27" s="77">
        <v>0</v>
      </c>
      <c r="AO27" s="77">
        <v>0</v>
      </c>
      <c r="AP27" s="77">
        <v>0</v>
      </c>
      <c r="AQ27" s="77">
        <v>0</v>
      </c>
      <c r="AR27" s="77">
        <v>0</v>
      </c>
      <c r="AS27" s="77">
        <v>0</v>
      </c>
      <c r="AT27" s="77">
        <v>0</v>
      </c>
      <c r="AU27" s="77">
        <v>0</v>
      </c>
      <c r="AV27" s="77">
        <v>0</v>
      </c>
      <c r="AW27" s="77">
        <v>0</v>
      </c>
      <c r="AX27" s="77">
        <v>0</v>
      </c>
      <c r="AY27" s="77">
        <v>0</v>
      </c>
      <c r="AZ27" s="77">
        <v>0</v>
      </c>
      <c r="BA27" s="77">
        <v>0</v>
      </c>
      <c r="BB27" s="77">
        <v>0</v>
      </c>
      <c r="BC27" s="77">
        <v>0</v>
      </c>
      <c r="BD27" s="77">
        <v>0</v>
      </c>
      <c r="BE27" s="77">
        <v>0</v>
      </c>
      <c r="BF27" s="77">
        <v>0</v>
      </c>
      <c r="BG27" s="77">
        <v>0</v>
      </c>
      <c r="BH27" s="77">
        <v>0</v>
      </c>
      <c r="BI27" s="77">
        <v>0</v>
      </c>
      <c r="BJ27" s="77">
        <v>0</v>
      </c>
      <c r="BK27" s="77">
        <v>0</v>
      </c>
      <c r="BL27" s="77">
        <v>0</v>
      </c>
      <c r="BM27" s="77">
        <v>0</v>
      </c>
      <c r="BN27" s="77">
        <v>0</v>
      </c>
      <c r="BO27" s="77">
        <v>0</v>
      </c>
      <c r="BP27" s="77">
        <v>0</v>
      </c>
      <c r="BQ27" s="77">
        <v>0</v>
      </c>
      <c r="BR27" s="77">
        <v>0</v>
      </c>
      <c r="BS27" s="77">
        <v>0</v>
      </c>
      <c r="BT27" s="77">
        <v>0</v>
      </c>
      <c r="BU27" s="77">
        <v>0</v>
      </c>
      <c r="BV27" s="77">
        <v>0</v>
      </c>
      <c r="BW27" s="77">
        <v>0</v>
      </c>
      <c r="BX27" s="77">
        <v>0</v>
      </c>
      <c r="BY27" s="77">
        <v>0</v>
      </c>
      <c r="BZ27" s="77">
        <v>0</v>
      </c>
      <c r="CA27" s="77">
        <v>0</v>
      </c>
      <c r="CB27" s="77">
        <v>0</v>
      </c>
      <c r="CC27" s="77">
        <v>0</v>
      </c>
      <c r="CD27" s="77">
        <v>0</v>
      </c>
      <c r="CE27" s="77">
        <v>0</v>
      </c>
      <c r="CF27" s="77">
        <v>0</v>
      </c>
      <c r="CG27" s="77">
        <v>0</v>
      </c>
      <c r="CH27" s="77">
        <v>0</v>
      </c>
      <c r="CI27" s="77">
        <v>0</v>
      </c>
      <c r="CJ27" s="77">
        <v>0</v>
      </c>
      <c r="CK27" s="77">
        <v>0</v>
      </c>
      <c r="CL27" s="77">
        <v>0</v>
      </c>
      <c r="CM27" s="77">
        <v>0</v>
      </c>
      <c r="CN27" s="77">
        <v>0</v>
      </c>
      <c r="CO27" s="77">
        <v>0</v>
      </c>
      <c r="CP27" s="77">
        <v>0</v>
      </c>
      <c r="CQ27" s="77">
        <v>0</v>
      </c>
      <c r="CR27" s="77">
        <v>0</v>
      </c>
      <c r="CS27" s="77">
        <v>0</v>
      </c>
      <c r="CT27" s="77">
        <v>0</v>
      </c>
      <c r="CU27" s="77">
        <v>0</v>
      </c>
      <c r="CV27" s="77">
        <v>0</v>
      </c>
      <c r="CW27" s="77">
        <v>0</v>
      </c>
      <c r="CX27" s="77">
        <v>0</v>
      </c>
      <c r="CY27" s="77">
        <v>0</v>
      </c>
      <c r="CZ27" s="77">
        <v>0</v>
      </c>
      <c r="DA27" s="77">
        <v>0</v>
      </c>
      <c r="DB27" s="77">
        <v>0</v>
      </c>
      <c r="DC27" s="77">
        <v>0</v>
      </c>
      <c r="DD27" s="77">
        <v>0</v>
      </c>
      <c r="DE27" s="77">
        <v>0</v>
      </c>
      <c r="DF27" s="77">
        <v>0</v>
      </c>
      <c r="DG27" s="77">
        <v>0</v>
      </c>
      <c r="DH27" s="77">
        <v>0</v>
      </c>
      <c r="DI27" s="77">
        <v>328387</v>
      </c>
      <c r="DJ27" s="77">
        <v>0</v>
      </c>
      <c r="DK27" s="77">
        <v>0</v>
      </c>
      <c r="DL27" s="77">
        <v>0</v>
      </c>
      <c r="DM27" s="77">
        <v>0</v>
      </c>
      <c r="DN27" s="77">
        <v>0</v>
      </c>
      <c r="DO27" s="77">
        <v>0</v>
      </c>
      <c r="DP27" s="77">
        <v>0</v>
      </c>
      <c r="DQ27" s="77">
        <v>0</v>
      </c>
      <c r="DR27" s="77">
        <v>0</v>
      </c>
      <c r="DS27" s="77">
        <v>0</v>
      </c>
      <c r="DT27" s="77">
        <v>0</v>
      </c>
      <c r="DU27" s="77">
        <v>0</v>
      </c>
      <c r="DV27" s="77">
        <v>0</v>
      </c>
      <c r="DW27" s="77">
        <v>0</v>
      </c>
      <c r="DX27" s="77">
        <v>0</v>
      </c>
      <c r="DY27" s="77">
        <v>0</v>
      </c>
      <c r="DZ27" s="77">
        <v>0</v>
      </c>
      <c r="EA27" s="77">
        <v>0</v>
      </c>
      <c r="EB27" s="77">
        <v>0</v>
      </c>
      <c r="EC27" s="77">
        <v>0</v>
      </c>
      <c r="ED27" s="77">
        <v>0</v>
      </c>
      <c r="EE27" s="77">
        <v>0</v>
      </c>
      <c r="EF27" s="77">
        <v>5874720</v>
      </c>
      <c r="EG27" s="77">
        <v>0</v>
      </c>
      <c r="EH27" s="78">
        <v>0</v>
      </c>
      <c r="EI27" s="79">
        <v>0</v>
      </c>
      <c r="EJ27" s="77">
        <v>0</v>
      </c>
      <c r="EK27" s="77">
        <v>0</v>
      </c>
      <c r="EL27" s="77">
        <v>0</v>
      </c>
      <c r="EM27" s="77">
        <v>0</v>
      </c>
      <c r="EN27" s="77">
        <v>0</v>
      </c>
      <c r="EO27" s="77">
        <v>5874720</v>
      </c>
    </row>
    <row r="28" spans="1:145" ht="15.75" customHeight="1">
      <c r="A28" s="76">
        <v>25</v>
      </c>
      <c r="B28" s="68" t="s">
        <v>660</v>
      </c>
      <c r="C28" s="68" t="s">
        <v>9</v>
      </c>
      <c r="D28" s="68" t="s">
        <v>149</v>
      </c>
      <c r="E28" s="77">
        <v>0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51913</v>
      </c>
      <c r="Z28" s="77">
        <v>0</v>
      </c>
      <c r="AA28" s="77">
        <v>0</v>
      </c>
      <c r="AB28" s="77">
        <v>0</v>
      </c>
      <c r="AC28" s="77">
        <v>21467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77">
        <v>0</v>
      </c>
      <c r="AM28" s="77">
        <v>0</v>
      </c>
      <c r="AN28" s="77">
        <v>0</v>
      </c>
      <c r="AO28" s="77">
        <v>0</v>
      </c>
      <c r="AP28" s="77">
        <v>316</v>
      </c>
      <c r="AQ28" s="77">
        <v>400</v>
      </c>
      <c r="AR28" s="77">
        <v>95</v>
      </c>
      <c r="AS28" s="77">
        <v>2241</v>
      </c>
      <c r="AT28" s="77">
        <v>412</v>
      </c>
      <c r="AU28" s="77">
        <v>467383</v>
      </c>
      <c r="AV28" s="77">
        <v>62784</v>
      </c>
      <c r="AW28" s="77">
        <v>6628</v>
      </c>
      <c r="AX28" s="77">
        <v>528557</v>
      </c>
      <c r="AY28" s="77">
        <v>1</v>
      </c>
      <c r="AZ28" s="77">
        <v>1152</v>
      </c>
      <c r="BA28" s="77">
        <v>97</v>
      </c>
      <c r="BB28" s="77">
        <v>4526</v>
      </c>
      <c r="BC28" s="77">
        <v>1916</v>
      </c>
      <c r="BD28" s="77">
        <v>2711</v>
      </c>
      <c r="BE28" s="77">
        <v>560</v>
      </c>
      <c r="BF28" s="77">
        <v>15761</v>
      </c>
      <c r="BG28" s="77">
        <v>439</v>
      </c>
      <c r="BH28" s="77">
        <v>863232</v>
      </c>
      <c r="BI28" s="77">
        <v>251218</v>
      </c>
      <c r="BJ28" s="77">
        <v>6150</v>
      </c>
      <c r="BK28" s="77">
        <v>409080</v>
      </c>
      <c r="BL28" s="77">
        <v>555</v>
      </c>
      <c r="BM28" s="77">
        <v>1263</v>
      </c>
      <c r="BN28" s="77">
        <v>85538</v>
      </c>
      <c r="BO28" s="77">
        <v>1235613</v>
      </c>
      <c r="BP28" s="77">
        <v>377</v>
      </c>
      <c r="BQ28" s="77">
        <v>62</v>
      </c>
      <c r="BR28" s="77">
        <v>54992</v>
      </c>
      <c r="BS28" s="77">
        <v>245077</v>
      </c>
      <c r="BT28" s="77">
        <v>117</v>
      </c>
      <c r="BU28" s="77">
        <v>8607</v>
      </c>
      <c r="BV28" s="77">
        <v>98206</v>
      </c>
      <c r="BW28" s="77">
        <v>38188</v>
      </c>
      <c r="BX28" s="77">
        <v>325335</v>
      </c>
      <c r="BY28" s="77">
        <v>63015</v>
      </c>
      <c r="BZ28" s="77">
        <v>40062</v>
      </c>
      <c r="CA28" s="77">
        <v>23114</v>
      </c>
      <c r="CB28" s="77">
        <v>256</v>
      </c>
      <c r="CC28" s="77">
        <v>28040</v>
      </c>
      <c r="CD28" s="77">
        <v>11</v>
      </c>
      <c r="CE28" s="77">
        <v>753</v>
      </c>
      <c r="CF28" s="77">
        <v>24828</v>
      </c>
      <c r="CG28" s="77">
        <v>505</v>
      </c>
      <c r="CH28" s="77">
        <v>14026</v>
      </c>
      <c r="CI28" s="77">
        <v>10956</v>
      </c>
      <c r="CJ28" s="77">
        <v>4263</v>
      </c>
      <c r="CK28" s="77">
        <v>875</v>
      </c>
      <c r="CL28" s="77">
        <v>1132</v>
      </c>
      <c r="CM28" s="77">
        <v>13188</v>
      </c>
      <c r="CN28" s="77">
        <v>5638</v>
      </c>
      <c r="CO28" s="77">
        <v>603</v>
      </c>
      <c r="CP28" s="77">
        <v>51</v>
      </c>
      <c r="CQ28" s="77">
        <v>52</v>
      </c>
      <c r="CR28" s="77">
        <v>17</v>
      </c>
      <c r="CS28" s="77">
        <v>2654</v>
      </c>
      <c r="CT28" s="77">
        <v>7073</v>
      </c>
      <c r="CU28" s="77">
        <v>16</v>
      </c>
      <c r="CV28" s="77">
        <v>536</v>
      </c>
      <c r="CW28" s="77">
        <v>108</v>
      </c>
      <c r="CX28" s="77">
        <v>403</v>
      </c>
      <c r="CY28" s="77">
        <v>4628</v>
      </c>
      <c r="CZ28" s="77">
        <v>16</v>
      </c>
      <c r="DA28" s="77">
        <v>1</v>
      </c>
      <c r="DB28" s="77">
        <v>2454</v>
      </c>
      <c r="DC28" s="77">
        <v>0</v>
      </c>
      <c r="DD28" s="77">
        <v>917</v>
      </c>
      <c r="DE28" s="77">
        <v>192</v>
      </c>
      <c r="DF28" s="77">
        <v>99005</v>
      </c>
      <c r="DG28" s="77">
        <v>11266402</v>
      </c>
      <c r="DH28" s="77">
        <v>4736</v>
      </c>
      <c r="DI28" s="77">
        <v>2</v>
      </c>
      <c r="DJ28" s="77">
        <v>0</v>
      </c>
      <c r="DK28" s="77">
        <v>0</v>
      </c>
      <c r="DL28" s="77">
        <v>0</v>
      </c>
      <c r="DM28" s="77">
        <v>0</v>
      </c>
      <c r="DN28" s="77">
        <v>0</v>
      </c>
      <c r="DO28" s="77">
        <v>0</v>
      </c>
      <c r="DP28" s="77">
        <v>0</v>
      </c>
      <c r="DQ28" s="77">
        <v>333825</v>
      </c>
      <c r="DR28" s="77">
        <v>202</v>
      </c>
      <c r="DS28" s="77">
        <v>0</v>
      </c>
      <c r="DT28" s="77">
        <v>0</v>
      </c>
      <c r="DU28" s="77">
        <v>0</v>
      </c>
      <c r="DV28" s="77">
        <v>0</v>
      </c>
      <c r="DW28" s="77">
        <v>0</v>
      </c>
      <c r="DX28" s="77">
        <v>0</v>
      </c>
      <c r="DY28" s="77">
        <v>0</v>
      </c>
      <c r="DZ28" s="77">
        <v>0</v>
      </c>
      <c r="EA28" s="77">
        <v>0</v>
      </c>
      <c r="EB28" s="77">
        <v>0</v>
      </c>
      <c r="EC28" s="77">
        <v>0</v>
      </c>
      <c r="ED28" s="77">
        <v>37</v>
      </c>
      <c r="EE28" s="77">
        <v>826</v>
      </c>
      <c r="EF28" s="77">
        <v>16748386</v>
      </c>
      <c r="EG28" s="77">
        <v>6510016</v>
      </c>
      <c r="EH28" s="78">
        <v>0</v>
      </c>
      <c r="EI28" s="79">
        <v>0</v>
      </c>
      <c r="EJ28" s="77">
        <v>0</v>
      </c>
      <c r="EK28" s="77">
        <v>1151425</v>
      </c>
      <c r="EL28" s="77">
        <v>0</v>
      </c>
      <c r="EM28" s="77">
        <v>2625927</v>
      </c>
      <c r="EN28" s="77">
        <v>5035514</v>
      </c>
      <c r="EO28" s="77">
        <v>21783900</v>
      </c>
    </row>
    <row r="29" spans="1:145" ht="15.75" customHeight="1">
      <c r="A29" s="76">
        <v>26</v>
      </c>
      <c r="B29" s="68" t="s">
        <v>661</v>
      </c>
      <c r="C29" s="68" t="s">
        <v>9</v>
      </c>
      <c r="D29" s="68" t="s">
        <v>149</v>
      </c>
      <c r="E29" s="77">
        <v>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0</v>
      </c>
      <c r="V29" s="77">
        <v>0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7">
        <v>0</v>
      </c>
      <c r="AC29" s="77">
        <v>0</v>
      </c>
      <c r="AD29" s="77">
        <v>289311</v>
      </c>
      <c r="AE29" s="77">
        <v>0</v>
      </c>
      <c r="AF29" s="77">
        <v>0</v>
      </c>
      <c r="AG29" s="77">
        <v>0</v>
      </c>
      <c r="AH29" s="77">
        <v>0</v>
      </c>
      <c r="AI29" s="77">
        <v>0</v>
      </c>
      <c r="AJ29" s="77">
        <v>0</v>
      </c>
      <c r="AK29" s="77">
        <v>0</v>
      </c>
      <c r="AL29" s="77">
        <v>0</v>
      </c>
      <c r="AM29" s="77">
        <v>0</v>
      </c>
      <c r="AN29" s="77">
        <v>0</v>
      </c>
      <c r="AO29" s="77">
        <v>0</v>
      </c>
      <c r="AP29" s="77">
        <v>1392</v>
      </c>
      <c r="AQ29" s="77">
        <v>1707</v>
      </c>
      <c r="AR29" s="77">
        <v>475</v>
      </c>
      <c r="AS29" s="77">
        <v>10708</v>
      </c>
      <c r="AT29" s="77">
        <v>2253</v>
      </c>
      <c r="AU29" s="77">
        <v>1604016</v>
      </c>
      <c r="AV29" s="77">
        <v>186312</v>
      </c>
      <c r="AW29" s="77">
        <v>13195</v>
      </c>
      <c r="AX29" s="77">
        <v>0</v>
      </c>
      <c r="AY29" s="77">
        <v>0</v>
      </c>
      <c r="AZ29" s="77">
        <v>0</v>
      </c>
      <c r="BA29" s="77">
        <v>0</v>
      </c>
      <c r="BB29" s="77">
        <v>0</v>
      </c>
      <c r="BC29" s="77">
        <v>0</v>
      </c>
      <c r="BD29" s="77">
        <v>16</v>
      </c>
      <c r="BE29" s="77">
        <v>0</v>
      </c>
      <c r="BF29" s="77">
        <v>0</v>
      </c>
      <c r="BG29" s="77">
        <v>0</v>
      </c>
      <c r="BH29" s="77">
        <v>0</v>
      </c>
      <c r="BI29" s="77">
        <v>37</v>
      </c>
      <c r="BJ29" s="77">
        <v>0</v>
      </c>
      <c r="BK29" s="77">
        <v>0</v>
      </c>
      <c r="BL29" s="77">
        <v>39</v>
      </c>
      <c r="BM29" s="77">
        <v>164</v>
      </c>
      <c r="BN29" s="77">
        <v>0</v>
      </c>
      <c r="BO29" s="77">
        <v>0</v>
      </c>
      <c r="BP29" s="77">
        <v>272</v>
      </c>
      <c r="BQ29" s="77">
        <v>12</v>
      </c>
      <c r="BR29" s="77">
        <v>89738</v>
      </c>
      <c r="BS29" s="77">
        <v>177275</v>
      </c>
      <c r="BT29" s="77">
        <v>67</v>
      </c>
      <c r="BU29" s="77">
        <v>4772</v>
      </c>
      <c r="BV29" s="77">
        <v>10662</v>
      </c>
      <c r="BW29" s="77">
        <v>9004</v>
      </c>
      <c r="BX29" s="77">
        <v>588</v>
      </c>
      <c r="BY29" s="77">
        <v>56087</v>
      </c>
      <c r="BZ29" s="77">
        <v>308344</v>
      </c>
      <c r="CA29" s="77">
        <v>0</v>
      </c>
      <c r="CB29" s="77">
        <v>0</v>
      </c>
      <c r="CC29" s="77">
        <v>2</v>
      </c>
      <c r="CD29" s="77">
        <v>0</v>
      </c>
      <c r="CE29" s="77">
        <v>0</v>
      </c>
      <c r="CF29" s="77">
        <v>2</v>
      </c>
      <c r="CG29" s="77">
        <v>0</v>
      </c>
      <c r="CH29" s="77">
        <v>0</v>
      </c>
      <c r="CI29" s="77">
        <v>0</v>
      </c>
      <c r="CJ29" s="77">
        <v>0</v>
      </c>
      <c r="CK29" s="77">
        <v>0</v>
      </c>
      <c r="CL29" s="77">
        <v>130</v>
      </c>
      <c r="CM29" s="77">
        <v>0</v>
      </c>
      <c r="CN29" s="77">
        <v>3</v>
      </c>
      <c r="CO29" s="77">
        <v>0</v>
      </c>
      <c r="CP29" s="77">
        <v>0</v>
      </c>
      <c r="CQ29" s="77">
        <v>0</v>
      </c>
      <c r="CR29" s="77">
        <v>0</v>
      </c>
      <c r="CS29" s="77">
        <v>9</v>
      </c>
      <c r="CT29" s="77">
        <v>37</v>
      </c>
      <c r="CU29" s="77">
        <v>0</v>
      </c>
      <c r="CV29" s="77">
        <v>0</v>
      </c>
      <c r="CW29" s="77">
        <v>0</v>
      </c>
      <c r="CX29" s="77">
        <v>0</v>
      </c>
      <c r="CY29" s="77">
        <v>0</v>
      </c>
      <c r="CZ29" s="77">
        <v>0</v>
      </c>
      <c r="DA29" s="77">
        <v>0</v>
      </c>
      <c r="DB29" s="77">
        <v>0</v>
      </c>
      <c r="DC29" s="77">
        <v>0</v>
      </c>
      <c r="DD29" s="77">
        <v>0</v>
      </c>
      <c r="DE29" s="77">
        <v>0</v>
      </c>
      <c r="DF29" s="77">
        <v>2492</v>
      </c>
      <c r="DG29" s="77">
        <v>84</v>
      </c>
      <c r="DH29" s="77">
        <v>10183</v>
      </c>
      <c r="DI29" s="77">
        <v>6</v>
      </c>
      <c r="DJ29" s="77">
        <v>0</v>
      </c>
      <c r="DK29" s="77">
        <v>0</v>
      </c>
      <c r="DL29" s="77">
        <v>0</v>
      </c>
      <c r="DM29" s="77">
        <v>0</v>
      </c>
      <c r="DN29" s="77">
        <v>0</v>
      </c>
      <c r="DO29" s="77">
        <v>0</v>
      </c>
      <c r="DP29" s="77">
        <v>0</v>
      </c>
      <c r="DQ29" s="77">
        <v>233197</v>
      </c>
      <c r="DR29" s="77">
        <v>131600</v>
      </c>
      <c r="DS29" s="77">
        <v>0</v>
      </c>
      <c r="DT29" s="77">
        <v>0</v>
      </c>
      <c r="DU29" s="77">
        <v>0</v>
      </c>
      <c r="DV29" s="77">
        <v>0</v>
      </c>
      <c r="DW29" s="77">
        <v>0</v>
      </c>
      <c r="DX29" s="77">
        <v>0</v>
      </c>
      <c r="DY29" s="77">
        <v>0</v>
      </c>
      <c r="DZ29" s="77">
        <v>0</v>
      </c>
      <c r="EA29" s="77">
        <v>0</v>
      </c>
      <c r="EB29" s="77">
        <v>0</v>
      </c>
      <c r="EC29" s="77">
        <v>0</v>
      </c>
      <c r="ED29" s="77">
        <v>0</v>
      </c>
      <c r="EE29" s="77">
        <v>0</v>
      </c>
      <c r="EF29" s="77">
        <v>3144193</v>
      </c>
      <c r="EG29" s="77">
        <v>11916985</v>
      </c>
      <c r="EH29" s="78">
        <v>0</v>
      </c>
      <c r="EI29" s="79">
        <v>0</v>
      </c>
      <c r="EJ29" s="77">
        <v>0</v>
      </c>
      <c r="EK29" s="77">
        <v>350831</v>
      </c>
      <c r="EL29" s="77">
        <v>0</v>
      </c>
      <c r="EM29" s="77">
        <v>38309</v>
      </c>
      <c r="EN29" s="77">
        <v>12229507</v>
      </c>
      <c r="EO29" s="77">
        <v>15373700</v>
      </c>
    </row>
    <row r="30" spans="1:145" ht="15.75" customHeight="1">
      <c r="A30" s="76">
        <v>27</v>
      </c>
      <c r="B30" s="68" t="s">
        <v>662</v>
      </c>
      <c r="C30" s="68" t="s">
        <v>653</v>
      </c>
      <c r="D30" s="68" t="s">
        <v>147</v>
      </c>
      <c r="E30" s="77">
        <v>0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14685</v>
      </c>
      <c r="AF30" s="77">
        <v>0</v>
      </c>
      <c r="AG30" s="77">
        <v>0</v>
      </c>
      <c r="AH30" s="77">
        <v>684</v>
      </c>
      <c r="AI30" s="77">
        <v>47</v>
      </c>
      <c r="AJ30" s="77">
        <v>13545</v>
      </c>
      <c r="AK30" s="77">
        <v>0</v>
      </c>
      <c r="AL30" s="77">
        <v>2661</v>
      </c>
      <c r="AM30" s="77">
        <v>0</v>
      </c>
      <c r="AN30" s="77">
        <v>0</v>
      </c>
      <c r="AO30" s="77">
        <v>0</v>
      </c>
      <c r="AP30" s="77">
        <v>3695</v>
      </c>
      <c r="AQ30" s="77">
        <v>1773</v>
      </c>
      <c r="AR30" s="77">
        <v>5571</v>
      </c>
      <c r="AS30" s="77">
        <v>28924</v>
      </c>
      <c r="AT30" s="77">
        <v>14606</v>
      </c>
      <c r="AU30" s="77">
        <v>67088</v>
      </c>
      <c r="AV30" s="77">
        <v>25626</v>
      </c>
      <c r="AW30" s="77">
        <v>11754</v>
      </c>
      <c r="AX30" s="77">
        <v>11893</v>
      </c>
      <c r="AY30" s="77">
        <v>4736</v>
      </c>
      <c r="AZ30" s="77">
        <v>183373</v>
      </c>
      <c r="BA30" s="77">
        <v>23290</v>
      </c>
      <c r="BB30" s="77">
        <v>28076</v>
      </c>
      <c r="BC30" s="77">
        <v>313716</v>
      </c>
      <c r="BD30" s="77">
        <v>43159</v>
      </c>
      <c r="BE30" s="77">
        <v>11601</v>
      </c>
      <c r="BF30" s="77">
        <v>80649</v>
      </c>
      <c r="BG30" s="77">
        <v>73880</v>
      </c>
      <c r="BH30" s="77">
        <v>9789</v>
      </c>
      <c r="BI30" s="77">
        <v>479916</v>
      </c>
      <c r="BJ30" s="77">
        <v>5210</v>
      </c>
      <c r="BK30" s="77">
        <v>5517</v>
      </c>
      <c r="BL30" s="77">
        <v>3415</v>
      </c>
      <c r="BM30" s="77">
        <v>3993</v>
      </c>
      <c r="BN30" s="77">
        <v>61009</v>
      </c>
      <c r="BO30" s="77">
        <v>91833</v>
      </c>
      <c r="BP30" s="77">
        <v>1351007</v>
      </c>
      <c r="BQ30" s="77">
        <v>376653</v>
      </c>
      <c r="BR30" s="77">
        <v>650812</v>
      </c>
      <c r="BS30" s="77">
        <v>336248</v>
      </c>
      <c r="BT30" s="77">
        <v>11659</v>
      </c>
      <c r="BU30" s="77">
        <v>29907</v>
      </c>
      <c r="BV30" s="77">
        <v>63659</v>
      </c>
      <c r="BW30" s="77">
        <v>34977</v>
      </c>
      <c r="BX30" s="77">
        <v>16953</v>
      </c>
      <c r="BY30" s="77">
        <v>47639</v>
      </c>
      <c r="BZ30" s="77">
        <v>27171</v>
      </c>
      <c r="CA30" s="77">
        <v>368726</v>
      </c>
      <c r="CB30" s="77">
        <v>2799107</v>
      </c>
      <c r="CC30" s="77">
        <v>606960</v>
      </c>
      <c r="CD30" s="77">
        <v>1064071</v>
      </c>
      <c r="CE30" s="77">
        <v>1693583</v>
      </c>
      <c r="CF30" s="77">
        <v>1798843</v>
      </c>
      <c r="CG30" s="77">
        <v>1021024</v>
      </c>
      <c r="CH30" s="77">
        <v>7029</v>
      </c>
      <c r="CI30" s="77">
        <v>452625</v>
      </c>
      <c r="CJ30" s="77">
        <v>19890</v>
      </c>
      <c r="CK30" s="77">
        <v>1523</v>
      </c>
      <c r="CL30" s="77">
        <v>2114</v>
      </c>
      <c r="CM30" s="77">
        <v>11846</v>
      </c>
      <c r="CN30" s="77">
        <v>80812</v>
      </c>
      <c r="CO30" s="77">
        <v>889</v>
      </c>
      <c r="CP30" s="77">
        <v>43</v>
      </c>
      <c r="CQ30" s="77">
        <v>2193</v>
      </c>
      <c r="CR30" s="77">
        <v>715</v>
      </c>
      <c r="CS30" s="77">
        <v>2624</v>
      </c>
      <c r="CT30" s="77">
        <v>952</v>
      </c>
      <c r="CU30" s="77">
        <v>6</v>
      </c>
      <c r="CV30" s="77">
        <v>63</v>
      </c>
      <c r="CW30" s="77">
        <v>10</v>
      </c>
      <c r="CX30" s="77">
        <v>1094</v>
      </c>
      <c r="CY30" s="77">
        <v>5353</v>
      </c>
      <c r="CZ30" s="77">
        <v>364</v>
      </c>
      <c r="DA30" s="77">
        <v>1641</v>
      </c>
      <c r="DB30" s="77">
        <v>24</v>
      </c>
      <c r="DC30" s="77">
        <v>10</v>
      </c>
      <c r="DD30" s="77">
        <v>10395</v>
      </c>
      <c r="DE30" s="77">
        <v>88199</v>
      </c>
      <c r="DF30" s="77">
        <v>51474</v>
      </c>
      <c r="DG30" s="77">
        <v>15133</v>
      </c>
      <c r="DH30" s="77">
        <v>3468055</v>
      </c>
      <c r="DI30" s="77">
        <v>410504</v>
      </c>
      <c r="DJ30" s="77">
        <v>239368</v>
      </c>
      <c r="DK30" s="77">
        <v>0</v>
      </c>
      <c r="DL30" s="77">
        <v>0</v>
      </c>
      <c r="DM30" s="77">
        <v>0</v>
      </c>
      <c r="DN30" s="77">
        <v>0</v>
      </c>
      <c r="DO30" s="77">
        <v>0</v>
      </c>
      <c r="DP30" s="77">
        <v>0</v>
      </c>
      <c r="DQ30" s="77">
        <v>1038524</v>
      </c>
      <c r="DR30" s="77">
        <v>53</v>
      </c>
      <c r="DS30" s="77">
        <v>0</v>
      </c>
      <c r="DT30" s="77">
        <v>0</v>
      </c>
      <c r="DU30" s="77">
        <v>0</v>
      </c>
      <c r="DV30" s="77">
        <v>0</v>
      </c>
      <c r="DW30" s="77">
        <v>0</v>
      </c>
      <c r="DX30" s="77">
        <v>0</v>
      </c>
      <c r="DY30" s="77">
        <v>0</v>
      </c>
      <c r="DZ30" s="77">
        <v>0</v>
      </c>
      <c r="EA30" s="77">
        <v>0</v>
      </c>
      <c r="EB30" s="77">
        <v>0</v>
      </c>
      <c r="EC30" s="77">
        <v>0</v>
      </c>
      <c r="ED30" s="77">
        <v>1</v>
      </c>
      <c r="EE30" s="77">
        <v>0</v>
      </c>
      <c r="EF30" s="77">
        <v>19838236</v>
      </c>
      <c r="EG30" s="77">
        <v>219747</v>
      </c>
      <c r="EH30" s="78">
        <v>0</v>
      </c>
      <c r="EI30" s="79">
        <v>0</v>
      </c>
      <c r="EJ30" s="77">
        <v>0</v>
      </c>
      <c r="EK30" s="77">
        <v>75406</v>
      </c>
      <c r="EL30" s="77">
        <v>0</v>
      </c>
      <c r="EM30" s="77">
        <v>8938489</v>
      </c>
      <c r="EN30" s="77">
        <v>-8643336</v>
      </c>
      <c r="EO30" s="77">
        <v>11194900</v>
      </c>
    </row>
    <row r="31" spans="1:145" ht="15.75" customHeight="1">
      <c r="A31" s="76">
        <v>28</v>
      </c>
      <c r="B31" s="68" t="s">
        <v>663</v>
      </c>
      <c r="C31" s="68" t="s">
        <v>654</v>
      </c>
      <c r="D31" s="68" t="s">
        <v>144</v>
      </c>
      <c r="E31" s="77">
        <v>0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0</v>
      </c>
      <c r="AB31" s="77">
        <v>0</v>
      </c>
      <c r="AC31" s="77">
        <v>0</v>
      </c>
      <c r="AD31" s="77">
        <v>0</v>
      </c>
      <c r="AE31" s="77">
        <v>0</v>
      </c>
      <c r="AF31" s="77">
        <v>76</v>
      </c>
      <c r="AG31" s="77">
        <v>33</v>
      </c>
      <c r="AH31" s="77">
        <v>0</v>
      </c>
      <c r="AI31" s="77">
        <v>0</v>
      </c>
      <c r="AJ31" s="77">
        <v>0</v>
      </c>
      <c r="AK31" s="77">
        <v>0</v>
      </c>
      <c r="AL31" s="77">
        <v>0</v>
      </c>
      <c r="AM31" s="77">
        <v>0</v>
      </c>
      <c r="AN31" s="77">
        <v>0</v>
      </c>
      <c r="AO31" s="77">
        <v>0</v>
      </c>
      <c r="AP31" s="77">
        <v>0</v>
      </c>
      <c r="AQ31" s="77">
        <v>0</v>
      </c>
      <c r="AR31" s="77">
        <v>0</v>
      </c>
      <c r="AS31" s="77">
        <v>0</v>
      </c>
      <c r="AT31" s="77">
        <v>0</v>
      </c>
      <c r="AU31" s="77">
        <v>0</v>
      </c>
      <c r="AV31" s="77">
        <v>0</v>
      </c>
      <c r="AW31" s="77">
        <v>0</v>
      </c>
      <c r="AX31" s="77">
        <v>0</v>
      </c>
      <c r="AY31" s="77">
        <v>0</v>
      </c>
      <c r="AZ31" s="77">
        <v>0</v>
      </c>
      <c r="BA31" s="77">
        <v>0</v>
      </c>
      <c r="BB31" s="77">
        <v>0</v>
      </c>
      <c r="BC31" s="77">
        <v>0</v>
      </c>
      <c r="BD31" s="77">
        <v>0</v>
      </c>
      <c r="BE31" s="77">
        <v>0</v>
      </c>
      <c r="BF31" s="77">
        <v>0</v>
      </c>
      <c r="BG31" s="77">
        <v>0</v>
      </c>
      <c r="BH31" s="77">
        <v>0</v>
      </c>
      <c r="BI31" s="77">
        <v>0</v>
      </c>
      <c r="BJ31" s="77">
        <v>0</v>
      </c>
      <c r="BK31" s="77">
        <v>0</v>
      </c>
      <c r="BL31" s="77">
        <v>0</v>
      </c>
      <c r="BM31" s="77">
        <v>0</v>
      </c>
      <c r="BN31" s="77">
        <v>0</v>
      </c>
      <c r="BO31" s="77">
        <v>0</v>
      </c>
      <c r="BP31" s="77">
        <v>47869377</v>
      </c>
      <c r="BQ31" s="77">
        <v>138767</v>
      </c>
      <c r="BR31" s="77">
        <v>554255</v>
      </c>
      <c r="BS31" s="77">
        <v>7552560</v>
      </c>
      <c r="BT31" s="77">
        <v>192817</v>
      </c>
      <c r="BU31" s="77">
        <v>0</v>
      </c>
      <c r="BV31" s="77">
        <v>98057</v>
      </c>
      <c r="BW31" s="77">
        <v>0</v>
      </c>
      <c r="BX31" s="77">
        <v>357787</v>
      </c>
      <c r="BY31" s="77">
        <v>460257</v>
      </c>
      <c r="BZ31" s="77">
        <v>0</v>
      </c>
      <c r="CA31" s="77">
        <v>0</v>
      </c>
      <c r="CB31" s="77">
        <v>0</v>
      </c>
      <c r="CC31" s="77">
        <v>0</v>
      </c>
      <c r="CD31" s="77">
        <v>0</v>
      </c>
      <c r="CE31" s="77">
        <v>0</v>
      </c>
      <c r="CF31" s="77">
        <v>0</v>
      </c>
      <c r="CG31" s="77">
        <v>0</v>
      </c>
      <c r="CH31" s="77">
        <v>0</v>
      </c>
      <c r="CI31" s="77">
        <v>0</v>
      </c>
      <c r="CJ31" s="77">
        <v>0</v>
      </c>
      <c r="CK31" s="77">
        <v>0</v>
      </c>
      <c r="CL31" s="77">
        <v>0</v>
      </c>
      <c r="CM31" s="77">
        <v>0</v>
      </c>
      <c r="CN31" s="77">
        <v>0</v>
      </c>
      <c r="CO31" s="77">
        <v>0</v>
      </c>
      <c r="CP31" s="77">
        <v>0</v>
      </c>
      <c r="CQ31" s="77">
        <v>0</v>
      </c>
      <c r="CR31" s="77">
        <v>0</v>
      </c>
      <c r="CS31" s="77">
        <v>0</v>
      </c>
      <c r="CT31" s="77">
        <v>0</v>
      </c>
      <c r="CU31" s="77">
        <v>0</v>
      </c>
      <c r="CV31" s="77">
        <v>0</v>
      </c>
      <c r="CW31" s="77">
        <v>0</v>
      </c>
      <c r="CX31" s="77">
        <v>0</v>
      </c>
      <c r="CY31" s="77">
        <v>0</v>
      </c>
      <c r="CZ31" s="77">
        <v>0</v>
      </c>
      <c r="DA31" s="77">
        <v>0</v>
      </c>
      <c r="DB31" s="77">
        <v>0</v>
      </c>
      <c r="DC31" s="77">
        <v>0</v>
      </c>
      <c r="DD31" s="77">
        <v>0</v>
      </c>
      <c r="DE31" s="77">
        <v>12</v>
      </c>
      <c r="DF31" s="77">
        <v>12342</v>
      </c>
      <c r="DG31" s="77">
        <v>0</v>
      </c>
      <c r="DH31" s="77">
        <v>12159</v>
      </c>
      <c r="DI31" s="77">
        <v>0</v>
      </c>
      <c r="DJ31" s="77">
        <v>0</v>
      </c>
      <c r="DK31" s="77">
        <v>0</v>
      </c>
      <c r="DL31" s="77">
        <v>0</v>
      </c>
      <c r="DM31" s="77">
        <v>0</v>
      </c>
      <c r="DN31" s="77">
        <v>0</v>
      </c>
      <c r="DO31" s="77">
        <v>0</v>
      </c>
      <c r="DP31" s="77">
        <v>0</v>
      </c>
      <c r="DQ31" s="77">
        <v>290062</v>
      </c>
      <c r="DR31" s="77">
        <v>0</v>
      </c>
      <c r="DS31" s="77">
        <v>0</v>
      </c>
      <c r="DT31" s="77">
        <v>0</v>
      </c>
      <c r="DU31" s="77">
        <v>0</v>
      </c>
      <c r="DV31" s="77">
        <v>0</v>
      </c>
      <c r="DW31" s="77">
        <v>0</v>
      </c>
      <c r="DX31" s="77">
        <v>0</v>
      </c>
      <c r="DY31" s="77">
        <v>0</v>
      </c>
      <c r="DZ31" s="77">
        <v>0</v>
      </c>
      <c r="EA31" s="77">
        <v>0</v>
      </c>
      <c r="EB31" s="77">
        <v>0</v>
      </c>
      <c r="EC31" s="77">
        <v>0</v>
      </c>
      <c r="ED31" s="77">
        <v>0</v>
      </c>
      <c r="EE31" s="77">
        <v>0</v>
      </c>
      <c r="EF31" s="77">
        <v>57538562</v>
      </c>
      <c r="EG31" s="77">
        <v>0</v>
      </c>
      <c r="EH31" s="78">
        <v>0</v>
      </c>
      <c r="EI31" s="79">
        <v>0</v>
      </c>
      <c r="EJ31" s="77">
        <v>0</v>
      </c>
      <c r="EK31" s="77">
        <v>0</v>
      </c>
      <c r="EL31" s="77">
        <v>0</v>
      </c>
      <c r="EM31" s="77">
        <v>42939993</v>
      </c>
      <c r="EN31" s="77">
        <v>-42939993</v>
      </c>
      <c r="EO31" s="77">
        <v>14598569</v>
      </c>
    </row>
    <row r="32" spans="1:145" ht="15.75" customHeight="1">
      <c r="A32" s="76">
        <v>29</v>
      </c>
      <c r="B32" s="68" t="s">
        <v>539</v>
      </c>
      <c r="C32" s="68" t="s">
        <v>654</v>
      </c>
      <c r="D32" s="68" t="s">
        <v>144</v>
      </c>
      <c r="E32" s="77">
        <v>0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0</v>
      </c>
      <c r="AB32" s="77">
        <v>0</v>
      </c>
      <c r="AC32" s="77">
        <v>0</v>
      </c>
      <c r="AD32" s="77">
        <v>0</v>
      </c>
      <c r="AE32" s="77">
        <v>0</v>
      </c>
      <c r="AF32" s="77">
        <v>399</v>
      </c>
      <c r="AG32" s="77">
        <v>107</v>
      </c>
      <c r="AH32" s="77">
        <v>0</v>
      </c>
      <c r="AI32" s="77">
        <v>0</v>
      </c>
      <c r="AJ32" s="77">
        <v>0</v>
      </c>
      <c r="AK32" s="77">
        <v>0</v>
      </c>
      <c r="AL32" s="77">
        <v>0</v>
      </c>
      <c r="AM32" s="77">
        <v>0</v>
      </c>
      <c r="AN32" s="77">
        <v>0</v>
      </c>
      <c r="AO32" s="77">
        <v>0</v>
      </c>
      <c r="AP32" s="77">
        <v>0</v>
      </c>
      <c r="AQ32" s="77">
        <v>0</v>
      </c>
      <c r="AR32" s="77">
        <v>0</v>
      </c>
      <c r="AS32" s="77">
        <v>0</v>
      </c>
      <c r="AT32" s="77">
        <v>0</v>
      </c>
      <c r="AU32" s="77">
        <v>0</v>
      </c>
      <c r="AV32" s="77">
        <v>0</v>
      </c>
      <c r="AW32" s="77">
        <v>0</v>
      </c>
      <c r="AX32" s="77">
        <v>0</v>
      </c>
      <c r="AY32" s="77">
        <v>0</v>
      </c>
      <c r="AZ32" s="77">
        <v>0</v>
      </c>
      <c r="BA32" s="77">
        <v>0</v>
      </c>
      <c r="BB32" s="77">
        <v>0</v>
      </c>
      <c r="BC32" s="77">
        <v>0</v>
      </c>
      <c r="BD32" s="77">
        <v>0</v>
      </c>
      <c r="BE32" s="77">
        <v>0</v>
      </c>
      <c r="BF32" s="77">
        <v>0</v>
      </c>
      <c r="BG32" s="77">
        <v>0</v>
      </c>
      <c r="BH32" s="77">
        <v>0</v>
      </c>
      <c r="BI32" s="77">
        <v>0</v>
      </c>
      <c r="BJ32" s="77">
        <v>0</v>
      </c>
      <c r="BK32" s="77">
        <v>0</v>
      </c>
      <c r="BL32" s="77">
        <v>0</v>
      </c>
      <c r="BM32" s="77">
        <v>0</v>
      </c>
      <c r="BN32" s="77">
        <v>0</v>
      </c>
      <c r="BO32" s="77">
        <v>0</v>
      </c>
      <c r="BP32" s="77">
        <v>4478222</v>
      </c>
      <c r="BQ32" s="77">
        <v>32082</v>
      </c>
      <c r="BR32" s="77">
        <v>160450</v>
      </c>
      <c r="BS32" s="77">
        <v>143666</v>
      </c>
      <c r="BT32" s="77">
        <v>24102</v>
      </c>
      <c r="BU32" s="77">
        <v>8219</v>
      </c>
      <c r="BV32" s="77">
        <v>20971</v>
      </c>
      <c r="BW32" s="77">
        <v>1621</v>
      </c>
      <c r="BX32" s="77">
        <v>53990</v>
      </c>
      <c r="BY32" s="77">
        <v>116748</v>
      </c>
      <c r="BZ32" s="77">
        <v>0</v>
      </c>
      <c r="CA32" s="77">
        <v>0</v>
      </c>
      <c r="CB32" s="77">
        <v>0</v>
      </c>
      <c r="CC32" s="77">
        <v>0</v>
      </c>
      <c r="CD32" s="77">
        <v>0</v>
      </c>
      <c r="CE32" s="77">
        <v>0</v>
      </c>
      <c r="CF32" s="77">
        <v>0</v>
      </c>
      <c r="CG32" s="77">
        <v>0</v>
      </c>
      <c r="CH32" s="77">
        <v>0</v>
      </c>
      <c r="CI32" s="77">
        <v>0</v>
      </c>
      <c r="CJ32" s="77">
        <v>0</v>
      </c>
      <c r="CK32" s="77">
        <v>0</v>
      </c>
      <c r="CL32" s="77">
        <v>0</v>
      </c>
      <c r="CM32" s="77">
        <v>0</v>
      </c>
      <c r="CN32" s="77">
        <v>0</v>
      </c>
      <c r="CO32" s="77">
        <v>0</v>
      </c>
      <c r="CP32" s="77">
        <v>0</v>
      </c>
      <c r="CQ32" s="77">
        <v>0</v>
      </c>
      <c r="CR32" s="77">
        <v>0</v>
      </c>
      <c r="CS32" s="77">
        <v>0</v>
      </c>
      <c r="CT32" s="77">
        <v>0</v>
      </c>
      <c r="CU32" s="77">
        <v>0</v>
      </c>
      <c r="CV32" s="77">
        <v>0</v>
      </c>
      <c r="CW32" s="77">
        <v>0</v>
      </c>
      <c r="CX32" s="77">
        <v>0</v>
      </c>
      <c r="CY32" s="77">
        <v>0</v>
      </c>
      <c r="CZ32" s="77">
        <v>0</v>
      </c>
      <c r="DA32" s="77">
        <v>0</v>
      </c>
      <c r="DB32" s="77">
        <v>0</v>
      </c>
      <c r="DC32" s="77">
        <v>0</v>
      </c>
      <c r="DD32" s="77">
        <v>402</v>
      </c>
      <c r="DE32" s="77">
        <v>191</v>
      </c>
      <c r="DF32" s="77">
        <v>669</v>
      </c>
      <c r="DG32" s="77">
        <v>0</v>
      </c>
      <c r="DH32" s="77">
        <v>1142</v>
      </c>
      <c r="DI32" s="77">
        <v>0</v>
      </c>
      <c r="DJ32" s="77">
        <v>0</v>
      </c>
      <c r="DK32" s="77">
        <v>0</v>
      </c>
      <c r="DL32" s="77">
        <v>0</v>
      </c>
      <c r="DM32" s="77">
        <v>0</v>
      </c>
      <c r="DN32" s="77">
        <v>0</v>
      </c>
      <c r="DO32" s="77">
        <v>0</v>
      </c>
      <c r="DP32" s="77">
        <v>0</v>
      </c>
      <c r="DQ32" s="77">
        <v>27251</v>
      </c>
      <c r="DR32" s="77">
        <v>0</v>
      </c>
      <c r="DS32" s="77">
        <v>0</v>
      </c>
      <c r="DT32" s="77">
        <v>0</v>
      </c>
      <c r="DU32" s="77">
        <v>0</v>
      </c>
      <c r="DV32" s="77">
        <v>0</v>
      </c>
      <c r="DW32" s="77">
        <v>0</v>
      </c>
      <c r="DX32" s="77">
        <v>0</v>
      </c>
      <c r="DY32" s="77">
        <v>0</v>
      </c>
      <c r="DZ32" s="77">
        <v>0</v>
      </c>
      <c r="EA32" s="77">
        <v>0</v>
      </c>
      <c r="EB32" s="77">
        <v>0</v>
      </c>
      <c r="EC32" s="77">
        <v>0</v>
      </c>
      <c r="ED32" s="77">
        <v>0</v>
      </c>
      <c r="EE32" s="77">
        <v>0</v>
      </c>
      <c r="EF32" s="77">
        <v>5070230</v>
      </c>
      <c r="EG32" s="77">
        <v>0</v>
      </c>
      <c r="EH32" s="78">
        <v>0</v>
      </c>
      <c r="EI32" s="79">
        <v>0</v>
      </c>
      <c r="EJ32" s="77">
        <v>0</v>
      </c>
      <c r="EK32" s="77">
        <v>0</v>
      </c>
      <c r="EL32" s="77">
        <v>0</v>
      </c>
      <c r="EM32" s="77">
        <v>0</v>
      </c>
      <c r="EN32" s="77">
        <v>0</v>
      </c>
      <c r="EO32" s="77">
        <v>5070230</v>
      </c>
    </row>
    <row r="33" spans="1:145" ht="15.75" customHeight="1">
      <c r="A33" s="76">
        <v>30</v>
      </c>
      <c r="B33" s="68" t="s">
        <v>540</v>
      </c>
      <c r="C33" s="68" t="s">
        <v>11</v>
      </c>
      <c r="D33" s="68" t="s">
        <v>150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77">
        <v>0</v>
      </c>
      <c r="AM33" s="77">
        <v>0</v>
      </c>
      <c r="AN33" s="77">
        <v>0</v>
      </c>
      <c r="AO33" s="77">
        <v>0</v>
      </c>
      <c r="AP33" s="77">
        <v>0</v>
      </c>
      <c r="AQ33" s="77">
        <v>0</v>
      </c>
      <c r="AR33" s="77">
        <v>0</v>
      </c>
      <c r="AS33" s="77">
        <v>0</v>
      </c>
      <c r="AT33" s="77">
        <v>0</v>
      </c>
      <c r="AU33" s="77">
        <v>0</v>
      </c>
      <c r="AV33" s="77">
        <v>0</v>
      </c>
      <c r="AW33" s="77">
        <v>0</v>
      </c>
      <c r="AX33" s="77">
        <v>0</v>
      </c>
      <c r="AY33" s="77">
        <v>0</v>
      </c>
      <c r="AZ33" s="77">
        <v>1</v>
      </c>
      <c r="BA33" s="77">
        <v>1</v>
      </c>
      <c r="BB33" s="77">
        <v>0</v>
      </c>
      <c r="BC33" s="77">
        <v>0</v>
      </c>
      <c r="BD33" s="77">
        <v>0</v>
      </c>
      <c r="BE33" s="77">
        <v>0</v>
      </c>
      <c r="BF33" s="77">
        <v>0</v>
      </c>
      <c r="BG33" s="77">
        <v>0</v>
      </c>
      <c r="BH33" s="77">
        <v>0</v>
      </c>
      <c r="BI33" s="77">
        <v>0</v>
      </c>
      <c r="BJ33" s="77">
        <v>0</v>
      </c>
      <c r="BK33" s="77">
        <v>0</v>
      </c>
      <c r="BL33" s="77">
        <v>0</v>
      </c>
      <c r="BM33" s="77">
        <v>0</v>
      </c>
      <c r="BN33" s="77">
        <v>542</v>
      </c>
      <c r="BO33" s="77">
        <v>1167</v>
      </c>
      <c r="BP33" s="77">
        <v>12</v>
      </c>
      <c r="BQ33" s="77">
        <v>4</v>
      </c>
      <c r="BR33" s="77">
        <v>4112</v>
      </c>
      <c r="BS33" s="77">
        <v>0</v>
      </c>
      <c r="BT33" s="77">
        <v>17</v>
      </c>
      <c r="BU33" s="77">
        <v>0</v>
      </c>
      <c r="BV33" s="77">
        <v>0</v>
      </c>
      <c r="BW33" s="77">
        <v>0</v>
      </c>
      <c r="BX33" s="77">
        <v>134</v>
      </c>
      <c r="BY33" s="77">
        <v>660</v>
      </c>
      <c r="BZ33" s="77">
        <v>0</v>
      </c>
      <c r="CA33" s="77">
        <v>0</v>
      </c>
      <c r="CB33" s="77">
        <v>0</v>
      </c>
      <c r="CC33" s="77">
        <v>150854</v>
      </c>
      <c r="CD33" s="77">
        <v>1135065</v>
      </c>
      <c r="CE33" s="77">
        <v>825838</v>
      </c>
      <c r="CF33" s="77">
        <v>2102666</v>
      </c>
      <c r="CG33" s="77">
        <v>591708</v>
      </c>
      <c r="CH33" s="77">
        <v>1087</v>
      </c>
      <c r="CI33" s="77">
        <v>300797</v>
      </c>
      <c r="CJ33" s="77">
        <v>1187</v>
      </c>
      <c r="CK33" s="77">
        <v>0</v>
      </c>
      <c r="CL33" s="77">
        <v>10361</v>
      </c>
      <c r="CM33" s="77">
        <v>7479</v>
      </c>
      <c r="CN33" s="77">
        <v>58950</v>
      </c>
      <c r="CO33" s="77">
        <v>1955</v>
      </c>
      <c r="CP33" s="77">
        <v>168</v>
      </c>
      <c r="CQ33" s="77">
        <v>732</v>
      </c>
      <c r="CR33" s="77">
        <v>251</v>
      </c>
      <c r="CS33" s="77">
        <v>0</v>
      </c>
      <c r="CT33" s="77">
        <v>0</v>
      </c>
      <c r="CU33" s="77">
        <v>0</v>
      </c>
      <c r="CV33" s="77">
        <v>0</v>
      </c>
      <c r="CW33" s="77">
        <v>0</v>
      </c>
      <c r="CX33" s="77">
        <v>641</v>
      </c>
      <c r="CY33" s="77">
        <v>0</v>
      </c>
      <c r="CZ33" s="77">
        <v>0</v>
      </c>
      <c r="DA33" s="77">
        <v>0</v>
      </c>
      <c r="DB33" s="77">
        <v>0</v>
      </c>
      <c r="DC33" s="77">
        <v>0</v>
      </c>
      <c r="DD33" s="77">
        <v>49593</v>
      </c>
      <c r="DE33" s="77">
        <v>0</v>
      </c>
      <c r="DF33" s="77">
        <v>6653</v>
      </c>
      <c r="DG33" s="77">
        <v>9946</v>
      </c>
      <c r="DH33" s="77">
        <v>34019</v>
      </c>
      <c r="DI33" s="77">
        <v>0</v>
      </c>
      <c r="DJ33" s="77">
        <v>0</v>
      </c>
      <c r="DK33" s="77">
        <v>0</v>
      </c>
      <c r="DL33" s="77">
        <v>0</v>
      </c>
      <c r="DM33" s="77">
        <v>0</v>
      </c>
      <c r="DN33" s="77">
        <v>0</v>
      </c>
      <c r="DO33" s="77">
        <v>0</v>
      </c>
      <c r="DP33" s="77">
        <v>0</v>
      </c>
      <c r="DQ33" s="77">
        <v>613022</v>
      </c>
      <c r="DR33" s="77">
        <v>0</v>
      </c>
      <c r="DS33" s="77">
        <v>0</v>
      </c>
      <c r="DT33" s="77">
        <v>0</v>
      </c>
      <c r="DU33" s="77">
        <v>0</v>
      </c>
      <c r="DV33" s="77">
        <v>0</v>
      </c>
      <c r="DW33" s="77">
        <v>0</v>
      </c>
      <c r="DX33" s="77">
        <v>0</v>
      </c>
      <c r="DY33" s="77">
        <v>0</v>
      </c>
      <c r="DZ33" s="77">
        <v>0</v>
      </c>
      <c r="EA33" s="77">
        <v>0</v>
      </c>
      <c r="EB33" s="77">
        <v>0</v>
      </c>
      <c r="EC33" s="77">
        <v>0</v>
      </c>
      <c r="ED33" s="77">
        <v>1</v>
      </c>
      <c r="EE33" s="77">
        <v>0</v>
      </c>
      <c r="EF33" s="77">
        <v>5909623</v>
      </c>
      <c r="EG33" s="77">
        <v>0</v>
      </c>
      <c r="EH33" s="78">
        <v>0</v>
      </c>
      <c r="EI33" s="79">
        <v>0</v>
      </c>
      <c r="EJ33" s="77">
        <v>244032</v>
      </c>
      <c r="EK33" s="77">
        <v>86432</v>
      </c>
      <c r="EL33" s="77">
        <v>0</v>
      </c>
      <c r="EM33" s="77">
        <v>317787</v>
      </c>
      <c r="EN33" s="77">
        <v>12677</v>
      </c>
      <c r="EO33" s="77">
        <v>5922300</v>
      </c>
    </row>
    <row r="34" spans="1:145" ht="15.75" customHeight="1">
      <c r="A34" s="76">
        <v>31</v>
      </c>
      <c r="B34" s="68" t="s">
        <v>664</v>
      </c>
      <c r="C34" s="68" t="s">
        <v>11</v>
      </c>
      <c r="D34" s="68" t="s">
        <v>150</v>
      </c>
      <c r="E34" s="77">
        <v>0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77">
        <v>0</v>
      </c>
      <c r="AM34" s="77">
        <v>0</v>
      </c>
      <c r="AN34" s="77">
        <v>0</v>
      </c>
      <c r="AO34" s="77">
        <v>0</v>
      </c>
      <c r="AP34" s="77">
        <v>0</v>
      </c>
      <c r="AQ34" s="77">
        <v>0</v>
      </c>
      <c r="AR34" s="77">
        <v>0</v>
      </c>
      <c r="AS34" s="77">
        <v>0</v>
      </c>
      <c r="AT34" s="77">
        <v>0</v>
      </c>
      <c r="AU34" s="77">
        <v>0</v>
      </c>
      <c r="AV34" s="77">
        <v>0</v>
      </c>
      <c r="AW34" s="77">
        <v>0</v>
      </c>
      <c r="AX34" s="77">
        <v>0</v>
      </c>
      <c r="AY34" s="77">
        <v>0</v>
      </c>
      <c r="AZ34" s="77">
        <v>1</v>
      </c>
      <c r="BA34" s="77">
        <v>2</v>
      </c>
      <c r="BB34" s="77">
        <v>0</v>
      </c>
      <c r="BC34" s="77">
        <v>0</v>
      </c>
      <c r="BD34" s="77">
        <v>0</v>
      </c>
      <c r="BE34" s="77">
        <v>0</v>
      </c>
      <c r="BF34" s="77">
        <v>0</v>
      </c>
      <c r="BG34" s="77">
        <v>0</v>
      </c>
      <c r="BH34" s="77">
        <v>85</v>
      </c>
      <c r="BI34" s="77">
        <v>0</v>
      </c>
      <c r="BJ34" s="77">
        <v>0</v>
      </c>
      <c r="BK34" s="77">
        <v>0</v>
      </c>
      <c r="BL34" s="77">
        <v>0</v>
      </c>
      <c r="BM34" s="77">
        <v>0</v>
      </c>
      <c r="BN34" s="77">
        <v>91</v>
      </c>
      <c r="BO34" s="77">
        <v>143</v>
      </c>
      <c r="BP34" s="77">
        <v>0</v>
      </c>
      <c r="BQ34" s="77">
        <v>0</v>
      </c>
      <c r="BR34" s="77">
        <v>158</v>
      </c>
      <c r="BS34" s="77">
        <v>58</v>
      </c>
      <c r="BT34" s="77">
        <v>16</v>
      </c>
      <c r="BU34" s="77">
        <v>3</v>
      </c>
      <c r="BV34" s="77">
        <v>5</v>
      </c>
      <c r="BW34" s="77">
        <v>1</v>
      </c>
      <c r="BX34" s="77">
        <v>10</v>
      </c>
      <c r="BY34" s="77">
        <v>45</v>
      </c>
      <c r="BZ34" s="77">
        <v>0</v>
      </c>
      <c r="CA34" s="77">
        <v>145</v>
      </c>
      <c r="CB34" s="77">
        <v>16</v>
      </c>
      <c r="CC34" s="77">
        <v>4003</v>
      </c>
      <c r="CD34" s="77">
        <v>67741</v>
      </c>
      <c r="CE34" s="77">
        <v>53829</v>
      </c>
      <c r="CF34" s="77">
        <v>129215</v>
      </c>
      <c r="CG34" s="77">
        <v>4662</v>
      </c>
      <c r="CH34" s="77">
        <v>105</v>
      </c>
      <c r="CI34" s="77">
        <v>30439</v>
      </c>
      <c r="CJ34" s="77">
        <v>1528</v>
      </c>
      <c r="CK34" s="77">
        <v>91</v>
      </c>
      <c r="CL34" s="77">
        <v>6479</v>
      </c>
      <c r="CM34" s="77">
        <v>6404</v>
      </c>
      <c r="CN34" s="77">
        <v>33852</v>
      </c>
      <c r="CO34" s="77">
        <v>58</v>
      </c>
      <c r="CP34" s="77">
        <v>1</v>
      </c>
      <c r="CQ34" s="77">
        <v>106</v>
      </c>
      <c r="CR34" s="77">
        <v>13</v>
      </c>
      <c r="CS34" s="77">
        <v>2621</v>
      </c>
      <c r="CT34" s="77">
        <v>250</v>
      </c>
      <c r="CU34" s="77">
        <v>0</v>
      </c>
      <c r="CV34" s="77">
        <v>47</v>
      </c>
      <c r="CW34" s="77">
        <v>0</v>
      </c>
      <c r="CX34" s="77">
        <v>532</v>
      </c>
      <c r="CY34" s="77">
        <v>1307</v>
      </c>
      <c r="CZ34" s="77">
        <v>18</v>
      </c>
      <c r="DA34" s="77">
        <v>57</v>
      </c>
      <c r="DB34" s="77">
        <v>0</v>
      </c>
      <c r="DC34" s="77">
        <v>0</v>
      </c>
      <c r="DD34" s="77">
        <v>12090</v>
      </c>
      <c r="DE34" s="77">
        <v>1252</v>
      </c>
      <c r="DF34" s="77">
        <v>5883</v>
      </c>
      <c r="DG34" s="77">
        <v>343</v>
      </c>
      <c r="DH34" s="77">
        <v>1048</v>
      </c>
      <c r="DI34" s="77">
        <v>0</v>
      </c>
      <c r="DJ34" s="77">
        <v>0</v>
      </c>
      <c r="DK34" s="77">
        <v>0</v>
      </c>
      <c r="DL34" s="77">
        <v>0</v>
      </c>
      <c r="DM34" s="77">
        <v>0</v>
      </c>
      <c r="DN34" s="77">
        <v>0</v>
      </c>
      <c r="DO34" s="77">
        <v>0</v>
      </c>
      <c r="DP34" s="77">
        <v>0</v>
      </c>
      <c r="DQ34" s="77">
        <v>38636</v>
      </c>
      <c r="DR34" s="77">
        <v>0</v>
      </c>
      <c r="DS34" s="77">
        <v>0</v>
      </c>
      <c r="DT34" s="77">
        <v>0</v>
      </c>
      <c r="DU34" s="77">
        <v>0</v>
      </c>
      <c r="DV34" s="77">
        <v>0</v>
      </c>
      <c r="DW34" s="77">
        <v>0</v>
      </c>
      <c r="DX34" s="77">
        <v>0</v>
      </c>
      <c r="DY34" s="77">
        <v>0</v>
      </c>
      <c r="DZ34" s="77">
        <v>0</v>
      </c>
      <c r="EA34" s="77">
        <v>0</v>
      </c>
      <c r="EB34" s="77">
        <v>0</v>
      </c>
      <c r="EC34" s="77">
        <v>0</v>
      </c>
      <c r="ED34" s="77">
        <v>0</v>
      </c>
      <c r="EE34" s="77">
        <v>0</v>
      </c>
      <c r="EF34" s="77">
        <v>403388</v>
      </c>
      <c r="EG34" s="77">
        <v>0</v>
      </c>
      <c r="EH34" s="78">
        <v>0</v>
      </c>
      <c r="EI34" s="79">
        <v>0</v>
      </c>
      <c r="EJ34" s="77">
        <v>28863</v>
      </c>
      <c r="EK34" s="77">
        <v>1154</v>
      </c>
      <c r="EL34" s="77">
        <v>0</v>
      </c>
      <c r="EM34" s="77">
        <v>206705</v>
      </c>
      <c r="EN34" s="77">
        <v>-176688</v>
      </c>
      <c r="EO34" s="77">
        <v>226700</v>
      </c>
    </row>
    <row r="35" spans="1:145" ht="15.75" customHeight="1">
      <c r="A35" s="76">
        <v>32</v>
      </c>
      <c r="B35" s="68" t="s">
        <v>542</v>
      </c>
      <c r="C35" s="68" t="s">
        <v>11</v>
      </c>
      <c r="D35" s="68" t="s">
        <v>150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77">
        <v>0</v>
      </c>
      <c r="AM35" s="77">
        <v>0</v>
      </c>
      <c r="AN35" s="77">
        <v>0</v>
      </c>
      <c r="AO35" s="77">
        <v>0</v>
      </c>
      <c r="AP35" s="77">
        <v>0</v>
      </c>
      <c r="AQ35" s="77">
        <v>0</v>
      </c>
      <c r="AR35" s="77">
        <v>0</v>
      </c>
      <c r="AS35" s="77">
        <v>0</v>
      </c>
      <c r="AT35" s="77">
        <v>0</v>
      </c>
      <c r="AU35" s="77">
        <v>0</v>
      </c>
      <c r="AV35" s="77">
        <v>0</v>
      </c>
      <c r="AW35" s="77">
        <v>0</v>
      </c>
      <c r="AX35" s="77">
        <v>0</v>
      </c>
      <c r="AY35" s="77">
        <v>0</v>
      </c>
      <c r="AZ35" s="77">
        <v>1</v>
      </c>
      <c r="BA35" s="77">
        <v>1</v>
      </c>
      <c r="BB35" s="77">
        <v>0</v>
      </c>
      <c r="BC35" s="77">
        <v>0</v>
      </c>
      <c r="BD35" s="77">
        <v>0</v>
      </c>
      <c r="BE35" s="77">
        <v>0</v>
      </c>
      <c r="BF35" s="77">
        <v>0</v>
      </c>
      <c r="BG35" s="77">
        <v>0</v>
      </c>
      <c r="BH35" s="77">
        <v>340</v>
      </c>
      <c r="BI35" s="77">
        <v>57</v>
      </c>
      <c r="BJ35" s="77">
        <v>0</v>
      </c>
      <c r="BK35" s="77">
        <v>75</v>
      </c>
      <c r="BL35" s="77">
        <v>0</v>
      </c>
      <c r="BM35" s="77">
        <v>0</v>
      </c>
      <c r="BN35" s="77">
        <v>34</v>
      </c>
      <c r="BO35" s="77">
        <v>33</v>
      </c>
      <c r="BP35" s="77">
        <v>0</v>
      </c>
      <c r="BQ35" s="77">
        <v>0</v>
      </c>
      <c r="BR35" s="77">
        <v>404</v>
      </c>
      <c r="BS35" s="77">
        <v>140</v>
      </c>
      <c r="BT35" s="77">
        <v>2</v>
      </c>
      <c r="BU35" s="77">
        <v>24</v>
      </c>
      <c r="BV35" s="77">
        <v>139</v>
      </c>
      <c r="BW35" s="77">
        <v>201</v>
      </c>
      <c r="BX35" s="77">
        <v>14</v>
      </c>
      <c r="BY35" s="77">
        <v>72</v>
      </c>
      <c r="BZ35" s="77">
        <v>0</v>
      </c>
      <c r="CA35" s="77">
        <v>12323</v>
      </c>
      <c r="CB35" s="77">
        <v>1254</v>
      </c>
      <c r="CC35" s="77">
        <v>4673</v>
      </c>
      <c r="CD35" s="77">
        <v>406</v>
      </c>
      <c r="CE35" s="77">
        <v>4921</v>
      </c>
      <c r="CF35" s="77">
        <v>26493</v>
      </c>
      <c r="CG35" s="77">
        <v>117126</v>
      </c>
      <c r="CH35" s="77">
        <v>100</v>
      </c>
      <c r="CI35" s="77">
        <v>97947</v>
      </c>
      <c r="CJ35" s="77">
        <v>82</v>
      </c>
      <c r="CK35" s="77">
        <v>26</v>
      </c>
      <c r="CL35" s="77">
        <v>1857</v>
      </c>
      <c r="CM35" s="77">
        <v>4191</v>
      </c>
      <c r="CN35" s="77">
        <v>13202</v>
      </c>
      <c r="CO35" s="77">
        <v>16</v>
      </c>
      <c r="CP35" s="77">
        <v>2</v>
      </c>
      <c r="CQ35" s="77">
        <v>419</v>
      </c>
      <c r="CR35" s="77">
        <v>137</v>
      </c>
      <c r="CS35" s="77">
        <v>278</v>
      </c>
      <c r="CT35" s="77">
        <v>557</v>
      </c>
      <c r="CU35" s="77">
        <v>0</v>
      </c>
      <c r="CV35" s="77">
        <v>0</v>
      </c>
      <c r="CW35" s="77">
        <v>0</v>
      </c>
      <c r="CX35" s="77">
        <v>408</v>
      </c>
      <c r="CY35" s="77">
        <v>60</v>
      </c>
      <c r="CZ35" s="77">
        <v>1</v>
      </c>
      <c r="DA35" s="77">
        <v>890</v>
      </c>
      <c r="DB35" s="77">
        <v>0</v>
      </c>
      <c r="DC35" s="77">
        <v>0</v>
      </c>
      <c r="DD35" s="77">
        <v>9088</v>
      </c>
      <c r="DE35" s="77">
        <v>42374</v>
      </c>
      <c r="DF35" s="77">
        <v>15071</v>
      </c>
      <c r="DG35" s="77">
        <v>233</v>
      </c>
      <c r="DH35" s="77">
        <v>620</v>
      </c>
      <c r="DI35" s="77">
        <v>0</v>
      </c>
      <c r="DJ35" s="77">
        <v>0</v>
      </c>
      <c r="DK35" s="77">
        <v>0</v>
      </c>
      <c r="DL35" s="77">
        <v>0</v>
      </c>
      <c r="DM35" s="77">
        <v>0</v>
      </c>
      <c r="DN35" s="77">
        <v>0</v>
      </c>
      <c r="DO35" s="77">
        <v>0</v>
      </c>
      <c r="DP35" s="77">
        <v>0</v>
      </c>
      <c r="DQ35" s="77">
        <v>27375</v>
      </c>
      <c r="DR35" s="77">
        <v>0</v>
      </c>
      <c r="DS35" s="77">
        <v>0</v>
      </c>
      <c r="DT35" s="77">
        <v>0</v>
      </c>
      <c r="DU35" s="77">
        <v>0</v>
      </c>
      <c r="DV35" s="77">
        <v>0</v>
      </c>
      <c r="DW35" s="77">
        <v>0</v>
      </c>
      <c r="DX35" s="77">
        <v>0</v>
      </c>
      <c r="DY35" s="77">
        <v>0</v>
      </c>
      <c r="DZ35" s="77">
        <v>0</v>
      </c>
      <c r="EA35" s="77">
        <v>0</v>
      </c>
      <c r="EB35" s="77">
        <v>0</v>
      </c>
      <c r="EC35" s="77">
        <v>0</v>
      </c>
      <c r="ED35" s="77">
        <v>0</v>
      </c>
      <c r="EE35" s="77">
        <v>0</v>
      </c>
      <c r="EF35" s="77">
        <v>383669</v>
      </c>
      <c r="EG35" s="77">
        <v>0</v>
      </c>
      <c r="EH35" s="78">
        <v>0</v>
      </c>
      <c r="EI35" s="79">
        <v>0</v>
      </c>
      <c r="EJ35" s="77">
        <v>3</v>
      </c>
      <c r="EK35" s="77">
        <v>85794</v>
      </c>
      <c r="EL35" s="77">
        <v>0</v>
      </c>
      <c r="EM35" s="77">
        <v>59866</v>
      </c>
      <c r="EN35" s="77">
        <v>25931</v>
      </c>
      <c r="EO35" s="77">
        <v>409600</v>
      </c>
    </row>
    <row r="36" spans="1:145" ht="15.75" customHeight="1">
      <c r="A36" s="76">
        <v>33</v>
      </c>
      <c r="B36" s="68" t="s">
        <v>543</v>
      </c>
      <c r="C36" s="68" t="s">
        <v>11</v>
      </c>
      <c r="D36" s="68" t="s">
        <v>150</v>
      </c>
      <c r="E36" s="77">
        <v>0</v>
      </c>
      <c r="F36" s="77">
        <v>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0</v>
      </c>
      <c r="AB36" s="77">
        <v>0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77">
        <v>0</v>
      </c>
      <c r="AM36" s="77">
        <v>0</v>
      </c>
      <c r="AN36" s="77">
        <v>0</v>
      </c>
      <c r="AO36" s="77">
        <v>0</v>
      </c>
      <c r="AP36" s="77">
        <v>0</v>
      </c>
      <c r="AQ36" s="77">
        <v>0</v>
      </c>
      <c r="AR36" s="77">
        <v>0</v>
      </c>
      <c r="AS36" s="77">
        <v>0</v>
      </c>
      <c r="AT36" s="77">
        <v>0</v>
      </c>
      <c r="AU36" s="77">
        <v>0</v>
      </c>
      <c r="AV36" s="77">
        <v>0</v>
      </c>
      <c r="AW36" s="77">
        <v>0</v>
      </c>
      <c r="AX36" s="77">
        <v>0</v>
      </c>
      <c r="AY36" s="77">
        <v>0</v>
      </c>
      <c r="AZ36" s="77">
        <v>0</v>
      </c>
      <c r="BA36" s="77">
        <v>0</v>
      </c>
      <c r="BB36" s="77">
        <v>0</v>
      </c>
      <c r="BC36" s="77">
        <v>0</v>
      </c>
      <c r="BD36" s="77">
        <v>0</v>
      </c>
      <c r="BE36" s="77">
        <v>0</v>
      </c>
      <c r="BF36" s="77">
        <v>0</v>
      </c>
      <c r="BG36" s="77">
        <v>0</v>
      </c>
      <c r="BH36" s="77">
        <v>0</v>
      </c>
      <c r="BI36" s="77">
        <v>0</v>
      </c>
      <c r="BJ36" s="77">
        <v>0</v>
      </c>
      <c r="BK36" s="77">
        <v>0</v>
      </c>
      <c r="BL36" s="77">
        <v>0</v>
      </c>
      <c r="BM36" s="77">
        <v>0</v>
      </c>
      <c r="BN36" s="77">
        <v>4296</v>
      </c>
      <c r="BO36" s="77">
        <v>4218</v>
      </c>
      <c r="BP36" s="77">
        <v>0</v>
      </c>
      <c r="BQ36" s="77">
        <v>0</v>
      </c>
      <c r="BR36" s="77">
        <v>0</v>
      </c>
      <c r="BS36" s="77">
        <v>47</v>
      </c>
      <c r="BT36" s="77">
        <v>0</v>
      </c>
      <c r="BU36" s="77">
        <v>0</v>
      </c>
      <c r="BV36" s="77">
        <v>408</v>
      </c>
      <c r="BW36" s="77">
        <v>0</v>
      </c>
      <c r="BX36" s="77">
        <v>3</v>
      </c>
      <c r="BY36" s="77">
        <v>0</v>
      </c>
      <c r="BZ36" s="77">
        <v>0</v>
      </c>
      <c r="CA36" s="77">
        <v>11</v>
      </c>
      <c r="CB36" s="77">
        <v>0</v>
      </c>
      <c r="CC36" s="77">
        <v>7210</v>
      </c>
      <c r="CD36" s="77">
        <v>2881</v>
      </c>
      <c r="CE36" s="77">
        <v>39273</v>
      </c>
      <c r="CF36" s="77">
        <v>224851</v>
      </c>
      <c r="CG36" s="77">
        <v>1012644</v>
      </c>
      <c r="CH36" s="77">
        <v>803</v>
      </c>
      <c r="CI36" s="77">
        <v>835854</v>
      </c>
      <c r="CJ36" s="77">
        <v>0</v>
      </c>
      <c r="CK36" s="77">
        <v>0</v>
      </c>
      <c r="CL36" s="77">
        <v>0</v>
      </c>
      <c r="CM36" s="77">
        <v>21881</v>
      </c>
      <c r="CN36" s="77">
        <v>74075</v>
      </c>
      <c r="CO36" s="77">
        <v>49</v>
      </c>
      <c r="CP36" s="77">
        <v>16</v>
      </c>
      <c r="CQ36" s="77">
        <v>3550</v>
      </c>
      <c r="CR36" s="77">
        <v>1160</v>
      </c>
      <c r="CS36" s="77">
        <v>1939</v>
      </c>
      <c r="CT36" s="77">
        <v>4286</v>
      </c>
      <c r="CU36" s="77">
        <v>0</v>
      </c>
      <c r="CV36" s="77">
        <v>0</v>
      </c>
      <c r="CW36" s="77">
        <v>0</v>
      </c>
      <c r="CX36" s="77">
        <v>0</v>
      </c>
      <c r="CY36" s="77">
        <v>470</v>
      </c>
      <c r="CZ36" s="77">
        <v>0</v>
      </c>
      <c r="DA36" s="77">
        <v>7680</v>
      </c>
      <c r="DB36" s="77">
        <v>0</v>
      </c>
      <c r="DC36" s="77">
        <v>0</v>
      </c>
      <c r="DD36" s="77">
        <v>520</v>
      </c>
      <c r="DE36" s="77">
        <v>365749</v>
      </c>
      <c r="DF36" s="77">
        <v>48536</v>
      </c>
      <c r="DG36" s="77">
        <v>171</v>
      </c>
      <c r="DH36" s="77">
        <v>4428</v>
      </c>
      <c r="DI36" s="77">
        <v>0</v>
      </c>
      <c r="DJ36" s="77">
        <v>0</v>
      </c>
      <c r="DK36" s="77">
        <v>0</v>
      </c>
      <c r="DL36" s="77">
        <v>0</v>
      </c>
      <c r="DM36" s="77">
        <v>0</v>
      </c>
      <c r="DN36" s="77">
        <v>0</v>
      </c>
      <c r="DO36" s="77">
        <v>0</v>
      </c>
      <c r="DP36" s="77">
        <v>0</v>
      </c>
      <c r="DQ36" s="77">
        <v>130594</v>
      </c>
      <c r="DR36" s="77">
        <v>0</v>
      </c>
      <c r="DS36" s="77">
        <v>0</v>
      </c>
      <c r="DT36" s="77">
        <v>0</v>
      </c>
      <c r="DU36" s="77">
        <v>0</v>
      </c>
      <c r="DV36" s="77">
        <v>0</v>
      </c>
      <c r="DW36" s="77">
        <v>0</v>
      </c>
      <c r="DX36" s="77">
        <v>0</v>
      </c>
      <c r="DY36" s="77">
        <v>0</v>
      </c>
      <c r="DZ36" s="77">
        <v>0</v>
      </c>
      <c r="EA36" s="77">
        <v>0</v>
      </c>
      <c r="EB36" s="77">
        <v>0</v>
      </c>
      <c r="EC36" s="77">
        <v>0</v>
      </c>
      <c r="ED36" s="77">
        <v>0</v>
      </c>
      <c r="EE36" s="77">
        <v>0</v>
      </c>
      <c r="EF36" s="77">
        <v>2797602</v>
      </c>
      <c r="EG36" s="77">
        <v>0</v>
      </c>
      <c r="EH36" s="78">
        <v>0</v>
      </c>
      <c r="EI36" s="79">
        <v>0</v>
      </c>
      <c r="EJ36" s="77">
        <v>460</v>
      </c>
      <c r="EK36" s="77">
        <v>6981</v>
      </c>
      <c r="EL36" s="77">
        <v>0</v>
      </c>
      <c r="EM36" s="77">
        <v>2631343</v>
      </c>
      <c r="EN36" s="77">
        <v>-2623902</v>
      </c>
      <c r="EO36" s="77">
        <v>173700</v>
      </c>
    </row>
    <row r="37" spans="1:145" ht="15.75" customHeight="1">
      <c r="A37" s="76">
        <v>34</v>
      </c>
      <c r="B37" s="68" t="s">
        <v>665</v>
      </c>
      <c r="C37" s="68" t="s">
        <v>11</v>
      </c>
      <c r="D37" s="68" t="s">
        <v>150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77">
        <v>0</v>
      </c>
      <c r="AM37" s="77">
        <v>0</v>
      </c>
      <c r="AN37" s="77">
        <v>0</v>
      </c>
      <c r="AO37" s="77">
        <v>0</v>
      </c>
      <c r="AP37" s="77">
        <v>0</v>
      </c>
      <c r="AQ37" s="77">
        <v>0</v>
      </c>
      <c r="AR37" s="77">
        <v>0</v>
      </c>
      <c r="AS37" s="77">
        <v>0</v>
      </c>
      <c r="AT37" s="77">
        <v>0</v>
      </c>
      <c r="AU37" s="77">
        <v>0</v>
      </c>
      <c r="AV37" s="77">
        <v>0</v>
      </c>
      <c r="AW37" s="77">
        <v>0</v>
      </c>
      <c r="AX37" s="77">
        <v>0</v>
      </c>
      <c r="AY37" s="77">
        <v>0</v>
      </c>
      <c r="AZ37" s="77">
        <v>1</v>
      </c>
      <c r="BA37" s="77">
        <v>1</v>
      </c>
      <c r="BB37" s="77">
        <v>0</v>
      </c>
      <c r="BC37" s="77">
        <v>3</v>
      </c>
      <c r="BD37" s="77">
        <v>0</v>
      </c>
      <c r="BE37" s="77">
        <v>0</v>
      </c>
      <c r="BF37" s="77">
        <v>2</v>
      </c>
      <c r="BG37" s="77">
        <v>0</v>
      </c>
      <c r="BH37" s="77">
        <v>1500</v>
      </c>
      <c r="BI37" s="77">
        <v>586</v>
      </c>
      <c r="BJ37" s="77">
        <v>94</v>
      </c>
      <c r="BK37" s="77">
        <v>7895</v>
      </c>
      <c r="BL37" s="77">
        <v>0</v>
      </c>
      <c r="BM37" s="77">
        <v>0</v>
      </c>
      <c r="BN37" s="77">
        <v>1053</v>
      </c>
      <c r="BO37" s="77">
        <v>1241</v>
      </c>
      <c r="BP37" s="77">
        <v>0</v>
      </c>
      <c r="BQ37" s="77">
        <v>0</v>
      </c>
      <c r="BR37" s="77">
        <v>901</v>
      </c>
      <c r="BS37" s="77">
        <v>791</v>
      </c>
      <c r="BT37" s="77">
        <v>18</v>
      </c>
      <c r="BU37" s="77">
        <v>207</v>
      </c>
      <c r="BV37" s="77">
        <v>904</v>
      </c>
      <c r="BW37" s="77">
        <v>338</v>
      </c>
      <c r="BX37" s="77">
        <v>254</v>
      </c>
      <c r="BY37" s="77">
        <v>2331</v>
      </c>
      <c r="BZ37" s="77">
        <v>0</v>
      </c>
      <c r="CA37" s="77">
        <v>2409</v>
      </c>
      <c r="CB37" s="77">
        <v>26</v>
      </c>
      <c r="CC37" s="77">
        <v>5054</v>
      </c>
      <c r="CD37" s="77">
        <v>51287</v>
      </c>
      <c r="CE37" s="77">
        <v>62607</v>
      </c>
      <c r="CF37" s="77">
        <v>174820</v>
      </c>
      <c r="CG37" s="77">
        <v>467276</v>
      </c>
      <c r="CH37" s="77">
        <v>1487</v>
      </c>
      <c r="CI37" s="77">
        <v>410274</v>
      </c>
      <c r="CJ37" s="77">
        <v>7625</v>
      </c>
      <c r="CK37" s="77">
        <v>2444</v>
      </c>
      <c r="CL37" s="77">
        <v>15694</v>
      </c>
      <c r="CM37" s="77">
        <v>23732</v>
      </c>
      <c r="CN37" s="77">
        <v>96887</v>
      </c>
      <c r="CO37" s="77">
        <v>212</v>
      </c>
      <c r="CP37" s="77">
        <v>19</v>
      </c>
      <c r="CQ37" s="77">
        <v>2029</v>
      </c>
      <c r="CR37" s="77">
        <v>545</v>
      </c>
      <c r="CS37" s="77">
        <v>54814</v>
      </c>
      <c r="CT37" s="77">
        <v>156962</v>
      </c>
      <c r="CU37" s="77">
        <v>2</v>
      </c>
      <c r="CV37" s="77">
        <v>271</v>
      </c>
      <c r="CW37" s="77">
        <v>10</v>
      </c>
      <c r="CX37" s="77">
        <v>259</v>
      </c>
      <c r="CY37" s="77">
        <v>10963</v>
      </c>
      <c r="CZ37" s="77">
        <v>78</v>
      </c>
      <c r="DA37" s="77">
        <v>2664</v>
      </c>
      <c r="DB37" s="77">
        <v>0</v>
      </c>
      <c r="DC37" s="77">
        <v>7</v>
      </c>
      <c r="DD37" s="77">
        <v>6006</v>
      </c>
      <c r="DE37" s="77">
        <v>160501</v>
      </c>
      <c r="DF37" s="77">
        <v>46681</v>
      </c>
      <c r="DG37" s="77">
        <v>383</v>
      </c>
      <c r="DH37" s="77">
        <v>4776</v>
      </c>
      <c r="DI37" s="77">
        <v>0</v>
      </c>
      <c r="DJ37" s="77">
        <v>0</v>
      </c>
      <c r="DK37" s="77">
        <v>0</v>
      </c>
      <c r="DL37" s="77">
        <v>0</v>
      </c>
      <c r="DM37" s="77">
        <v>0</v>
      </c>
      <c r="DN37" s="77">
        <v>11</v>
      </c>
      <c r="DO37" s="77">
        <v>0</v>
      </c>
      <c r="DP37" s="77">
        <v>0</v>
      </c>
      <c r="DQ37" s="77">
        <v>168531</v>
      </c>
      <c r="DR37" s="77">
        <v>0</v>
      </c>
      <c r="DS37" s="77">
        <v>0</v>
      </c>
      <c r="DT37" s="77">
        <v>0</v>
      </c>
      <c r="DU37" s="77">
        <v>0</v>
      </c>
      <c r="DV37" s="77">
        <v>0</v>
      </c>
      <c r="DW37" s="77">
        <v>0</v>
      </c>
      <c r="DX37" s="77">
        <v>0</v>
      </c>
      <c r="DY37" s="77">
        <v>0</v>
      </c>
      <c r="DZ37" s="77">
        <v>0</v>
      </c>
      <c r="EA37" s="77">
        <v>0</v>
      </c>
      <c r="EB37" s="77">
        <v>0</v>
      </c>
      <c r="EC37" s="77">
        <v>0</v>
      </c>
      <c r="ED37" s="77">
        <v>0</v>
      </c>
      <c r="EE37" s="77">
        <v>0</v>
      </c>
      <c r="EF37" s="77">
        <v>1955464</v>
      </c>
      <c r="EG37" s="77">
        <v>0</v>
      </c>
      <c r="EH37" s="78">
        <v>0</v>
      </c>
      <c r="EI37" s="79">
        <v>0</v>
      </c>
      <c r="EJ37" s="77">
        <v>490107</v>
      </c>
      <c r="EK37" s="77">
        <v>87883</v>
      </c>
      <c r="EL37" s="77">
        <v>0</v>
      </c>
      <c r="EM37" s="77">
        <v>344954</v>
      </c>
      <c r="EN37" s="77">
        <v>233036</v>
      </c>
      <c r="EO37" s="77">
        <v>2188500</v>
      </c>
    </row>
    <row r="38" spans="1:145" ht="15.75" customHeight="1">
      <c r="A38" s="76">
        <v>35</v>
      </c>
      <c r="B38" s="68" t="s">
        <v>545</v>
      </c>
      <c r="C38" s="68" t="s">
        <v>11</v>
      </c>
      <c r="D38" s="68" t="s">
        <v>150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  <c r="R38" s="77">
        <v>0</v>
      </c>
      <c r="S38" s="77">
        <v>0</v>
      </c>
      <c r="T38" s="77">
        <v>0</v>
      </c>
      <c r="U38" s="77">
        <v>0</v>
      </c>
      <c r="V38" s="77">
        <v>0</v>
      </c>
      <c r="W38" s="77">
        <v>0</v>
      </c>
      <c r="X38" s="77">
        <v>0</v>
      </c>
      <c r="Y38" s="77">
        <v>0</v>
      </c>
      <c r="Z38" s="77">
        <v>0</v>
      </c>
      <c r="AA38" s="77">
        <v>0</v>
      </c>
      <c r="AB38" s="77">
        <v>0</v>
      </c>
      <c r="AC38" s="77">
        <v>0</v>
      </c>
      <c r="AD38" s="77">
        <v>561464</v>
      </c>
      <c r="AE38" s="77">
        <v>0</v>
      </c>
      <c r="AF38" s="77">
        <v>0</v>
      </c>
      <c r="AG38" s="77">
        <v>0</v>
      </c>
      <c r="AH38" s="77">
        <v>0</v>
      </c>
      <c r="AI38" s="77">
        <v>0</v>
      </c>
      <c r="AJ38" s="77">
        <v>0</v>
      </c>
      <c r="AK38" s="77">
        <v>0</v>
      </c>
      <c r="AL38" s="77">
        <v>0</v>
      </c>
      <c r="AM38" s="77">
        <v>0</v>
      </c>
      <c r="AN38" s="77">
        <v>0</v>
      </c>
      <c r="AO38" s="77">
        <v>0</v>
      </c>
      <c r="AP38" s="77">
        <v>0</v>
      </c>
      <c r="AQ38" s="77">
        <v>0</v>
      </c>
      <c r="AR38" s="77">
        <v>0</v>
      </c>
      <c r="AS38" s="77">
        <v>0</v>
      </c>
      <c r="AT38" s="77">
        <v>0</v>
      </c>
      <c r="AU38" s="77">
        <v>0</v>
      </c>
      <c r="AV38" s="77">
        <v>0</v>
      </c>
      <c r="AW38" s="77">
        <v>0</v>
      </c>
      <c r="AX38" s="77">
        <v>0</v>
      </c>
      <c r="AY38" s="77">
        <v>0</v>
      </c>
      <c r="AZ38" s="77">
        <v>0</v>
      </c>
      <c r="BA38" s="77">
        <v>0</v>
      </c>
      <c r="BB38" s="77">
        <v>0</v>
      </c>
      <c r="BC38" s="77">
        <v>0</v>
      </c>
      <c r="BD38" s="77">
        <v>0</v>
      </c>
      <c r="BE38" s="77">
        <v>0</v>
      </c>
      <c r="BF38" s="77">
        <v>0</v>
      </c>
      <c r="BG38" s="77">
        <v>0</v>
      </c>
      <c r="BH38" s="77">
        <v>14</v>
      </c>
      <c r="BI38" s="77">
        <v>0</v>
      </c>
      <c r="BJ38" s="77">
        <v>0</v>
      </c>
      <c r="BK38" s="77">
        <v>0</v>
      </c>
      <c r="BL38" s="77">
        <v>0</v>
      </c>
      <c r="BM38" s="77">
        <v>0</v>
      </c>
      <c r="BN38" s="77">
        <v>9</v>
      </c>
      <c r="BO38" s="77">
        <v>67</v>
      </c>
      <c r="BP38" s="77">
        <v>6</v>
      </c>
      <c r="BQ38" s="77">
        <v>1</v>
      </c>
      <c r="BR38" s="77">
        <v>1413</v>
      </c>
      <c r="BS38" s="77">
        <v>1563</v>
      </c>
      <c r="BT38" s="77">
        <v>6</v>
      </c>
      <c r="BU38" s="77">
        <v>97</v>
      </c>
      <c r="BV38" s="77">
        <v>182</v>
      </c>
      <c r="BW38" s="77">
        <v>173</v>
      </c>
      <c r="BX38" s="77">
        <v>12</v>
      </c>
      <c r="BY38" s="77">
        <v>89</v>
      </c>
      <c r="BZ38" s="77">
        <v>35</v>
      </c>
      <c r="CA38" s="77">
        <v>95797</v>
      </c>
      <c r="CB38" s="77">
        <v>1301601</v>
      </c>
      <c r="CC38" s="77">
        <v>51447</v>
      </c>
      <c r="CD38" s="77">
        <v>149</v>
      </c>
      <c r="CE38" s="77">
        <v>123</v>
      </c>
      <c r="CF38" s="77">
        <v>420</v>
      </c>
      <c r="CG38" s="77">
        <v>58</v>
      </c>
      <c r="CH38" s="77">
        <v>3</v>
      </c>
      <c r="CI38" s="77">
        <v>791</v>
      </c>
      <c r="CJ38" s="77">
        <v>4</v>
      </c>
      <c r="CK38" s="77">
        <v>0</v>
      </c>
      <c r="CL38" s="77">
        <v>17</v>
      </c>
      <c r="CM38" s="77">
        <v>13</v>
      </c>
      <c r="CN38" s="77">
        <v>83</v>
      </c>
      <c r="CO38" s="77">
        <v>1</v>
      </c>
      <c r="CP38" s="77">
        <v>0</v>
      </c>
      <c r="CQ38" s="77">
        <v>1</v>
      </c>
      <c r="CR38" s="77">
        <v>0</v>
      </c>
      <c r="CS38" s="77">
        <v>1</v>
      </c>
      <c r="CT38" s="77">
        <v>0</v>
      </c>
      <c r="CU38" s="77">
        <v>0</v>
      </c>
      <c r="CV38" s="77">
        <v>15</v>
      </c>
      <c r="CW38" s="77">
        <v>0</v>
      </c>
      <c r="CX38" s="77">
        <v>2</v>
      </c>
      <c r="CY38" s="77">
        <v>0</v>
      </c>
      <c r="CZ38" s="77">
        <v>0</v>
      </c>
      <c r="DA38" s="77">
        <v>0</v>
      </c>
      <c r="DB38" s="77">
        <v>0</v>
      </c>
      <c r="DC38" s="77">
        <v>0</v>
      </c>
      <c r="DD38" s="77">
        <v>29</v>
      </c>
      <c r="DE38" s="77">
        <v>0</v>
      </c>
      <c r="DF38" s="77">
        <v>18</v>
      </c>
      <c r="DG38" s="77">
        <v>340</v>
      </c>
      <c r="DH38" s="77">
        <v>2</v>
      </c>
      <c r="DI38" s="77">
        <v>0</v>
      </c>
      <c r="DJ38" s="77">
        <v>0</v>
      </c>
      <c r="DK38" s="77">
        <v>0</v>
      </c>
      <c r="DL38" s="77">
        <v>0</v>
      </c>
      <c r="DM38" s="77">
        <v>0</v>
      </c>
      <c r="DN38" s="77">
        <v>0</v>
      </c>
      <c r="DO38" s="77">
        <v>0</v>
      </c>
      <c r="DP38" s="77">
        <v>0</v>
      </c>
      <c r="DQ38" s="77">
        <v>8569</v>
      </c>
      <c r="DR38" s="77">
        <v>0</v>
      </c>
      <c r="DS38" s="77">
        <v>0</v>
      </c>
      <c r="DT38" s="77">
        <v>0</v>
      </c>
      <c r="DU38" s="77">
        <v>0</v>
      </c>
      <c r="DV38" s="77">
        <v>0</v>
      </c>
      <c r="DW38" s="77">
        <v>0</v>
      </c>
      <c r="DX38" s="77">
        <v>0</v>
      </c>
      <c r="DY38" s="77">
        <v>0</v>
      </c>
      <c r="DZ38" s="77">
        <v>0</v>
      </c>
      <c r="EA38" s="77">
        <v>0</v>
      </c>
      <c r="EB38" s="77">
        <v>0</v>
      </c>
      <c r="EC38" s="77">
        <v>0</v>
      </c>
      <c r="ED38" s="77">
        <v>0</v>
      </c>
      <c r="EE38" s="77">
        <v>0</v>
      </c>
      <c r="EF38" s="77">
        <v>2024616</v>
      </c>
      <c r="EG38" s="77">
        <v>0</v>
      </c>
      <c r="EH38" s="78">
        <v>0</v>
      </c>
      <c r="EI38" s="79">
        <v>0</v>
      </c>
      <c r="EJ38" s="77">
        <v>0</v>
      </c>
      <c r="EK38" s="77">
        <v>35212</v>
      </c>
      <c r="EL38" s="77">
        <v>0</v>
      </c>
      <c r="EM38" s="77">
        <v>237727</v>
      </c>
      <c r="EN38" s="77">
        <v>-202515</v>
      </c>
      <c r="EO38" s="77">
        <v>1822101</v>
      </c>
    </row>
    <row r="39" spans="1:145" ht="15.75" customHeight="1">
      <c r="A39" s="76">
        <v>36</v>
      </c>
      <c r="B39" s="68" t="s">
        <v>546</v>
      </c>
      <c r="C39" s="68" t="s">
        <v>11</v>
      </c>
      <c r="D39" s="68" t="s">
        <v>150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0</v>
      </c>
      <c r="AB39" s="77">
        <v>0</v>
      </c>
      <c r="AC39" s="77">
        <v>0</v>
      </c>
      <c r="AD39" s="77">
        <v>0</v>
      </c>
      <c r="AE39" s="77">
        <v>0</v>
      </c>
      <c r="AF39" s="77">
        <v>0</v>
      </c>
      <c r="AG39" s="77">
        <v>0</v>
      </c>
      <c r="AH39" s="77">
        <v>0</v>
      </c>
      <c r="AI39" s="77">
        <v>0</v>
      </c>
      <c r="AJ39" s="77">
        <v>0</v>
      </c>
      <c r="AK39" s="77">
        <v>0</v>
      </c>
      <c r="AL39" s="77">
        <v>0</v>
      </c>
      <c r="AM39" s="77">
        <v>0</v>
      </c>
      <c r="AN39" s="77">
        <v>0</v>
      </c>
      <c r="AO39" s="77">
        <v>0</v>
      </c>
      <c r="AP39" s="77">
        <v>0</v>
      </c>
      <c r="AQ39" s="77">
        <v>0</v>
      </c>
      <c r="AR39" s="77">
        <v>0</v>
      </c>
      <c r="AS39" s="77">
        <v>0</v>
      </c>
      <c r="AT39" s="77">
        <v>0</v>
      </c>
      <c r="AU39" s="77">
        <v>0</v>
      </c>
      <c r="AV39" s="77">
        <v>0</v>
      </c>
      <c r="AW39" s="77">
        <v>0</v>
      </c>
      <c r="AX39" s="77">
        <v>0</v>
      </c>
      <c r="AY39" s="77">
        <v>0</v>
      </c>
      <c r="AZ39" s="77">
        <v>0</v>
      </c>
      <c r="BA39" s="77">
        <v>0</v>
      </c>
      <c r="BB39" s="77">
        <v>0</v>
      </c>
      <c r="BC39" s="77">
        <v>0</v>
      </c>
      <c r="BD39" s="77">
        <v>0</v>
      </c>
      <c r="BE39" s="77">
        <v>0</v>
      </c>
      <c r="BF39" s="77">
        <v>0</v>
      </c>
      <c r="BG39" s="77">
        <v>0</v>
      </c>
      <c r="BH39" s="77">
        <v>0</v>
      </c>
      <c r="BI39" s="77">
        <v>0</v>
      </c>
      <c r="BJ39" s="77">
        <v>0</v>
      </c>
      <c r="BK39" s="77">
        <v>0</v>
      </c>
      <c r="BL39" s="77">
        <v>0</v>
      </c>
      <c r="BM39" s="77">
        <v>0</v>
      </c>
      <c r="BN39" s="77">
        <v>0</v>
      </c>
      <c r="BO39" s="77">
        <v>0</v>
      </c>
      <c r="BP39" s="77">
        <v>0</v>
      </c>
      <c r="BQ39" s="77">
        <v>0</v>
      </c>
      <c r="BR39" s="77">
        <v>0</v>
      </c>
      <c r="BS39" s="77">
        <v>0</v>
      </c>
      <c r="BT39" s="77">
        <v>0</v>
      </c>
      <c r="BU39" s="77">
        <v>0</v>
      </c>
      <c r="BV39" s="77">
        <v>0</v>
      </c>
      <c r="BW39" s="77">
        <v>0</v>
      </c>
      <c r="BX39" s="77">
        <v>0</v>
      </c>
      <c r="BY39" s="77">
        <v>0</v>
      </c>
      <c r="BZ39" s="77">
        <v>0</v>
      </c>
      <c r="CA39" s="77">
        <v>3</v>
      </c>
      <c r="CB39" s="77">
        <v>0</v>
      </c>
      <c r="CC39" s="77">
        <v>110</v>
      </c>
      <c r="CD39" s="77">
        <v>0</v>
      </c>
      <c r="CE39" s="77">
        <v>0</v>
      </c>
      <c r="CF39" s="77">
        <v>0</v>
      </c>
      <c r="CG39" s="77">
        <v>0</v>
      </c>
      <c r="CH39" s="77">
        <v>0</v>
      </c>
      <c r="CI39" s="77">
        <v>0</v>
      </c>
      <c r="CJ39" s="77">
        <v>0</v>
      </c>
      <c r="CK39" s="77">
        <v>0</v>
      </c>
      <c r="CL39" s="77">
        <v>0</v>
      </c>
      <c r="CM39" s="77">
        <v>0</v>
      </c>
      <c r="CN39" s="77">
        <v>0</v>
      </c>
      <c r="CO39" s="77">
        <v>0</v>
      </c>
      <c r="CP39" s="77">
        <v>0</v>
      </c>
      <c r="CQ39" s="77">
        <v>0</v>
      </c>
      <c r="CR39" s="77">
        <v>0</v>
      </c>
      <c r="CS39" s="77">
        <v>0</v>
      </c>
      <c r="CT39" s="77">
        <v>0</v>
      </c>
      <c r="CU39" s="77">
        <v>0</v>
      </c>
      <c r="CV39" s="77">
        <v>0</v>
      </c>
      <c r="CW39" s="77">
        <v>0</v>
      </c>
      <c r="CX39" s="77">
        <v>0</v>
      </c>
      <c r="CY39" s="77">
        <v>0</v>
      </c>
      <c r="CZ39" s="77">
        <v>0</v>
      </c>
      <c r="DA39" s="77">
        <v>0</v>
      </c>
      <c r="DB39" s="77">
        <v>0</v>
      </c>
      <c r="DC39" s="77">
        <v>0</v>
      </c>
      <c r="DD39" s="77">
        <v>0</v>
      </c>
      <c r="DE39" s="77">
        <v>0</v>
      </c>
      <c r="DF39" s="77">
        <v>0</v>
      </c>
      <c r="DG39" s="77">
        <v>0</v>
      </c>
      <c r="DH39" s="77">
        <v>0</v>
      </c>
      <c r="DI39" s="77">
        <v>0</v>
      </c>
      <c r="DJ39" s="77">
        <v>0</v>
      </c>
      <c r="DK39" s="77">
        <v>0</v>
      </c>
      <c r="DL39" s="77">
        <v>0</v>
      </c>
      <c r="DM39" s="77">
        <v>0</v>
      </c>
      <c r="DN39" s="77">
        <v>0</v>
      </c>
      <c r="DO39" s="77">
        <v>0</v>
      </c>
      <c r="DP39" s="77">
        <v>0</v>
      </c>
      <c r="DQ39" s="77">
        <v>1</v>
      </c>
      <c r="DR39" s="77">
        <v>0</v>
      </c>
      <c r="DS39" s="77">
        <v>0</v>
      </c>
      <c r="DT39" s="77">
        <v>0</v>
      </c>
      <c r="DU39" s="77">
        <v>0</v>
      </c>
      <c r="DV39" s="77">
        <v>0</v>
      </c>
      <c r="DW39" s="77">
        <v>0</v>
      </c>
      <c r="DX39" s="77">
        <v>0</v>
      </c>
      <c r="DY39" s="77">
        <v>0</v>
      </c>
      <c r="DZ39" s="77">
        <v>0</v>
      </c>
      <c r="EA39" s="77">
        <v>0</v>
      </c>
      <c r="EB39" s="77">
        <v>0</v>
      </c>
      <c r="EC39" s="77">
        <v>0</v>
      </c>
      <c r="ED39" s="77">
        <v>0</v>
      </c>
      <c r="EE39" s="77">
        <v>0</v>
      </c>
      <c r="EF39" s="77">
        <v>116</v>
      </c>
      <c r="EG39" s="77">
        <v>0</v>
      </c>
      <c r="EH39" s="78">
        <v>0</v>
      </c>
      <c r="EI39" s="79">
        <v>0</v>
      </c>
      <c r="EJ39" s="77">
        <v>114</v>
      </c>
      <c r="EK39" s="77">
        <v>0</v>
      </c>
      <c r="EL39" s="77">
        <v>0</v>
      </c>
      <c r="EM39" s="77">
        <v>0</v>
      </c>
      <c r="EN39" s="77">
        <v>114</v>
      </c>
      <c r="EO39" s="77">
        <v>230</v>
      </c>
    </row>
    <row r="40" spans="1:145" ht="33" customHeight="1">
      <c r="A40" s="76">
        <v>37</v>
      </c>
      <c r="B40" s="72" t="s">
        <v>666</v>
      </c>
      <c r="C40" s="68" t="s">
        <v>11</v>
      </c>
      <c r="D40" s="68" t="s">
        <v>150</v>
      </c>
      <c r="E40" s="80">
        <v>0</v>
      </c>
      <c r="F40" s="80">
        <v>0</v>
      </c>
      <c r="G40" s="80">
        <v>0</v>
      </c>
      <c r="H40" s="80">
        <v>0</v>
      </c>
      <c r="I40" s="80">
        <v>0</v>
      </c>
      <c r="J40" s="80">
        <v>0</v>
      </c>
      <c r="K40" s="80">
        <v>0</v>
      </c>
      <c r="L40" s="80">
        <v>0</v>
      </c>
      <c r="M40" s="80">
        <v>0</v>
      </c>
      <c r="N40" s="80">
        <v>0</v>
      </c>
      <c r="O40" s="80">
        <v>0</v>
      </c>
      <c r="P40" s="80">
        <v>0</v>
      </c>
      <c r="Q40" s="80">
        <v>0</v>
      </c>
      <c r="R40" s="80">
        <v>0</v>
      </c>
      <c r="S40" s="80">
        <v>0</v>
      </c>
      <c r="T40" s="80">
        <v>0</v>
      </c>
      <c r="U40" s="80">
        <v>0</v>
      </c>
      <c r="V40" s="80">
        <v>0</v>
      </c>
      <c r="W40" s="80">
        <v>0</v>
      </c>
      <c r="X40" s="80">
        <v>0</v>
      </c>
      <c r="Y40" s="80">
        <v>0</v>
      </c>
      <c r="Z40" s="80">
        <v>0</v>
      </c>
      <c r="AA40" s="80">
        <v>0</v>
      </c>
      <c r="AB40" s="80">
        <v>0</v>
      </c>
      <c r="AC40" s="80">
        <v>0</v>
      </c>
      <c r="AD40" s="80">
        <v>0</v>
      </c>
      <c r="AE40" s="80">
        <v>0</v>
      </c>
      <c r="AF40" s="80">
        <v>283461</v>
      </c>
      <c r="AG40" s="80">
        <v>217728</v>
      </c>
      <c r="AH40" s="80">
        <v>0</v>
      </c>
      <c r="AI40" s="80">
        <v>0</v>
      </c>
      <c r="AJ40" s="80">
        <v>0</v>
      </c>
      <c r="AK40" s="80">
        <v>0</v>
      </c>
      <c r="AL40" s="80">
        <v>0</v>
      </c>
      <c r="AM40" s="80">
        <v>0</v>
      </c>
      <c r="AN40" s="80">
        <v>0</v>
      </c>
      <c r="AO40" s="80">
        <v>0</v>
      </c>
      <c r="AP40" s="80">
        <v>0</v>
      </c>
      <c r="AQ40" s="80">
        <v>0</v>
      </c>
      <c r="AR40" s="80">
        <v>0</v>
      </c>
      <c r="AS40" s="80">
        <v>0</v>
      </c>
      <c r="AT40" s="80">
        <v>0</v>
      </c>
      <c r="AU40" s="80">
        <v>0</v>
      </c>
      <c r="AV40" s="80">
        <v>0</v>
      </c>
      <c r="AW40" s="80">
        <v>0</v>
      </c>
      <c r="AX40" s="80">
        <v>0</v>
      </c>
      <c r="AY40" s="80">
        <v>0</v>
      </c>
      <c r="AZ40" s="80">
        <v>7</v>
      </c>
      <c r="BA40" s="80">
        <v>1</v>
      </c>
      <c r="BB40" s="80">
        <v>1</v>
      </c>
      <c r="BC40" s="80">
        <v>96</v>
      </c>
      <c r="BD40" s="80">
        <v>15</v>
      </c>
      <c r="BE40" s="80">
        <v>2</v>
      </c>
      <c r="BF40" s="80">
        <v>19</v>
      </c>
      <c r="BG40" s="80">
        <v>4</v>
      </c>
      <c r="BH40" s="80">
        <v>303</v>
      </c>
      <c r="BI40" s="80">
        <v>119</v>
      </c>
      <c r="BJ40" s="80">
        <v>765</v>
      </c>
      <c r="BK40" s="80">
        <v>27</v>
      </c>
      <c r="BL40" s="80">
        <v>15</v>
      </c>
      <c r="BM40" s="80">
        <v>25</v>
      </c>
      <c r="BN40" s="80">
        <v>1297</v>
      </c>
      <c r="BO40" s="80">
        <v>649</v>
      </c>
      <c r="BP40" s="80">
        <v>187</v>
      </c>
      <c r="BQ40" s="80">
        <v>34</v>
      </c>
      <c r="BR40" s="80">
        <v>10585</v>
      </c>
      <c r="BS40" s="80">
        <v>8195</v>
      </c>
      <c r="BT40" s="80">
        <v>1109</v>
      </c>
      <c r="BU40" s="80">
        <v>790</v>
      </c>
      <c r="BV40" s="80">
        <v>1025</v>
      </c>
      <c r="BW40" s="80">
        <v>2541</v>
      </c>
      <c r="BX40" s="80">
        <v>676</v>
      </c>
      <c r="BY40" s="80">
        <v>2420</v>
      </c>
      <c r="BZ40" s="80">
        <v>219</v>
      </c>
      <c r="CA40" s="80">
        <v>503593</v>
      </c>
      <c r="CB40" s="80">
        <v>480549</v>
      </c>
      <c r="CC40" s="80">
        <v>879489</v>
      </c>
      <c r="CD40" s="80">
        <v>43</v>
      </c>
      <c r="CE40" s="80">
        <v>207</v>
      </c>
      <c r="CF40" s="80">
        <v>626</v>
      </c>
      <c r="CG40" s="80">
        <v>7894</v>
      </c>
      <c r="CH40" s="80">
        <v>834</v>
      </c>
      <c r="CI40" s="80">
        <v>11602</v>
      </c>
      <c r="CJ40" s="80">
        <v>294</v>
      </c>
      <c r="CK40" s="80">
        <v>74</v>
      </c>
      <c r="CL40" s="80">
        <v>310</v>
      </c>
      <c r="CM40" s="80">
        <v>678</v>
      </c>
      <c r="CN40" s="80">
        <v>1788</v>
      </c>
      <c r="CO40" s="80">
        <v>140</v>
      </c>
      <c r="CP40" s="80">
        <v>19</v>
      </c>
      <c r="CQ40" s="80">
        <v>45</v>
      </c>
      <c r="CR40" s="80">
        <v>13</v>
      </c>
      <c r="CS40" s="80">
        <v>126</v>
      </c>
      <c r="CT40" s="80">
        <v>138</v>
      </c>
      <c r="CU40" s="80">
        <v>1</v>
      </c>
      <c r="CV40" s="80">
        <v>113</v>
      </c>
      <c r="CW40" s="80">
        <v>2</v>
      </c>
      <c r="CX40" s="80">
        <v>96</v>
      </c>
      <c r="CY40" s="80">
        <v>390</v>
      </c>
      <c r="CZ40" s="80">
        <v>43</v>
      </c>
      <c r="DA40" s="80">
        <v>6</v>
      </c>
      <c r="DB40" s="80">
        <v>11</v>
      </c>
      <c r="DC40" s="80">
        <v>1</v>
      </c>
      <c r="DD40" s="80">
        <v>1125</v>
      </c>
      <c r="DE40" s="80">
        <v>150096</v>
      </c>
      <c r="DF40" s="80">
        <v>1745</v>
      </c>
      <c r="DG40" s="80">
        <v>6443544</v>
      </c>
      <c r="DH40" s="80">
        <v>12</v>
      </c>
      <c r="DI40" s="80">
        <v>0</v>
      </c>
      <c r="DJ40" s="80">
        <v>0</v>
      </c>
      <c r="DK40" s="80">
        <v>0</v>
      </c>
      <c r="DL40" s="80">
        <v>0</v>
      </c>
      <c r="DM40" s="80">
        <v>0</v>
      </c>
      <c r="DN40" s="80">
        <v>0</v>
      </c>
      <c r="DO40" s="80">
        <v>0</v>
      </c>
      <c r="DP40" s="80">
        <v>0</v>
      </c>
      <c r="DQ40" s="80">
        <v>137465</v>
      </c>
      <c r="DR40" s="80">
        <v>0</v>
      </c>
      <c r="DS40" s="80">
        <v>0</v>
      </c>
      <c r="DT40" s="80">
        <v>0</v>
      </c>
      <c r="DU40" s="80">
        <v>0</v>
      </c>
      <c r="DV40" s="80">
        <v>0</v>
      </c>
      <c r="DW40" s="80">
        <v>0</v>
      </c>
      <c r="DX40" s="80">
        <v>0</v>
      </c>
      <c r="DY40" s="80">
        <v>0</v>
      </c>
      <c r="DZ40" s="80">
        <v>0</v>
      </c>
      <c r="EA40" s="80">
        <v>0</v>
      </c>
      <c r="EB40" s="80">
        <v>0</v>
      </c>
      <c r="EC40" s="80">
        <v>0</v>
      </c>
      <c r="ED40" s="80">
        <v>8</v>
      </c>
      <c r="EE40" s="80">
        <v>0</v>
      </c>
      <c r="EF40" s="80">
        <v>9155433</v>
      </c>
      <c r="EG40" s="80">
        <v>0</v>
      </c>
      <c r="EH40" s="81">
        <v>0</v>
      </c>
      <c r="EI40" s="82">
        <v>0</v>
      </c>
      <c r="EJ40" s="80">
        <v>104708</v>
      </c>
      <c r="EK40" s="80">
        <v>576489</v>
      </c>
      <c r="EL40" s="80">
        <v>0</v>
      </c>
      <c r="EM40" s="80">
        <v>1042061</v>
      </c>
      <c r="EN40" s="80">
        <v>-360864</v>
      </c>
      <c r="EO40" s="80">
        <v>8794569</v>
      </c>
    </row>
    <row r="41" spans="1:145" ht="15.75" customHeight="1">
      <c r="A41" s="76">
        <v>38</v>
      </c>
      <c r="B41" s="68" t="s">
        <v>548</v>
      </c>
      <c r="C41" s="68" t="s">
        <v>13</v>
      </c>
      <c r="D41" s="68" t="s">
        <v>150</v>
      </c>
      <c r="E41" s="77">
        <v>0</v>
      </c>
      <c r="F41" s="77">
        <v>0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  <c r="R41" s="77">
        <v>0</v>
      </c>
      <c r="S41" s="77">
        <v>0</v>
      </c>
      <c r="T41" s="77">
        <v>0</v>
      </c>
      <c r="U41" s="77">
        <v>0</v>
      </c>
      <c r="V41" s="77">
        <v>0</v>
      </c>
      <c r="W41" s="77">
        <v>0</v>
      </c>
      <c r="X41" s="77">
        <v>0</v>
      </c>
      <c r="Y41" s="77">
        <v>0</v>
      </c>
      <c r="Z41" s="77">
        <v>0</v>
      </c>
      <c r="AA41" s="77">
        <v>0</v>
      </c>
      <c r="AB41" s="77">
        <v>0</v>
      </c>
      <c r="AC41" s="77">
        <v>0</v>
      </c>
      <c r="AD41" s="77">
        <v>0</v>
      </c>
      <c r="AE41" s="77">
        <v>0</v>
      </c>
      <c r="AF41" s="77">
        <v>0</v>
      </c>
      <c r="AG41" s="77">
        <v>0</v>
      </c>
      <c r="AH41" s="77">
        <v>0</v>
      </c>
      <c r="AI41" s="77">
        <v>0</v>
      </c>
      <c r="AJ41" s="77">
        <v>0</v>
      </c>
      <c r="AK41" s="77">
        <v>0</v>
      </c>
      <c r="AL41" s="77">
        <v>0</v>
      </c>
      <c r="AM41" s="77">
        <v>0</v>
      </c>
      <c r="AN41" s="77">
        <v>0</v>
      </c>
      <c r="AO41" s="77">
        <v>0</v>
      </c>
      <c r="AP41" s="77">
        <v>10017</v>
      </c>
      <c r="AQ41" s="77">
        <v>3729</v>
      </c>
      <c r="AR41" s="77">
        <v>316</v>
      </c>
      <c r="AS41" s="77">
        <v>3107</v>
      </c>
      <c r="AT41" s="77">
        <v>3908</v>
      </c>
      <c r="AU41" s="77">
        <v>359286</v>
      </c>
      <c r="AV41" s="77">
        <v>234006</v>
      </c>
      <c r="AW41" s="77">
        <v>14443</v>
      </c>
      <c r="AX41" s="77">
        <v>188</v>
      </c>
      <c r="AY41" s="77">
        <v>0</v>
      </c>
      <c r="AZ41" s="77">
        <v>0</v>
      </c>
      <c r="BA41" s="77">
        <v>0</v>
      </c>
      <c r="BB41" s="77">
        <v>0</v>
      </c>
      <c r="BC41" s="77">
        <v>0</v>
      </c>
      <c r="BD41" s="77">
        <v>1</v>
      </c>
      <c r="BE41" s="77">
        <v>0</v>
      </c>
      <c r="BF41" s="77">
        <v>0</v>
      </c>
      <c r="BG41" s="77">
        <v>0</v>
      </c>
      <c r="BH41" s="77">
        <v>0</v>
      </c>
      <c r="BI41" s="77">
        <v>2</v>
      </c>
      <c r="BJ41" s="77">
        <v>0</v>
      </c>
      <c r="BK41" s="77">
        <v>0</v>
      </c>
      <c r="BL41" s="77">
        <v>0</v>
      </c>
      <c r="BM41" s="77">
        <v>0</v>
      </c>
      <c r="BN41" s="77">
        <v>25</v>
      </c>
      <c r="BO41" s="77">
        <v>672</v>
      </c>
      <c r="BP41" s="77">
        <v>1</v>
      </c>
      <c r="BQ41" s="77">
        <v>0</v>
      </c>
      <c r="BR41" s="77">
        <v>15493</v>
      </c>
      <c r="BS41" s="77">
        <v>36570</v>
      </c>
      <c r="BT41" s="77">
        <v>13</v>
      </c>
      <c r="BU41" s="77">
        <v>1588</v>
      </c>
      <c r="BV41" s="77">
        <v>2276</v>
      </c>
      <c r="BW41" s="77">
        <v>2704</v>
      </c>
      <c r="BX41" s="77">
        <v>1125</v>
      </c>
      <c r="BY41" s="77">
        <v>14515</v>
      </c>
      <c r="BZ41" s="77">
        <v>4548</v>
      </c>
      <c r="CA41" s="77">
        <v>0</v>
      </c>
      <c r="CB41" s="77">
        <v>0</v>
      </c>
      <c r="CC41" s="77">
        <v>0</v>
      </c>
      <c r="CD41" s="77">
        <v>0</v>
      </c>
      <c r="CE41" s="77">
        <v>0</v>
      </c>
      <c r="CF41" s="77">
        <v>0</v>
      </c>
      <c r="CG41" s="77">
        <v>1</v>
      </c>
      <c r="CH41" s="77">
        <v>0</v>
      </c>
      <c r="CI41" s="77">
        <v>4</v>
      </c>
      <c r="CJ41" s="77">
        <v>0</v>
      </c>
      <c r="CK41" s="77">
        <v>0</v>
      </c>
      <c r="CL41" s="77">
        <v>4</v>
      </c>
      <c r="CM41" s="77">
        <v>2</v>
      </c>
      <c r="CN41" s="77">
        <v>13</v>
      </c>
      <c r="CO41" s="77">
        <v>0</v>
      </c>
      <c r="CP41" s="77">
        <v>0</v>
      </c>
      <c r="CQ41" s="77">
        <v>1</v>
      </c>
      <c r="CR41" s="77">
        <v>0</v>
      </c>
      <c r="CS41" s="77">
        <v>0</v>
      </c>
      <c r="CT41" s="77">
        <v>0</v>
      </c>
      <c r="CU41" s="77">
        <v>0</v>
      </c>
      <c r="CV41" s="77">
        <v>0</v>
      </c>
      <c r="CW41" s="77">
        <v>0</v>
      </c>
      <c r="CX41" s="77">
        <v>0</v>
      </c>
      <c r="CY41" s="77">
        <v>1</v>
      </c>
      <c r="CZ41" s="77">
        <v>0</v>
      </c>
      <c r="DA41" s="77">
        <v>0</v>
      </c>
      <c r="DB41" s="77">
        <v>0</v>
      </c>
      <c r="DC41" s="77">
        <v>0</v>
      </c>
      <c r="DD41" s="77">
        <v>39</v>
      </c>
      <c r="DE41" s="77">
        <v>13</v>
      </c>
      <c r="DF41" s="77">
        <v>237</v>
      </c>
      <c r="DG41" s="77">
        <v>34</v>
      </c>
      <c r="DH41" s="77">
        <v>1159</v>
      </c>
      <c r="DI41" s="77">
        <v>0</v>
      </c>
      <c r="DJ41" s="77">
        <v>0</v>
      </c>
      <c r="DK41" s="77">
        <v>0</v>
      </c>
      <c r="DL41" s="77">
        <v>0</v>
      </c>
      <c r="DM41" s="77">
        <v>0</v>
      </c>
      <c r="DN41" s="77">
        <v>0</v>
      </c>
      <c r="DO41" s="77">
        <v>0</v>
      </c>
      <c r="DP41" s="77">
        <v>0</v>
      </c>
      <c r="DQ41" s="77">
        <v>40341</v>
      </c>
      <c r="DR41" s="77">
        <v>36304</v>
      </c>
      <c r="DS41" s="77">
        <v>0</v>
      </c>
      <c r="DT41" s="77">
        <v>0</v>
      </c>
      <c r="DU41" s="77">
        <v>0</v>
      </c>
      <c r="DV41" s="77">
        <v>0</v>
      </c>
      <c r="DW41" s="77">
        <v>0</v>
      </c>
      <c r="DX41" s="77">
        <v>0</v>
      </c>
      <c r="DY41" s="77">
        <v>0</v>
      </c>
      <c r="DZ41" s="77">
        <v>0</v>
      </c>
      <c r="EA41" s="77">
        <v>0</v>
      </c>
      <c r="EB41" s="77">
        <v>0</v>
      </c>
      <c r="EC41" s="77">
        <v>0</v>
      </c>
      <c r="ED41" s="77">
        <v>0</v>
      </c>
      <c r="EE41" s="77">
        <v>31055</v>
      </c>
      <c r="EF41" s="77">
        <v>817744</v>
      </c>
      <c r="EG41" s="77">
        <v>4169617</v>
      </c>
      <c r="EH41" s="78">
        <v>0</v>
      </c>
      <c r="EI41" s="79">
        <v>0</v>
      </c>
      <c r="EJ41" s="77">
        <v>110997</v>
      </c>
      <c r="EK41" s="77">
        <v>617084</v>
      </c>
      <c r="EL41" s="77">
        <v>0</v>
      </c>
      <c r="EM41" s="77">
        <v>323809</v>
      </c>
      <c r="EN41" s="77">
        <v>4573889</v>
      </c>
      <c r="EO41" s="77">
        <v>5391632</v>
      </c>
    </row>
    <row r="42" spans="1:145" ht="15.75" customHeight="1">
      <c r="A42" s="76">
        <v>39</v>
      </c>
      <c r="B42" s="68" t="s">
        <v>667</v>
      </c>
      <c r="C42" s="68" t="s">
        <v>13</v>
      </c>
      <c r="D42" s="68" t="s">
        <v>150</v>
      </c>
      <c r="E42" s="77">
        <v>0</v>
      </c>
      <c r="F42" s="77">
        <v>0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  <c r="R42" s="77">
        <v>0</v>
      </c>
      <c r="S42" s="77">
        <v>0</v>
      </c>
      <c r="T42" s="77">
        <v>0</v>
      </c>
      <c r="U42" s="77">
        <v>0</v>
      </c>
      <c r="V42" s="77">
        <v>0</v>
      </c>
      <c r="W42" s="77">
        <v>0</v>
      </c>
      <c r="X42" s="77">
        <v>0</v>
      </c>
      <c r="Y42" s="77">
        <v>0</v>
      </c>
      <c r="Z42" s="77">
        <v>0</v>
      </c>
      <c r="AA42" s="77">
        <v>0</v>
      </c>
      <c r="AB42" s="77">
        <v>0</v>
      </c>
      <c r="AC42" s="77">
        <v>0</v>
      </c>
      <c r="AD42" s="77">
        <v>0</v>
      </c>
      <c r="AE42" s="77">
        <v>0</v>
      </c>
      <c r="AF42" s="77">
        <v>0</v>
      </c>
      <c r="AG42" s="77">
        <v>0</v>
      </c>
      <c r="AH42" s="77">
        <v>0</v>
      </c>
      <c r="AI42" s="77">
        <v>0</v>
      </c>
      <c r="AJ42" s="77">
        <v>0</v>
      </c>
      <c r="AK42" s="77">
        <v>0</v>
      </c>
      <c r="AL42" s="77">
        <v>0</v>
      </c>
      <c r="AM42" s="77">
        <v>0</v>
      </c>
      <c r="AN42" s="77">
        <v>0</v>
      </c>
      <c r="AO42" s="77">
        <v>0</v>
      </c>
      <c r="AP42" s="77">
        <v>10838</v>
      </c>
      <c r="AQ42" s="77">
        <v>3286</v>
      </c>
      <c r="AR42" s="77">
        <v>58</v>
      </c>
      <c r="AS42" s="77">
        <v>1423</v>
      </c>
      <c r="AT42" s="77">
        <v>299</v>
      </c>
      <c r="AU42" s="77">
        <v>220190</v>
      </c>
      <c r="AV42" s="77">
        <v>0</v>
      </c>
      <c r="AW42" s="77">
        <v>25542</v>
      </c>
      <c r="AX42" s="77">
        <v>0</v>
      </c>
      <c r="AY42" s="77">
        <v>0</v>
      </c>
      <c r="AZ42" s="77">
        <v>0</v>
      </c>
      <c r="BA42" s="77">
        <v>0</v>
      </c>
      <c r="BB42" s="77">
        <v>0</v>
      </c>
      <c r="BC42" s="77">
        <v>0</v>
      </c>
      <c r="BD42" s="77">
        <v>0</v>
      </c>
      <c r="BE42" s="77">
        <v>0</v>
      </c>
      <c r="BF42" s="77">
        <v>0</v>
      </c>
      <c r="BG42" s="77">
        <v>0</v>
      </c>
      <c r="BH42" s="77">
        <v>0</v>
      </c>
      <c r="BI42" s="77">
        <v>0</v>
      </c>
      <c r="BJ42" s="77">
        <v>0</v>
      </c>
      <c r="BK42" s="77">
        <v>0</v>
      </c>
      <c r="BL42" s="77">
        <v>0</v>
      </c>
      <c r="BM42" s="77">
        <v>0</v>
      </c>
      <c r="BN42" s="77">
        <v>1</v>
      </c>
      <c r="BO42" s="77">
        <v>64</v>
      </c>
      <c r="BP42" s="77">
        <v>0</v>
      </c>
      <c r="BQ42" s="77">
        <v>0</v>
      </c>
      <c r="BR42" s="77">
        <v>451</v>
      </c>
      <c r="BS42" s="77">
        <v>28848</v>
      </c>
      <c r="BT42" s="77">
        <v>1</v>
      </c>
      <c r="BU42" s="77">
        <v>52</v>
      </c>
      <c r="BV42" s="77">
        <v>31</v>
      </c>
      <c r="BW42" s="77">
        <v>980</v>
      </c>
      <c r="BX42" s="77">
        <v>1</v>
      </c>
      <c r="BY42" s="77">
        <v>2810</v>
      </c>
      <c r="BZ42" s="77">
        <v>2184</v>
      </c>
      <c r="CA42" s="77">
        <v>0</v>
      </c>
      <c r="CB42" s="77">
        <v>0</v>
      </c>
      <c r="CC42" s="77">
        <v>0</v>
      </c>
      <c r="CD42" s="77">
        <v>0</v>
      </c>
      <c r="CE42" s="77">
        <v>0</v>
      </c>
      <c r="CF42" s="77">
        <v>0</v>
      </c>
      <c r="CG42" s="77">
        <v>0</v>
      </c>
      <c r="CH42" s="77">
        <v>0</v>
      </c>
      <c r="CI42" s="77">
        <v>0</v>
      </c>
      <c r="CJ42" s="77">
        <v>0</v>
      </c>
      <c r="CK42" s="77">
        <v>0</v>
      </c>
      <c r="CL42" s="77">
        <v>1</v>
      </c>
      <c r="CM42" s="77">
        <v>1</v>
      </c>
      <c r="CN42" s="77">
        <v>1</v>
      </c>
      <c r="CO42" s="77">
        <v>0</v>
      </c>
      <c r="CP42" s="77">
        <v>0</v>
      </c>
      <c r="CQ42" s="77">
        <v>0</v>
      </c>
      <c r="CR42" s="77">
        <v>0</v>
      </c>
      <c r="CS42" s="77">
        <v>0</v>
      </c>
      <c r="CT42" s="77">
        <v>1</v>
      </c>
      <c r="CU42" s="77">
        <v>0</v>
      </c>
      <c r="CV42" s="77">
        <v>0</v>
      </c>
      <c r="CW42" s="77">
        <v>0</v>
      </c>
      <c r="CX42" s="77">
        <v>0</v>
      </c>
      <c r="CY42" s="77">
        <v>1</v>
      </c>
      <c r="CZ42" s="77">
        <v>0</v>
      </c>
      <c r="DA42" s="77">
        <v>0</v>
      </c>
      <c r="DB42" s="77">
        <v>0</v>
      </c>
      <c r="DC42" s="77">
        <v>0</v>
      </c>
      <c r="DD42" s="77">
        <v>22</v>
      </c>
      <c r="DE42" s="77">
        <v>0</v>
      </c>
      <c r="DF42" s="77">
        <v>166</v>
      </c>
      <c r="DG42" s="77">
        <v>21</v>
      </c>
      <c r="DH42" s="77">
        <v>330</v>
      </c>
      <c r="DI42" s="77">
        <v>0</v>
      </c>
      <c r="DJ42" s="77">
        <v>0</v>
      </c>
      <c r="DK42" s="77">
        <v>0</v>
      </c>
      <c r="DL42" s="77">
        <v>0</v>
      </c>
      <c r="DM42" s="77">
        <v>0</v>
      </c>
      <c r="DN42" s="77">
        <v>0</v>
      </c>
      <c r="DO42" s="77">
        <v>0</v>
      </c>
      <c r="DP42" s="77">
        <v>0</v>
      </c>
      <c r="DQ42" s="77">
        <v>35627</v>
      </c>
      <c r="DR42" s="77">
        <v>31903</v>
      </c>
      <c r="DS42" s="77">
        <v>0</v>
      </c>
      <c r="DT42" s="77">
        <v>0</v>
      </c>
      <c r="DU42" s="77">
        <v>0</v>
      </c>
      <c r="DV42" s="77">
        <v>0</v>
      </c>
      <c r="DW42" s="77">
        <v>0</v>
      </c>
      <c r="DX42" s="77">
        <v>0</v>
      </c>
      <c r="DY42" s="77">
        <v>0</v>
      </c>
      <c r="DZ42" s="77">
        <v>0</v>
      </c>
      <c r="EA42" s="77">
        <v>0</v>
      </c>
      <c r="EB42" s="77">
        <v>0</v>
      </c>
      <c r="EC42" s="77">
        <v>0</v>
      </c>
      <c r="ED42" s="77">
        <v>0</v>
      </c>
      <c r="EE42" s="77">
        <v>31055</v>
      </c>
      <c r="EF42" s="77">
        <v>396191</v>
      </c>
      <c r="EG42" s="77">
        <v>1788051</v>
      </c>
      <c r="EH42" s="78">
        <v>0</v>
      </c>
      <c r="EI42" s="79">
        <v>0</v>
      </c>
      <c r="EJ42" s="77">
        <v>5826</v>
      </c>
      <c r="EK42" s="77">
        <v>0</v>
      </c>
      <c r="EL42" s="77">
        <v>0</v>
      </c>
      <c r="EM42" s="77">
        <v>80502</v>
      </c>
      <c r="EN42" s="77">
        <v>1713374</v>
      </c>
      <c r="EO42" s="77">
        <v>2109566</v>
      </c>
    </row>
    <row r="43" spans="1:145" ht="33" customHeight="1">
      <c r="A43" s="76">
        <v>40</v>
      </c>
      <c r="B43" s="72" t="s">
        <v>668</v>
      </c>
      <c r="C43" s="68" t="s">
        <v>13</v>
      </c>
      <c r="D43" s="68" t="s">
        <v>150</v>
      </c>
      <c r="E43" s="80">
        <v>0</v>
      </c>
      <c r="F43" s="80">
        <v>0</v>
      </c>
      <c r="G43" s="80">
        <v>0</v>
      </c>
      <c r="H43" s="80">
        <v>0</v>
      </c>
      <c r="I43" s="80">
        <v>0</v>
      </c>
      <c r="J43" s="80">
        <v>0</v>
      </c>
      <c r="K43" s="80">
        <v>0</v>
      </c>
      <c r="L43" s="80">
        <v>0</v>
      </c>
      <c r="M43" s="80">
        <v>0</v>
      </c>
      <c r="N43" s="80">
        <v>0</v>
      </c>
      <c r="O43" s="80">
        <v>0</v>
      </c>
      <c r="P43" s="80">
        <v>0</v>
      </c>
      <c r="Q43" s="80">
        <v>0</v>
      </c>
      <c r="R43" s="80">
        <v>0</v>
      </c>
      <c r="S43" s="80">
        <v>0</v>
      </c>
      <c r="T43" s="80">
        <v>0</v>
      </c>
      <c r="U43" s="80">
        <v>0</v>
      </c>
      <c r="V43" s="80">
        <v>0</v>
      </c>
      <c r="W43" s="80">
        <v>0</v>
      </c>
      <c r="X43" s="80">
        <v>0</v>
      </c>
      <c r="Y43" s="80">
        <v>0</v>
      </c>
      <c r="Z43" s="80">
        <v>0</v>
      </c>
      <c r="AA43" s="80">
        <v>0</v>
      </c>
      <c r="AB43" s="80">
        <v>0</v>
      </c>
      <c r="AC43" s="80">
        <v>0</v>
      </c>
      <c r="AD43" s="80">
        <v>0</v>
      </c>
      <c r="AE43" s="80">
        <v>0</v>
      </c>
      <c r="AF43" s="80">
        <v>0</v>
      </c>
      <c r="AG43" s="80">
        <v>0</v>
      </c>
      <c r="AH43" s="80">
        <v>0</v>
      </c>
      <c r="AI43" s="80">
        <v>0</v>
      </c>
      <c r="AJ43" s="80">
        <v>0</v>
      </c>
      <c r="AK43" s="80">
        <v>0</v>
      </c>
      <c r="AL43" s="80">
        <v>0</v>
      </c>
      <c r="AM43" s="80">
        <v>0</v>
      </c>
      <c r="AN43" s="80">
        <v>0</v>
      </c>
      <c r="AO43" s="80">
        <v>0</v>
      </c>
      <c r="AP43" s="80">
        <v>239</v>
      </c>
      <c r="AQ43" s="80">
        <v>329</v>
      </c>
      <c r="AR43" s="80">
        <v>61657</v>
      </c>
      <c r="AS43" s="80">
        <v>98478</v>
      </c>
      <c r="AT43" s="80">
        <v>108</v>
      </c>
      <c r="AU43" s="80">
        <v>86524</v>
      </c>
      <c r="AV43" s="80">
        <v>0</v>
      </c>
      <c r="AW43" s="80">
        <v>94</v>
      </c>
      <c r="AX43" s="80">
        <v>0</v>
      </c>
      <c r="AY43" s="80">
        <v>0</v>
      </c>
      <c r="AZ43" s="80">
        <v>0</v>
      </c>
      <c r="BA43" s="80">
        <v>0</v>
      </c>
      <c r="BB43" s="80">
        <v>0</v>
      </c>
      <c r="BC43" s="80">
        <v>0</v>
      </c>
      <c r="BD43" s="80">
        <v>0</v>
      </c>
      <c r="BE43" s="80">
        <v>0</v>
      </c>
      <c r="BF43" s="80">
        <v>0</v>
      </c>
      <c r="BG43" s="80">
        <v>0</v>
      </c>
      <c r="BH43" s="80">
        <v>0</v>
      </c>
      <c r="BI43" s="80">
        <v>0</v>
      </c>
      <c r="BJ43" s="80">
        <v>0</v>
      </c>
      <c r="BK43" s="80">
        <v>0</v>
      </c>
      <c r="BL43" s="80">
        <v>0</v>
      </c>
      <c r="BM43" s="80">
        <v>0</v>
      </c>
      <c r="BN43" s="80">
        <v>0</v>
      </c>
      <c r="BO43" s="80">
        <v>3</v>
      </c>
      <c r="BP43" s="80">
        <v>0</v>
      </c>
      <c r="BQ43" s="80">
        <v>0</v>
      </c>
      <c r="BR43" s="80">
        <v>373</v>
      </c>
      <c r="BS43" s="80">
        <v>1268</v>
      </c>
      <c r="BT43" s="80">
        <v>3</v>
      </c>
      <c r="BU43" s="80">
        <v>345</v>
      </c>
      <c r="BV43" s="80">
        <v>91</v>
      </c>
      <c r="BW43" s="80">
        <v>10600</v>
      </c>
      <c r="BX43" s="80">
        <v>7</v>
      </c>
      <c r="BY43" s="80">
        <v>781</v>
      </c>
      <c r="BZ43" s="80">
        <v>102</v>
      </c>
      <c r="CA43" s="80">
        <v>0</v>
      </c>
      <c r="CB43" s="80">
        <v>0</v>
      </c>
      <c r="CC43" s="80">
        <v>0</v>
      </c>
      <c r="CD43" s="80">
        <v>0</v>
      </c>
      <c r="CE43" s="80">
        <v>0</v>
      </c>
      <c r="CF43" s="80">
        <v>0</v>
      </c>
      <c r="CG43" s="80">
        <v>0</v>
      </c>
      <c r="CH43" s="80">
        <v>0</v>
      </c>
      <c r="CI43" s="80">
        <v>0</v>
      </c>
      <c r="CJ43" s="80">
        <v>0</v>
      </c>
      <c r="CK43" s="80">
        <v>0</v>
      </c>
      <c r="CL43" s="80">
        <v>0</v>
      </c>
      <c r="CM43" s="80">
        <v>0</v>
      </c>
      <c r="CN43" s="80">
        <v>1</v>
      </c>
      <c r="CO43" s="80">
        <v>0</v>
      </c>
      <c r="CP43" s="80">
        <v>0</v>
      </c>
      <c r="CQ43" s="80">
        <v>0</v>
      </c>
      <c r="CR43" s="80">
        <v>0</v>
      </c>
      <c r="CS43" s="80">
        <v>0</v>
      </c>
      <c r="CT43" s="80">
        <v>0</v>
      </c>
      <c r="CU43" s="80">
        <v>0</v>
      </c>
      <c r="CV43" s="80">
        <v>0</v>
      </c>
      <c r="CW43" s="80">
        <v>0</v>
      </c>
      <c r="CX43" s="80">
        <v>0</v>
      </c>
      <c r="CY43" s="80">
        <v>0</v>
      </c>
      <c r="CZ43" s="80">
        <v>0</v>
      </c>
      <c r="DA43" s="80">
        <v>0</v>
      </c>
      <c r="DB43" s="80">
        <v>0</v>
      </c>
      <c r="DC43" s="80">
        <v>0</v>
      </c>
      <c r="DD43" s="80">
        <v>0</v>
      </c>
      <c r="DE43" s="80">
        <v>0</v>
      </c>
      <c r="DF43" s="80">
        <v>60</v>
      </c>
      <c r="DG43" s="80">
        <v>9</v>
      </c>
      <c r="DH43" s="80">
        <v>1043</v>
      </c>
      <c r="DI43" s="80">
        <v>0</v>
      </c>
      <c r="DJ43" s="80">
        <v>0</v>
      </c>
      <c r="DK43" s="80">
        <v>0</v>
      </c>
      <c r="DL43" s="80">
        <v>0</v>
      </c>
      <c r="DM43" s="80">
        <v>0</v>
      </c>
      <c r="DN43" s="80">
        <v>0</v>
      </c>
      <c r="DO43" s="80">
        <v>0</v>
      </c>
      <c r="DP43" s="80">
        <v>0</v>
      </c>
      <c r="DQ43" s="80">
        <v>19580</v>
      </c>
      <c r="DR43" s="80">
        <v>54886</v>
      </c>
      <c r="DS43" s="80">
        <v>0</v>
      </c>
      <c r="DT43" s="80">
        <v>0</v>
      </c>
      <c r="DU43" s="80">
        <v>0</v>
      </c>
      <c r="DV43" s="80">
        <v>0</v>
      </c>
      <c r="DW43" s="80">
        <v>0</v>
      </c>
      <c r="DX43" s="80">
        <v>0</v>
      </c>
      <c r="DY43" s="80">
        <v>0</v>
      </c>
      <c r="DZ43" s="80">
        <v>0</v>
      </c>
      <c r="EA43" s="80">
        <v>0</v>
      </c>
      <c r="EB43" s="80">
        <v>0</v>
      </c>
      <c r="EC43" s="80">
        <v>0</v>
      </c>
      <c r="ED43" s="80">
        <v>0</v>
      </c>
      <c r="EE43" s="80">
        <v>13753</v>
      </c>
      <c r="EF43" s="80">
        <v>350334</v>
      </c>
      <c r="EG43" s="80">
        <v>845013</v>
      </c>
      <c r="EH43" s="81">
        <v>0</v>
      </c>
      <c r="EI43" s="82">
        <v>0</v>
      </c>
      <c r="EJ43" s="80">
        <v>86220</v>
      </c>
      <c r="EK43" s="80">
        <v>0</v>
      </c>
      <c r="EL43" s="80">
        <v>0</v>
      </c>
      <c r="EM43" s="80">
        <v>0</v>
      </c>
      <c r="EN43" s="80">
        <v>931233</v>
      </c>
      <c r="EO43" s="80">
        <v>1281567</v>
      </c>
    </row>
    <row r="44" spans="1:145" ht="33" customHeight="1">
      <c r="A44" s="76">
        <v>41</v>
      </c>
      <c r="B44" s="72" t="s">
        <v>669</v>
      </c>
      <c r="C44" s="68" t="s">
        <v>13</v>
      </c>
      <c r="D44" s="68" t="s">
        <v>150</v>
      </c>
      <c r="E44" s="80">
        <v>0</v>
      </c>
      <c r="F44" s="80">
        <v>0</v>
      </c>
      <c r="G44" s="80">
        <v>0</v>
      </c>
      <c r="H44" s="80">
        <v>0</v>
      </c>
      <c r="I44" s="80">
        <v>0</v>
      </c>
      <c r="J44" s="80">
        <v>0</v>
      </c>
      <c r="K44" s="80">
        <v>0</v>
      </c>
      <c r="L44" s="80">
        <v>0</v>
      </c>
      <c r="M44" s="80">
        <v>0</v>
      </c>
      <c r="N44" s="80">
        <v>0</v>
      </c>
      <c r="O44" s="80">
        <v>0</v>
      </c>
      <c r="P44" s="80">
        <v>0</v>
      </c>
      <c r="Q44" s="80">
        <v>0</v>
      </c>
      <c r="R44" s="80">
        <v>0</v>
      </c>
      <c r="S44" s="80">
        <v>0</v>
      </c>
      <c r="T44" s="80">
        <v>0</v>
      </c>
      <c r="U44" s="80">
        <v>0</v>
      </c>
      <c r="V44" s="80">
        <v>0</v>
      </c>
      <c r="W44" s="80">
        <v>0</v>
      </c>
      <c r="X44" s="80">
        <v>0</v>
      </c>
      <c r="Y44" s="80">
        <v>691031</v>
      </c>
      <c r="Z44" s="80">
        <v>0</v>
      </c>
      <c r="AA44" s="80">
        <v>502785</v>
      </c>
      <c r="AB44" s="80">
        <v>425582</v>
      </c>
      <c r="AC44" s="80">
        <v>0</v>
      </c>
      <c r="AD44" s="80">
        <v>0</v>
      </c>
      <c r="AE44" s="80">
        <v>0</v>
      </c>
      <c r="AF44" s="80">
        <v>0</v>
      </c>
      <c r="AG44" s="80">
        <v>0</v>
      </c>
      <c r="AH44" s="80">
        <v>0</v>
      </c>
      <c r="AI44" s="80">
        <v>0</v>
      </c>
      <c r="AJ44" s="80">
        <v>0</v>
      </c>
      <c r="AK44" s="80">
        <v>0</v>
      </c>
      <c r="AL44" s="80">
        <v>0</v>
      </c>
      <c r="AM44" s="80">
        <v>0</v>
      </c>
      <c r="AN44" s="80">
        <v>0</v>
      </c>
      <c r="AO44" s="80">
        <v>0</v>
      </c>
      <c r="AP44" s="80">
        <v>356</v>
      </c>
      <c r="AQ44" s="80">
        <v>437</v>
      </c>
      <c r="AR44" s="80">
        <v>199118</v>
      </c>
      <c r="AS44" s="80">
        <v>569138</v>
      </c>
      <c r="AT44" s="80">
        <v>575</v>
      </c>
      <c r="AU44" s="80">
        <v>441805</v>
      </c>
      <c r="AV44" s="80">
        <v>0</v>
      </c>
      <c r="AW44" s="80">
        <v>219</v>
      </c>
      <c r="AX44" s="80">
        <v>0</v>
      </c>
      <c r="AY44" s="80">
        <v>0</v>
      </c>
      <c r="AZ44" s="80">
        <v>0</v>
      </c>
      <c r="BA44" s="80">
        <v>0</v>
      </c>
      <c r="BB44" s="80">
        <v>0</v>
      </c>
      <c r="BC44" s="80">
        <v>2</v>
      </c>
      <c r="BD44" s="80">
        <v>0</v>
      </c>
      <c r="BE44" s="80">
        <v>0</v>
      </c>
      <c r="BF44" s="80">
        <v>0</v>
      </c>
      <c r="BG44" s="80">
        <v>0</v>
      </c>
      <c r="BH44" s="80">
        <v>0</v>
      </c>
      <c r="BI44" s="80">
        <v>5</v>
      </c>
      <c r="BJ44" s="80">
        <v>0</v>
      </c>
      <c r="BK44" s="80">
        <v>0</v>
      </c>
      <c r="BL44" s="80">
        <v>0</v>
      </c>
      <c r="BM44" s="80">
        <v>2</v>
      </c>
      <c r="BN44" s="80">
        <v>75</v>
      </c>
      <c r="BO44" s="80">
        <v>1935</v>
      </c>
      <c r="BP44" s="80">
        <v>1</v>
      </c>
      <c r="BQ44" s="80">
        <v>0</v>
      </c>
      <c r="BR44" s="80">
        <v>26551</v>
      </c>
      <c r="BS44" s="80">
        <v>35527</v>
      </c>
      <c r="BT44" s="80">
        <v>44</v>
      </c>
      <c r="BU44" s="80">
        <v>2239</v>
      </c>
      <c r="BV44" s="80">
        <v>10686</v>
      </c>
      <c r="BW44" s="80">
        <v>4164</v>
      </c>
      <c r="BX44" s="80">
        <v>1380</v>
      </c>
      <c r="BY44" s="80">
        <v>6806</v>
      </c>
      <c r="BZ44" s="80">
        <v>2490</v>
      </c>
      <c r="CA44" s="80">
        <v>0</v>
      </c>
      <c r="CB44" s="80">
        <v>0</v>
      </c>
      <c r="CC44" s="80">
        <v>0</v>
      </c>
      <c r="CD44" s="80">
        <v>0</v>
      </c>
      <c r="CE44" s="80">
        <v>0</v>
      </c>
      <c r="CF44" s="80">
        <v>0</v>
      </c>
      <c r="CG44" s="80">
        <v>0</v>
      </c>
      <c r="CH44" s="80">
        <v>0</v>
      </c>
      <c r="CI44" s="80">
        <v>0</v>
      </c>
      <c r="CJ44" s="80">
        <v>0</v>
      </c>
      <c r="CK44" s="80">
        <v>0</v>
      </c>
      <c r="CL44" s="80">
        <v>5</v>
      </c>
      <c r="CM44" s="80">
        <v>20</v>
      </c>
      <c r="CN44" s="80">
        <v>21</v>
      </c>
      <c r="CO44" s="80">
        <v>1</v>
      </c>
      <c r="CP44" s="80">
        <v>0</v>
      </c>
      <c r="CQ44" s="80">
        <v>0</v>
      </c>
      <c r="CR44" s="80">
        <v>0</v>
      </c>
      <c r="CS44" s="80">
        <v>6</v>
      </c>
      <c r="CT44" s="80">
        <v>10</v>
      </c>
      <c r="CU44" s="80">
        <v>0</v>
      </c>
      <c r="CV44" s="80">
        <v>0</v>
      </c>
      <c r="CW44" s="80">
        <v>0</v>
      </c>
      <c r="CX44" s="80">
        <v>0</v>
      </c>
      <c r="CY44" s="80">
        <v>14</v>
      </c>
      <c r="CZ44" s="80">
        <v>0</v>
      </c>
      <c r="DA44" s="80">
        <v>0</v>
      </c>
      <c r="DB44" s="80">
        <v>0</v>
      </c>
      <c r="DC44" s="80">
        <v>0</v>
      </c>
      <c r="DD44" s="80">
        <v>91</v>
      </c>
      <c r="DE44" s="80">
        <v>3</v>
      </c>
      <c r="DF44" s="80">
        <v>803</v>
      </c>
      <c r="DG44" s="80">
        <v>72</v>
      </c>
      <c r="DH44" s="80">
        <v>5460</v>
      </c>
      <c r="DI44" s="80">
        <v>0</v>
      </c>
      <c r="DJ44" s="80">
        <v>0</v>
      </c>
      <c r="DK44" s="80">
        <v>0</v>
      </c>
      <c r="DL44" s="80">
        <v>0</v>
      </c>
      <c r="DM44" s="80">
        <v>0</v>
      </c>
      <c r="DN44" s="80">
        <v>0</v>
      </c>
      <c r="DO44" s="80">
        <v>0</v>
      </c>
      <c r="DP44" s="80">
        <v>0</v>
      </c>
      <c r="DQ44" s="80">
        <v>98701</v>
      </c>
      <c r="DR44" s="80">
        <v>57012</v>
      </c>
      <c r="DS44" s="80">
        <v>0</v>
      </c>
      <c r="DT44" s="80">
        <v>0</v>
      </c>
      <c r="DU44" s="80">
        <v>0</v>
      </c>
      <c r="DV44" s="80">
        <v>0</v>
      </c>
      <c r="DW44" s="80">
        <v>0</v>
      </c>
      <c r="DX44" s="80">
        <v>0</v>
      </c>
      <c r="DY44" s="80">
        <v>0</v>
      </c>
      <c r="DZ44" s="80">
        <v>0</v>
      </c>
      <c r="EA44" s="80">
        <v>0</v>
      </c>
      <c r="EB44" s="80">
        <v>0</v>
      </c>
      <c r="EC44" s="80">
        <v>0</v>
      </c>
      <c r="ED44" s="80">
        <v>0</v>
      </c>
      <c r="EE44" s="80">
        <v>13753</v>
      </c>
      <c r="EF44" s="80">
        <v>3098925</v>
      </c>
      <c r="EG44" s="80">
        <v>10350021</v>
      </c>
      <c r="EH44" s="81">
        <v>0</v>
      </c>
      <c r="EI44" s="82">
        <v>0</v>
      </c>
      <c r="EJ44" s="80">
        <v>80804</v>
      </c>
      <c r="EK44" s="80">
        <v>457130</v>
      </c>
      <c r="EL44" s="80">
        <v>0</v>
      </c>
      <c r="EM44" s="80">
        <v>6882197</v>
      </c>
      <c r="EN44" s="80">
        <v>4005758</v>
      </c>
      <c r="EO44" s="80">
        <v>7104683</v>
      </c>
    </row>
    <row r="45" spans="1:145" ht="33" customHeight="1">
      <c r="A45" s="76">
        <v>42</v>
      </c>
      <c r="B45" s="68" t="s">
        <v>670</v>
      </c>
      <c r="C45" s="68" t="s">
        <v>13</v>
      </c>
      <c r="D45" s="68" t="s">
        <v>150</v>
      </c>
      <c r="E45" s="80">
        <v>0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>
        <v>0</v>
      </c>
      <c r="Q45" s="80">
        <v>0</v>
      </c>
      <c r="R45" s="80">
        <v>0</v>
      </c>
      <c r="S45" s="80">
        <v>0</v>
      </c>
      <c r="T45" s="80">
        <v>0</v>
      </c>
      <c r="U45" s="80">
        <v>0</v>
      </c>
      <c r="V45" s="80">
        <v>0</v>
      </c>
      <c r="W45" s="80">
        <v>0</v>
      </c>
      <c r="X45" s="80">
        <v>0</v>
      </c>
      <c r="Y45" s="80">
        <v>0</v>
      </c>
      <c r="Z45" s="80">
        <v>0</v>
      </c>
      <c r="AA45" s="80">
        <v>0</v>
      </c>
      <c r="AB45" s="80">
        <v>0</v>
      </c>
      <c r="AC45" s="80">
        <v>0</v>
      </c>
      <c r="AD45" s="80">
        <v>0</v>
      </c>
      <c r="AE45" s="80">
        <v>0</v>
      </c>
      <c r="AF45" s="80">
        <v>0</v>
      </c>
      <c r="AG45" s="80">
        <v>0</v>
      </c>
      <c r="AH45" s="80">
        <v>0</v>
      </c>
      <c r="AI45" s="80">
        <v>0</v>
      </c>
      <c r="AJ45" s="80">
        <v>0</v>
      </c>
      <c r="AK45" s="80">
        <v>0</v>
      </c>
      <c r="AL45" s="80">
        <v>0</v>
      </c>
      <c r="AM45" s="80">
        <v>0</v>
      </c>
      <c r="AN45" s="80">
        <v>0</v>
      </c>
      <c r="AO45" s="80">
        <v>0</v>
      </c>
      <c r="AP45" s="80">
        <v>6</v>
      </c>
      <c r="AQ45" s="80">
        <v>7</v>
      </c>
      <c r="AR45" s="80">
        <v>2</v>
      </c>
      <c r="AS45" s="80">
        <v>40</v>
      </c>
      <c r="AT45" s="80">
        <v>32930</v>
      </c>
      <c r="AU45" s="80">
        <v>7590</v>
      </c>
      <c r="AV45" s="80">
        <v>0</v>
      </c>
      <c r="AW45" s="80">
        <v>86</v>
      </c>
      <c r="AX45" s="80">
        <v>116</v>
      </c>
      <c r="AY45" s="80">
        <v>0</v>
      </c>
      <c r="AZ45" s="80">
        <v>0</v>
      </c>
      <c r="BA45" s="80">
        <v>0</v>
      </c>
      <c r="BB45" s="80">
        <v>0</v>
      </c>
      <c r="BC45" s="80">
        <v>0</v>
      </c>
      <c r="BD45" s="80">
        <v>0</v>
      </c>
      <c r="BE45" s="80">
        <v>0</v>
      </c>
      <c r="BF45" s="80">
        <v>0</v>
      </c>
      <c r="BG45" s="80">
        <v>0</v>
      </c>
      <c r="BH45" s="80">
        <v>0</v>
      </c>
      <c r="BI45" s="80">
        <v>0</v>
      </c>
      <c r="BJ45" s="80">
        <v>0</v>
      </c>
      <c r="BK45" s="80">
        <v>0</v>
      </c>
      <c r="BL45" s="80">
        <v>0</v>
      </c>
      <c r="BM45" s="80">
        <v>0</v>
      </c>
      <c r="BN45" s="80">
        <v>1</v>
      </c>
      <c r="BO45" s="80">
        <v>0</v>
      </c>
      <c r="BP45" s="80">
        <v>0</v>
      </c>
      <c r="BQ45" s="80">
        <v>0</v>
      </c>
      <c r="BR45" s="80">
        <v>13</v>
      </c>
      <c r="BS45" s="80">
        <v>120</v>
      </c>
      <c r="BT45" s="80">
        <v>0</v>
      </c>
      <c r="BU45" s="80">
        <v>1</v>
      </c>
      <c r="BV45" s="80">
        <v>9</v>
      </c>
      <c r="BW45" s="80">
        <v>30</v>
      </c>
      <c r="BX45" s="80">
        <v>1</v>
      </c>
      <c r="BY45" s="80">
        <v>47</v>
      </c>
      <c r="BZ45" s="80">
        <v>6</v>
      </c>
      <c r="CA45" s="80">
        <v>0</v>
      </c>
      <c r="CB45" s="80">
        <v>0</v>
      </c>
      <c r="CC45" s="80">
        <v>0</v>
      </c>
      <c r="CD45" s="80">
        <v>0</v>
      </c>
      <c r="CE45" s="80">
        <v>0</v>
      </c>
      <c r="CF45" s="80">
        <v>0</v>
      </c>
      <c r="CG45" s="80">
        <v>0</v>
      </c>
      <c r="CH45" s="80">
        <v>0</v>
      </c>
      <c r="CI45" s="80">
        <v>0</v>
      </c>
      <c r="CJ45" s="80">
        <v>0</v>
      </c>
      <c r="CK45" s="80">
        <v>0</v>
      </c>
      <c r="CL45" s="80">
        <v>0</v>
      </c>
      <c r="CM45" s="80">
        <v>0</v>
      </c>
      <c r="CN45" s="80">
        <v>0</v>
      </c>
      <c r="CO45" s="80">
        <v>0</v>
      </c>
      <c r="CP45" s="80">
        <v>0</v>
      </c>
      <c r="CQ45" s="80">
        <v>0</v>
      </c>
      <c r="CR45" s="80">
        <v>0</v>
      </c>
      <c r="CS45" s="80">
        <v>0</v>
      </c>
      <c r="CT45" s="80">
        <v>0</v>
      </c>
      <c r="CU45" s="80">
        <v>0</v>
      </c>
      <c r="CV45" s="80">
        <v>0</v>
      </c>
      <c r="CW45" s="80">
        <v>0</v>
      </c>
      <c r="CX45" s="80">
        <v>0</v>
      </c>
      <c r="CY45" s="80">
        <v>0</v>
      </c>
      <c r="CZ45" s="80">
        <v>0</v>
      </c>
      <c r="DA45" s="80">
        <v>0</v>
      </c>
      <c r="DB45" s="80">
        <v>0</v>
      </c>
      <c r="DC45" s="80">
        <v>0</v>
      </c>
      <c r="DD45" s="80">
        <v>1</v>
      </c>
      <c r="DE45" s="80">
        <v>0</v>
      </c>
      <c r="DF45" s="80">
        <v>3</v>
      </c>
      <c r="DG45" s="80">
        <v>0</v>
      </c>
      <c r="DH45" s="80">
        <v>9</v>
      </c>
      <c r="DI45" s="80">
        <v>0</v>
      </c>
      <c r="DJ45" s="80">
        <v>0</v>
      </c>
      <c r="DK45" s="80">
        <v>0</v>
      </c>
      <c r="DL45" s="80">
        <v>0</v>
      </c>
      <c r="DM45" s="80">
        <v>0</v>
      </c>
      <c r="DN45" s="80">
        <v>0</v>
      </c>
      <c r="DO45" s="80">
        <v>0</v>
      </c>
      <c r="DP45" s="80">
        <v>0</v>
      </c>
      <c r="DQ45" s="80">
        <v>6312</v>
      </c>
      <c r="DR45" s="80">
        <v>32634</v>
      </c>
      <c r="DS45" s="80">
        <v>0</v>
      </c>
      <c r="DT45" s="80">
        <v>0</v>
      </c>
      <c r="DU45" s="80">
        <v>0</v>
      </c>
      <c r="DV45" s="80">
        <v>0</v>
      </c>
      <c r="DW45" s="80">
        <v>0</v>
      </c>
      <c r="DX45" s="80">
        <v>0</v>
      </c>
      <c r="DY45" s="80">
        <v>0</v>
      </c>
      <c r="DZ45" s="80">
        <v>0</v>
      </c>
      <c r="EA45" s="80">
        <v>0</v>
      </c>
      <c r="EB45" s="80">
        <v>0</v>
      </c>
      <c r="EC45" s="80">
        <v>0</v>
      </c>
      <c r="ED45" s="80">
        <v>0</v>
      </c>
      <c r="EE45" s="80">
        <v>1448766</v>
      </c>
      <c r="EF45" s="80">
        <v>1528731</v>
      </c>
      <c r="EG45" s="80">
        <v>1217207</v>
      </c>
      <c r="EH45" s="81">
        <v>0</v>
      </c>
      <c r="EI45" s="82">
        <v>0</v>
      </c>
      <c r="EJ45" s="80">
        <v>40510</v>
      </c>
      <c r="EK45" s="80">
        <v>624803</v>
      </c>
      <c r="EL45" s="80">
        <v>0</v>
      </c>
      <c r="EM45" s="80">
        <v>121787</v>
      </c>
      <c r="EN45" s="80">
        <v>1760733</v>
      </c>
      <c r="EO45" s="80">
        <v>3289464</v>
      </c>
    </row>
    <row r="46" spans="1:145" ht="33" customHeight="1">
      <c r="A46" s="76">
        <v>43</v>
      </c>
      <c r="B46" s="72" t="s">
        <v>671</v>
      </c>
      <c r="C46" s="68" t="s">
        <v>13</v>
      </c>
      <c r="D46" s="68" t="s">
        <v>150</v>
      </c>
      <c r="E46" s="80">
        <v>0</v>
      </c>
      <c r="F46" s="80">
        <v>0</v>
      </c>
      <c r="G46" s="80">
        <v>0</v>
      </c>
      <c r="H46" s="80">
        <v>0</v>
      </c>
      <c r="I46" s="80">
        <v>0</v>
      </c>
      <c r="J46" s="80">
        <v>0</v>
      </c>
      <c r="K46" s="80">
        <v>0</v>
      </c>
      <c r="L46" s="80">
        <v>0</v>
      </c>
      <c r="M46" s="80">
        <v>0</v>
      </c>
      <c r="N46" s="80">
        <v>0</v>
      </c>
      <c r="O46" s="80">
        <v>0</v>
      </c>
      <c r="P46" s="80">
        <v>0</v>
      </c>
      <c r="Q46" s="80">
        <v>0</v>
      </c>
      <c r="R46" s="80">
        <v>0</v>
      </c>
      <c r="S46" s="80">
        <v>0</v>
      </c>
      <c r="T46" s="80">
        <v>0</v>
      </c>
      <c r="U46" s="80">
        <v>0</v>
      </c>
      <c r="V46" s="80">
        <v>0</v>
      </c>
      <c r="W46" s="80">
        <v>0</v>
      </c>
      <c r="X46" s="80">
        <v>0</v>
      </c>
      <c r="Y46" s="80">
        <v>131475</v>
      </c>
      <c r="Z46" s="80">
        <v>437157</v>
      </c>
      <c r="AA46" s="80">
        <v>119903</v>
      </c>
      <c r="AB46" s="80">
        <v>24540</v>
      </c>
      <c r="AC46" s="80">
        <v>0</v>
      </c>
      <c r="AD46" s="80">
        <v>6787</v>
      </c>
      <c r="AE46" s="80">
        <v>0</v>
      </c>
      <c r="AF46" s="80">
        <v>0</v>
      </c>
      <c r="AG46" s="80">
        <v>0</v>
      </c>
      <c r="AH46" s="80">
        <v>0</v>
      </c>
      <c r="AI46" s="80">
        <v>0</v>
      </c>
      <c r="AJ46" s="80">
        <v>0</v>
      </c>
      <c r="AK46" s="80">
        <v>0</v>
      </c>
      <c r="AL46" s="80">
        <v>0</v>
      </c>
      <c r="AM46" s="80">
        <v>0</v>
      </c>
      <c r="AN46" s="80">
        <v>0</v>
      </c>
      <c r="AO46" s="80">
        <v>0</v>
      </c>
      <c r="AP46" s="80">
        <v>1825</v>
      </c>
      <c r="AQ46" s="80">
        <v>2258</v>
      </c>
      <c r="AR46" s="80">
        <v>47775</v>
      </c>
      <c r="AS46" s="80">
        <v>66287</v>
      </c>
      <c r="AT46" s="80">
        <v>45554</v>
      </c>
      <c r="AU46" s="80">
        <v>1514484</v>
      </c>
      <c r="AV46" s="80">
        <v>234006</v>
      </c>
      <c r="AW46" s="80">
        <v>60100</v>
      </c>
      <c r="AX46" s="80">
        <v>28678</v>
      </c>
      <c r="AY46" s="80">
        <v>3</v>
      </c>
      <c r="AZ46" s="80">
        <v>265</v>
      </c>
      <c r="BA46" s="80">
        <v>12</v>
      </c>
      <c r="BB46" s="80">
        <v>0</v>
      </c>
      <c r="BC46" s="80">
        <v>53</v>
      </c>
      <c r="BD46" s="80">
        <v>3</v>
      </c>
      <c r="BE46" s="80">
        <v>0</v>
      </c>
      <c r="BF46" s="80">
        <v>40</v>
      </c>
      <c r="BG46" s="80">
        <v>0</v>
      </c>
      <c r="BH46" s="80">
        <v>0</v>
      </c>
      <c r="BI46" s="80">
        <v>86</v>
      </c>
      <c r="BJ46" s="80">
        <v>0</v>
      </c>
      <c r="BK46" s="80">
        <v>0</v>
      </c>
      <c r="BL46" s="80">
        <v>317</v>
      </c>
      <c r="BM46" s="80">
        <v>246</v>
      </c>
      <c r="BN46" s="80">
        <v>3731</v>
      </c>
      <c r="BO46" s="80">
        <v>30628</v>
      </c>
      <c r="BP46" s="80">
        <v>23</v>
      </c>
      <c r="BQ46" s="80">
        <v>1</v>
      </c>
      <c r="BR46" s="80">
        <v>142635</v>
      </c>
      <c r="BS46" s="80">
        <v>248168</v>
      </c>
      <c r="BT46" s="80">
        <v>867</v>
      </c>
      <c r="BU46" s="80">
        <v>23348</v>
      </c>
      <c r="BV46" s="80">
        <v>31638</v>
      </c>
      <c r="BW46" s="80">
        <v>75973</v>
      </c>
      <c r="BX46" s="80">
        <v>20938</v>
      </c>
      <c r="BY46" s="80">
        <v>104316</v>
      </c>
      <c r="BZ46" s="80">
        <v>20401</v>
      </c>
      <c r="CA46" s="80">
        <v>3</v>
      </c>
      <c r="CB46" s="80">
        <v>0</v>
      </c>
      <c r="CC46" s="80">
        <v>1</v>
      </c>
      <c r="CD46" s="80">
        <v>1</v>
      </c>
      <c r="CE46" s="80">
        <v>1</v>
      </c>
      <c r="CF46" s="80">
        <v>2</v>
      </c>
      <c r="CG46" s="80">
        <v>2</v>
      </c>
      <c r="CH46" s="80">
        <v>26</v>
      </c>
      <c r="CI46" s="80">
        <v>33</v>
      </c>
      <c r="CJ46" s="80">
        <v>112</v>
      </c>
      <c r="CK46" s="80">
        <v>206</v>
      </c>
      <c r="CL46" s="80">
        <v>89</v>
      </c>
      <c r="CM46" s="80">
        <v>369</v>
      </c>
      <c r="CN46" s="80">
        <v>515</v>
      </c>
      <c r="CO46" s="80">
        <v>20</v>
      </c>
      <c r="CP46" s="80">
        <v>1</v>
      </c>
      <c r="CQ46" s="80">
        <v>4</v>
      </c>
      <c r="CR46" s="80">
        <v>1</v>
      </c>
      <c r="CS46" s="80">
        <v>71</v>
      </c>
      <c r="CT46" s="80">
        <v>46</v>
      </c>
      <c r="CU46" s="80">
        <v>0</v>
      </c>
      <c r="CV46" s="80">
        <v>0</v>
      </c>
      <c r="CW46" s="80">
        <v>0</v>
      </c>
      <c r="CX46" s="80">
        <v>8</v>
      </c>
      <c r="CY46" s="80">
        <v>588</v>
      </c>
      <c r="CZ46" s="80">
        <v>3</v>
      </c>
      <c r="DA46" s="80">
        <v>1</v>
      </c>
      <c r="DB46" s="80">
        <v>0</v>
      </c>
      <c r="DC46" s="80">
        <v>0</v>
      </c>
      <c r="DD46" s="80">
        <v>519</v>
      </c>
      <c r="DE46" s="80">
        <v>42</v>
      </c>
      <c r="DF46" s="80">
        <v>2049</v>
      </c>
      <c r="DG46" s="80">
        <v>340</v>
      </c>
      <c r="DH46" s="80">
        <v>18202</v>
      </c>
      <c r="DI46" s="80">
        <v>14</v>
      </c>
      <c r="DJ46" s="80">
        <v>0</v>
      </c>
      <c r="DK46" s="80">
        <v>0</v>
      </c>
      <c r="DL46" s="80">
        <v>0</v>
      </c>
      <c r="DM46" s="80">
        <v>0</v>
      </c>
      <c r="DN46" s="80">
        <v>0</v>
      </c>
      <c r="DO46" s="80">
        <v>0</v>
      </c>
      <c r="DP46" s="80">
        <v>0</v>
      </c>
      <c r="DQ46" s="80">
        <v>272839</v>
      </c>
      <c r="DR46" s="80">
        <v>306796</v>
      </c>
      <c r="DS46" s="80">
        <v>0</v>
      </c>
      <c r="DT46" s="80">
        <v>0</v>
      </c>
      <c r="DU46" s="80">
        <v>0</v>
      </c>
      <c r="DV46" s="80">
        <v>0</v>
      </c>
      <c r="DW46" s="80">
        <v>0</v>
      </c>
      <c r="DX46" s="80">
        <v>10444</v>
      </c>
      <c r="DY46" s="80">
        <v>0</v>
      </c>
      <c r="DZ46" s="80">
        <v>0</v>
      </c>
      <c r="EA46" s="80">
        <v>0</v>
      </c>
      <c r="EB46" s="80">
        <v>0</v>
      </c>
      <c r="EC46" s="80">
        <v>0</v>
      </c>
      <c r="ED46" s="80">
        <v>0</v>
      </c>
      <c r="EE46" s="80">
        <v>872464</v>
      </c>
      <c r="EF46" s="80">
        <v>4910332</v>
      </c>
      <c r="EG46" s="80">
        <v>32572101</v>
      </c>
      <c r="EH46" s="81">
        <v>0</v>
      </c>
      <c r="EI46" s="82">
        <v>0</v>
      </c>
      <c r="EJ46" s="80">
        <v>431530</v>
      </c>
      <c r="EK46" s="80">
        <v>5411380</v>
      </c>
      <c r="EL46" s="80">
        <v>0</v>
      </c>
      <c r="EM46" s="80">
        <v>1162469</v>
      </c>
      <c r="EN46" s="80">
        <v>37252543</v>
      </c>
      <c r="EO46" s="80">
        <v>42162875</v>
      </c>
    </row>
    <row r="47" spans="1:145" ht="51" customHeight="1">
      <c r="A47" s="83">
        <v>44</v>
      </c>
      <c r="B47" s="68" t="s">
        <v>672</v>
      </c>
      <c r="C47" s="68" t="s">
        <v>13</v>
      </c>
      <c r="D47" s="68" t="s">
        <v>150</v>
      </c>
      <c r="E47" s="84">
        <v>0</v>
      </c>
      <c r="F47" s="84">
        <v>0</v>
      </c>
      <c r="G47" s="84">
        <v>0</v>
      </c>
      <c r="H47" s="84">
        <v>0</v>
      </c>
      <c r="I47" s="84">
        <v>0</v>
      </c>
      <c r="J47" s="84">
        <v>0</v>
      </c>
      <c r="K47" s="84">
        <v>0</v>
      </c>
      <c r="L47" s="84">
        <v>0</v>
      </c>
      <c r="M47" s="84">
        <v>0</v>
      </c>
      <c r="N47" s="84">
        <v>0</v>
      </c>
      <c r="O47" s="84">
        <v>0</v>
      </c>
      <c r="P47" s="84">
        <v>0</v>
      </c>
      <c r="Q47" s="84">
        <v>0</v>
      </c>
      <c r="R47" s="84">
        <v>0</v>
      </c>
      <c r="S47" s="84">
        <v>0</v>
      </c>
      <c r="T47" s="84">
        <v>0</v>
      </c>
      <c r="U47" s="84">
        <v>0</v>
      </c>
      <c r="V47" s="84">
        <v>0</v>
      </c>
      <c r="W47" s="84">
        <v>0</v>
      </c>
      <c r="X47" s="84">
        <v>0</v>
      </c>
      <c r="Y47" s="84">
        <v>87470</v>
      </c>
      <c r="Z47" s="84">
        <v>87470</v>
      </c>
      <c r="AA47" s="84">
        <v>87470</v>
      </c>
      <c r="AB47" s="84">
        <v>0</v>
      </c>
      <c r="AC47" s="84">
        <v>0</v>
      </c>
      <c r="AD47" s="84">
        <v>2738</v>
      </c>
      <c r="AE47" s="84">
        <v>0</v>
      </c>
      <c r="AF47" s="84">
        <v>0</v>
      </c>
      <c r="AG47" s="84">
        <v>0</v>
      </c>
      <c r="AH47" s="84">
        <v>0</v>
      </c>
      <c r="AI47" s="84">
        <v>0</v>
      </c>
      <c r="AJ47" s="84">
        <v>0</v>
      </c>
      <c r="AK47" s="84">
        <v>0</v>
      </c>
      <c r="AL47" s="84">
        <v>0</v>
      </c>
      <c r="AM47" s="84">
        <v>0</v>
      </c>
      <c r="AN47" s="84">
        <v>0</v>
      </c>
      <c r="AO47" s="84">
        <v>0</v>
      </c>
      <c r="AP47" s="84">
        <v>0</v>
      </c>
      <c r="AQ47" s="84">
        <v>0</v>
      </c>
      <c r="AR47" s="84">
        <v>0</v>
      </c>
      <c r="AS47" s="84">
        <v>0</v>
      </c>
      <c r="AT47" s="84">
        <v>0</v>
      </c>
      <c r="AU47" s="84">
        <v>888161</v>
      </c>
      <c r="AV47" s="84">
        <v>102298</v>
      </c>
      <c r="AW47" s="84">
        <v>67671</v>
      </c>
      <c r="AX47" s="84">
        <v>0</v>
      </c>
      <c r="AY47" s="84">
        <v>0</v>
      </c>
      <c r="AZ47" s="84">
        <v>0</v>
      </c>
      <c r="BA47" s="84">
        <v>0</v>
      </c>
      <c r="BB47" s="84">
        <v>0</v>
      </c>
      <c r="BC47" s="84">
        <v>0</v>
      </c>
      <c r="BD47" s="84">
        <v>0</v>
      </c>
      <c r="BE47" s="84">
        <v>0</v>
      </c>
      <c r="BF47" s="84">
        <v>194</v>
      </c>
      <c r="BG47" s="84">
        <v>0</v>
      </c>
      <c r="BH47" s="84">
        <v>0</v>
      </c>
      <c r="BI47" s="84">
        <v>20</v>
      </c>
      <c r="BJ47" s="84">
        <v>0</v>
      </c>
      <c r="BK47" s="84">
        <v>0</v>
      </c>
      <c r="BL47" s="84">
        <v>21</v>
      </c>
      <c r="BM47" s="84">
        <v>90</v>
      </c>
      <c r="BN47" s="84">
        <v>11104</v>
      </c>
      <c r="BO47" s="84">
        <v>12214</v>
      </c>
      <c r="BP47" s="84">
        <v>26</v>
      </c>
      <c r="BQ47" s="84">
        <v>0</v>
      </c>
      <c r="BR47" s="84">
        <v>56891</v>
      </c>
      <c r="BS47" s="84">
        <v>81818</v>
      </c>
      <c r="BT47" s="84">
        <v>2864</v>
      </c>
      <c r="BU47" s="84">
        <v>42771</v>
      </c>
      <c r="BV47" s="84">
        <v>36107</v>
      </c>
      <c r="BW47" s="84">
        <v>35548</v>
      </c>
      <c r="BX47" s="84">
        <v>35190</v>
      </c>
      <c r="BY47" s="84">
        <v>41327</v>
      </c>
      <c r="BZ47" s="84">
        <v>24887</v>
      </c>
      <c r="CA47" s="84">
        <v>0</v>
      </c>
      <c r="CB47" s="84">
        <v>0</v>
      </c>
      <c r="CC47" s="84">
        <v>1</v>
      </c>
      <c r="CD47" s="84">
        <v>0</v>
      </c>
      <c r="CE47" s="84">
        <v>0</v>
      </c>
      <c r="CF47" s="84">
        <v>0</v>
      </c>
      <c r="CG47" s="84">
        <v>0</v>
      </c>
      <c r="CH47" s="84">
        <v>0</v>
      </c>
      <c r="CI47" s="84">
        <v>0</v>
      </c>
      <c r="CJ47" s="84">
        <v>0</v>
      </c>
      <c r="CK47" s="84">
        <v>0</v>
      </c>
      <c r="CL47" s="84">
        <v>0</v>
      </c>
      <c r="CM47" s="84">
        <v>0</v>
      </c>
      <c r="CN47" s="84">
        <v>40</v>
      </c>
      <c r="CO47" s="84">
        <v>0</v>
      </c>
      <c r="CP47" s="84">
        <v>0</v>
      </c>
      <c r="CQ47" s="84">
        <v>0</v>
      </c>
      <c r="CR47" s="84">
        <v>0</v>
      </c>
      <c r="CS47" s="84">
        <v>25</v>
      </c>
      <c r="CT47" s="84">
        <v>0</v>
      </c>
      <c r="CU47" s="84">
        <v>0</v>
      </c>
      <c r="CV47" s="84">
        <v>0</v>
      </c>
      <c r="CW47" s="84">
        <v>0</v>
      </c>
      <c r="CX47" s="84">
        <v>0</v>
      </c>
      <c r="CY47" s="84">
        <v>0</v>
      </c>
      <c r="CZ47" s="84">
        <v>0</v>
      </c>
      <c r="DA47" s="84">
        <v>0</v>
      </c>
      <c r="DB47" s="84">
        <v>0</v>
      </c>
      <c r="DC47" s="84">
        <v>0</v>
      </c>
      <c r="DD47" s="84">
        <v>0</v>
      </c>
      <c r="DE47" s="84">
        <v>0</v>
      </c>
      <c r="DF47" s="84">
        <v>2310</v>
      </c>
      <c r="DG47" s="84">
        <v>226</v>
      </c>
      <c r="DH47" s="84">
        <v>6068</v>
      </c>
      <c r="DI47" s="84">
        <v>3</v>
      </c>
      <c r="DJ47" s="84">
        <v>0</v>
      </c>
      <c r="DK47" s="84">
        <v>0</v>
      </c>
      <c r="DL47" s="84">
        <v>0</v>
      </c>
      <c r="DM47" s="84">
        <v>0</v>
      </c>
      <c r="DN47" s="84">
        <v>0</v>
      </c>
      <c r="DO47" s="84">
        <v>0</v>
      </c>
      <c r="DP47" s="84">
        <v>0</v>
      </c>
      <c r="DQ47" s="84">
        <v>122663</v>
      </c>
      <c r="DR47" s="84">
        <v>19140</v>
      </c>
      <c r="DS47" s="84">
        <v>0</v>
      </c>
      <c r="DT47" s="84">
        <v>0</v>
      </c>
      <c r="DU47" s="84">
        <v>0</v>
      </c>
      <c r="DV47" s="84">
        <v>0</v>
      </c>
      <c r="DW47" s="84">
        <v>0</v>
      </c>
      <c r="DX47" s="84">
        <v>0</v>
      </c>
      <c r="DY47" s="84">
        <v>0</v>
      </c>
      <c r="DZ47" s="84">
        <v>0</v>
      </c>
      <c r="EA47" s="84">
        <v>0</v>
      </c>
      <c r="EB47" s="84">
        <v>0</v>
      </c>
      <c r="EC47" s="84">
        <v>0</v>
      </c>
      <c r="ED47" s="84">
        <v>0</v>
      </c>
      <c r="EE47" s="84">
        <v>560994</v>
      </c>
      <c r="EF47" s="84">
        <v>2415819</v>
      </c>
      <c r="EG47" s="84">
        <v>23768979</v>
      </c>
      <c r="EH47" s="85">
        <v>0</v>
      </c>
      <c r="EI47" s="86">
        <v>0</v>
      </c>
      <c r="EJ47" s="84">
        <v>379761</v>
      </c>
      <c r="EK47" s="84">
        <v>3308323</v>
      </c>
      <c r="EL47" s="84">
        <v>0</v>
      </c>
      <c r="EM47" s="84">
        <v>2107542</v>
      </c>
      <c r="EN47" s="84">
        <v>25349521</v>
      </c>
      <c r="EO47" s="84">
        <v>27765340</v>
      </c>
    </row>
    <row r="48" spans="1:145" ht="15.75" customHeight="1">
      <c r="A48" s="76">
        <v>45</v>
      </c>
      <c r="B48" s="68" t="s">
        <v>555</v>
      </c>
      <c r="C48" s="68" t="s">
        <v>13</v>
      </c>
      <c r="D48" s="68" t="s">
        <v>150</v>
      </c>
      <c r="E48" s="77">
        <v>0</v>
      </c>
      <c r="F48" s="77">
        <v>0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0</v>
      </c>
      <c r="Z48" s="77">
        <v>0</v>
      </c>
      <c r="AA48" s="77">
        <v>0</v>
      </c>
      <c r="AB48" s="77">
        <v>0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77">
        <v>0</v>
      </c>
      <c r="AM48" s="77">
        <v>0</v>
      </c>
      <c r="AN48" s="77">
        <v>0</v>
      </c>
      <c r="AO48" s="77">
        <v>0</v>
      </c>
      <c r="AP48" s="77">
        <v>1568</v>
      </c>
      <c r="AQ48" s="77">
        <v>1130</v>
      </c>
      <c r="AR48" s="77">
        <v>44</v>
      </c>
      <c r="AS48" s="77">
        <v>202</v>
      </c>
      <c r="AT48" s="77">
        <v>44</v>
      </c>
      <c r="AU48" s="77">
        <v>40550</v>
      </c>
      <c r="AV48" s="77">
        <v>5261</v>
      </c>
      <c r="AW48" s="77">
        <v>155469</v>
      </c>
      <c r="AX48" s="77">
        <v>0</v>
      </c>
      <c r="AY48" s="77">
        <v>0</v>
      </c>
      <c r="AZ48" s="77">
        <v>0</v>
      </c>
      <c r="BA48" s="77">
        <v>0</v>
      </c>
      <c r="BB48" s="77">
        <v>0</v>
      </c>
      <c r="BC48" s="77">
        <v>6</v>
      </c>
      <c r="BD48" s="77">
        <v>0</v>
      </c>
      <c r="BE48" s="77">
        <v>0</v>
      </c>
      <c r="BF48" s="77">
        <v>0</v>
      </c>
      <c r="BG48" s="77">
        <v>0</v>
      </c>
      <c r="BH48" s="77">
        <v>0</v>
      </c>
      <c r="BI48" s="77">
        <v>1</v>
      </c>
      <c r="BJ48" s="77">
        <v>0</v>
      </c>
      <c r="BK48" s="77">
        <v>0</v>
      </c>
      <c r="BL48" s="77">
        <v>0</v>
      </c>
      <c r="BM48" s="77">
        <v>0</v>
      </c>
      <c r="BN48" s="77">
        <v>28</v>
      </c>
      <c r="BO48" s="77">
        <v>693</v>
      </c>
      <c r="BP48" s="77">
        <v>0</v>
      </c>
      <c r="BQ48" s="77">
        <v>0</v>
      </c>
      <c r="BR48" s="77">
        <v>13832</v>
      </c>
      <c r="BS48" s="77">
        <v>24402</v>
      </c>
      <c r="BT48" s="77">
        <v>29</v>
      </c>
      <c r="BU48" s="77">
        <v>1658</v>
      </c>
      <c r="BV48" s="77">
        <v>2247</v>
      </c>
      <c r="BW48" s="77">
        <v>2419</v>
      </c>
      <c r="BX48" s="77">
        <v>2344</v>
      </c>
      <c r="BY48" s="77">
        <v>1872</v>
      </c>
      <c r="BZ48" s="77">
        <v>1095</v>
      </c>
      <c r="CA48" s="77">
        <v>0</v>
      </c>
      <c r="CB48" s="77">
        <v>0</v>
      </c>
      <c r="CC48" s="77">
        <v>0</v>
      </c>
      <c r="CD48" s="77">
        <v>0</v>
      </c>
      <c r="CE48" s="77">
        <v>0</v>
      </c>
      <c r="CF48" s="77">
        <v>0</v>
      </c>
      <c r="CG48" s="77">
        <v>0</v>
      </c>
      <c r="CH48" s="77">
        <v>0</v>
      </c>
      <c r="CI48" s="77">
        <v>0</v>
      </c>
      <c r="CJ48" s="77">
        <v>0</v>
      </c>
      <c r="CK48" s="77">
        <v>0</v>
      </c>
      <c r="CL48" s="77">
        <v>0</v>
      </c>
      <c r="CM48" s="77">
        <v>0</v>
      </c>
      <c r="CN48" s="77">
        <v>0</v>
      </c>
      <c r="CO48" s="77">
        <v>0</v>
      </c>
      <c r="CP48" s="77">
        <v>0</v>
      </c>
      <c r="CQ48" s="77">
        <v>0</v>
      </c>
      <c r="CR48" s="77">
        <v>0</v>
      </c>
      <c r="CS48" s="77">
        <v>0</v>
      </c>
      <c r="CT48" s="77">
        <v>0</v>
      </c>
      <c r="CU48" s="77">
        <v>0</v>
      </c>
      <c r="CV48" s="77">
        <v>0</v>
      </c>
      <c r="CW48" s="77">
        <v>0</v>
      </c>
      <c r="CX48" s="77">
        <v>0</v>
      </c>
      <c r="CY48" s="77">
        <v>0</v>
      </c>
      <c r="CZ48" s="77">
        <v>0</v>
      </c>
      <c r="DA48" s="77">
        <v>0</v>
      </c>
      <c r="DB48" s="77">
        <v>0</v>
      </c>
      <c r="DC48" s="77">
        <v>0</v>
      </c>
      <c r="DD48" s="77">
        <v>13</v>
      </c>
      <c r="DE48" s="77">
        <v>1</v>
      </c>
      <c r="DF48" s="77">
        <v>62</v>
      </c>
      <c r="DG48" s="77">
        <v>12</v>
      </c>
      <c r="DH48" s="77">
        <v>382</v>
      </c>
      <c r="DI48" s="77">
        <v>0</v>
      </c>
      <c r="DJ48" s="77">
        <v>0</v>
      </c>
      <c r="DK48" s="77">
        <v>0</v>
      </c>
      <c r="DL48" s="77">
        <v>0</v>
      </c>
      <c r="DM48" s="77">
        <v>0</v>
      </c>
      <c r="DN48" s="77">
        <v>0</v>
      </c>
      <c r="DO48" s="77">
        <v>0</v>
      </c>
      <c r="DP48" s="77">
        <v>0</v>
      </c>
      <c r="DQ48" s="77">
        <v>15244</v>
      </c>
      <c r="DR48" s="77">
        <v>46384</v>
      </c>
      <c r="DS48" s="77">
        <v>0</v>
      </c>
      <c r="DT48" s="77">
        <v>0</v>
      </c>
      <c r="DU48" s="77">
        <v>0</v>
      </c>
      <c r="DV48" s="77">
        <v>0</v>
      </c>
      <c r="DW48" s="77">
        <v>0</v>
      </c>
      <c r="DX48" s="77">
        <v>0</v>
      </c>
      <c r="DY48" s="77">
        <v>0</v>
      </c>
      <c r="DZ48" s="77">
        <v>0</v>
      </c>
      <c r="EA48" s="77">
        <v>0</v>
      </c>
      <c r="EB48" s="77">
        <v>0</v>
      </c>
      <c r="EC48" s="77">
        <v>0</v>
      </c>
      <c r="ED48" s="77">
        <v>0</v>
      </c>
      <c r="EE48" s="77">
        <v>210177</v>
      </c>
      <c r="EF48" s="77">
        <v>527170</v>
      </c>
      <c r="EG48" s="77">
        <v>6280322</v>
      </c>
      <c r="EH48" s="78">
        <v>0</v>
      </c>
      <c r="EI48" s="79">
        <v>0</v>
      </c>
      <c r="EJ48" s="77">
        <v>172669</v>
      </c>
      <c r="EK48" s="77">
        <v>157108</v>
      </c>
      <c r="EL48" s="77">
        <v>0</v>
      </c>
      <c r="EM48" s="77">
        <v>393250</v>
      </c>
      <c r="EN48" s="77">
        <v>6216849</v>
      </c>
      <c r="EO48" s="77">
        <v>6744019</v>
      </c>
    </row>
    <row r="49" spans="1:145" ht="15.75" customHeight="1">
      <c r="A49" s="76">
        <v>46</v>
      </c>
      <c r="B49" s="68" t="s">
        <v>673</v>
      </c>
      <c r="C49" s="68" t="s">
        <v>13</v>
      </c>
      <c r="D49" s="68" t="s">
        <v>150</v>
      </c>
      <c r="E49" s="77">
        <v>0</v>
      </c>
      <c r="F49" s="77">
        <v>0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0</v>
      </c>
      <c r="V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0</v>
      </c>
      <c r="AK49" s="77">
        <v>0</v>
      </c>
      <c r="AL49" s="77">
        <v>0</v>
      </c>
      <c r="AM49" s="77">
        <v>0</v>
      </c>
      <c r="AN49" s="77">
        <v>0</v>
      </c>
      <c r="AO49" s="77">
        <v>0</v>
      </c>
      <c r="AP49" s="77">
        <v>0</v>
      </c>
      <c r="AQ49" s="77">
        <v>0</v>
      </c>
      <c r="AR49" s="77">
        <v>0</v>
      </c>
      <c r="AS49" s="77">
        <v>0</v>
      </c>
      <c r="AT49" s="77">
        <v>0</v>
      </c>
      <c r="AU49" s="77">
        <v>0</v>
      </c>
      <c r="AV49" s="77">
        <v>0</v>
      </c>
      <c r="AW49" s="77">
        <v>0</v>
      </c>
      <c r="AX49" s="77">
        <v>273608</v>
      </c>
      <c r="AY49" s="77">
        <v>0</v>
      </c>
      <c r="AZ49" s="77">
        <v>0</v>
      </c>
      <c r="BA49" s="77">
        <v>0</v>
      </c>
      <c r="BB49" s="77">
        <v>0</v>
      </c>
      <c r="BC49" s="77">
        <v>0</v>
      </c>
      <c r="BD49" s="77">
        <v>0</v>
      </c>
      <c r="BE49" s="77">
        <v>0</v>
      </c>
      <c r="BF49" s="77">
        <v>0</v>
      </c>
      <c r="BG49" s="77">
        <v>0</v>
      </c>
      <c r="BH49" s="77">
        <v>0</v>
      </c>
      <c r="BI49" s="77">
        <v>0</v>
      </c>
      <c r="BJ49" s="77">
        <v>0</v>
      </c>
      <c r="BK49" s="77">
        <v>0</v>
      </c>
      <c r="BL49" s="77">
        <v>0</v>
      </c>
      <c r="BM49" s="77">
        <v>0</v>
      </c>
      <c r="BN49" s="77">
        <v>0</v>
      </c>
      <c r="BO49" s="77">
        <v>0</v>
      </c>
      <c r="BP49" s="77">
        <v>0</v>
      </c>
      <c r="BQ49" s="77">
        <v>0</v>
      </c>
      <c r="BR49" s="77">
        <v>0</v>
      </c>
      <c r="BS49" s="77">
        <v>0</v>
      </c>
      <c r="BT49" s="77">
        <v>0</v>
      </c>
      <c r="BU49" s="77">
        <v>0</v>
      </c>
      <c r="BV49" s="77">
        <v>0</v>
      </c>
      <c r="BW49" s="77">
        <v>0</v>
      </c>
      <c r="BX49" s="77">
        <v>0</v>
      </c>
      <c r="BY49" s="77">
        <v>0</v>
      </c>
      <c r="BZ49" s="77">
        <v>0</v>
      </c>
      <c r="CA49" s="77">
        <v>0</v>
      </c>
      <c r="CB49" s="77">
        <v>0</v>
      </c>
      <c r="CC49" s="77">
        <v>0</v>
      </c>
      <c r="CD49" s="77">
        <v>0</v>
      </c>
      <c r="CE49" s="77">
        <v>0</v>
      </c>
      <c r="CF49" s="77">
        <v>0</v>
      </c>
      <c r="CG49" s="77">
        <v>0</v>
      </c>
      <c r="CH49" s="77">
        <v>0</v>
      </c>
      <c r="CI49" s="77">
        <v>0</v>
      </c>
      <c r="CJ49" s="77">
        <v>0</v>
      </c>
      <c r="CK49" s="77">
        <v>0</v>
      </c>
      <c r="CL49" s="77">
        <v>0</v>
      </c>
      <c r="CM49" s="77">
        <v>0</v>
      </c>
      <c r="CN49" s="77">
        <v>0</v>
      </c>
      <c r="CO49" s="77">
        <v>0</v>
      </c>
      <c r="CP49" s="77">
        <v>0</v>
      </c>
      <c r="CQ49" s="77">
        <v>0</v>
      </c>
      <c r="CR49" s="77">
        <v>0</v>
      </c>
      <c r="CS49" s="77">
        <v>0</v>
      </c>
      <c r="CT49" s="77">
        <v>0</v>
      </c>
      <c r="CU49" s="77">
        <v>0</v>
      </c>
      <c r="CV49" s="77">
        <v>0</v>
      </c>
      <c r="CW49" s="77">
        <v>0</v>
      </c>
      <c r="CX49" s="77">
        <v>0</v>
      </c>
      <c r="CY49" s="77">
        <v>0</v>
      </c>
      <c r="CZ49" s="77">
        <v>0</v>
      </c>
      <c r="DA49" s="77">
        <v>0</v>
      </c>
      <c r="DB49" s="77">
        <v>0</v>
      </c>
      <c r="DC49" s="77">
        <v>0</v>
      </c>
      <c r="DD49" s="77">
        <v>0</v>
      </c>
      <c r="DE49" s="77">
        <v>0</v>
      </c>
      <c r="DF49" s="77">
        <v>0</v>
      </c>
      <c r="DG49" s="77">
        <v>40</v>
      </c>
      <c r="DH49" s="77">
        <v>10</v>
      </c>
      <c r="DI49" s="77">
        <v>0</v>
      </c>
      <c r="DJ49" s="77">
        <v>0</v>
      </c>
      <c r="DK49" s="77">
        <v>0</v>
      </c>
      <c r="DL49" s="77">
        <v>0</v>
      </c>
      <c r="DM49" s="77">
        <v>0</v>
      </c>
      <c r="DN49" s="77">
        <v>0</v>
      </c>
      <c r="DO49" s="77">
        <v>0</v>
      </c>
      <c r="DP49" s="77">
        <v>0</v>
      </c>
      <c r="DQ49" s="77">
        <v>5971</v>
      </c>
      <c r="DR49" s="77">
        <v>0</v>
      </c>
      <c r="DS49" s="77">
        <v>0</v>
      </c>
      <c r="DT49" s="77">
        <v>0</v>
      </c>
      <c r="DU49" s="77">
        <v>0</v>
      </c>
      <c r="DV49" s="77">
        <v>0</v>
      </c>
      <c r="DW49" s="77">
        <v>0</v>
      </c>
      <c r="DX49" s="77">
        <v>0</v>
      </c>
      <c r="DY49" s="77">
        <v>0</v>
      </c>
      <c r="DZ49" s="77">
        <v>0</v>
      </c>
      <c r="EA49" s="77">
        <v>0</v>
      </c>
      <c r="EB49" s="77">
        <v>0</v>
      </c>
      <c r="EC49" s="77">
        <v>0</v>
      </c>
      <c r="ED49" s="77">
        <v>0</v>
      </c>
      <c r="EE49" s="77">
        <v>0</v>
      </c>
      <c r="EF49" s="77">
        <v>279629</v>
      </c>
      <c r="EG49" s="77">
        <v>5464819</v>
      </c>
      <c r="EH49" s="78">
        <v>0</v>
      </c>
      <c r="EI49" s="79">
        <v>0</v>
      </c>
      <c r="EJ49" s="77">
        <v>68281</v>
      </c>
      <c r="EK49" s="77">
        <v>347480</v>
      </c>
      <c r="EL49" s="77">
        <v>0</v>
      </c>
      <c r="EM49" s="77">
        <v>33098</v>
      </c>
      <c r="EN49" s="77">
        <v>5847481</v>
      </c>
      <c r="EO49" s="77">
        <v>6127110</v>
      </c>
    </row>
    <row r="50" spans="1:145" ht="33" customHeight="1">
      <c r="A50" s="76">
        <v>47</v>
      </c>
      <c r="B50" s="72" t="s">
        <v>674</v>
      </c>
      <c r="C50" s="68" t="s">
        <v>14</v>
      </c>
      <c r="D50" s="68" t="s">
        <v>150</v>
      </c>
      <c r="E50" s="80">
        <v>0</v>
      </c>
      <c r="F50" s="80">
        <v>0</v>
      </c>
      <c r="G50" s="80">
        <v>0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0">
        <v>0</v>
      </c>
      <c r="Q50" s="80">
        <v>0</v>
      </c>
      <c r="R50" s="80">
        <v>0</v>
      </c>
      <c r="S50" s="80">
        <v>0</v>
      </c>
      <c r="T50" s="80">
        <v>0</v>
      </c>
      <c r="U50" s="80">
        <v>0</v>
      </c>
      <c r="V50" s="80">
        <v>0</v>
      </c>
      <c r="W50" s="80">
        <v>0</v>
      </c>
      <c r="X50" s="80">
        <v>0</v>
      </c>
      <c r="Y50" s="80">
        <v>0</v>
      </c>
      <c r="Z50" s="80">
        <v>0</v>
      </c>
      <c r="AA50" s="80">
        <v>0</v>
      </c>
      <c r="AB50" s="80">
        <v>0</v>
      </c>
      <c r="AC50" s="80">
        <v>1774</v>
      </c>
      <c r="AD50" s="80">
        <v>0</v>
      </c>
      <c r="AE50" s="80">
        <v>0</v>
      </c>
      <c r="AF50" s="80">
        <v>0</v>
      </c>
      <c r="AG50" s="80">
        <v>0</v>
      </c>
      <c r="AH50" s="80">
        <v>0</v>
      </c>
      <c r="AI50" s="80">
        <v>0</v>
      </c>
      <c r="AJ50" s="80">
        <v>0</v>
      </c>
      <c r="AK50" s="80">
        <v>0</v>
      </c>
      <c r="AL50" s="80">
        <v>0</v>
      </c>
      <c r="AM50" s="80">
        <v>19</v>
      </c>
      <c r="AN50" s="80">
        <v>0</v>
      </c>
      <c r="AO50" s="80">
        <v>5</v>
      </c>
      <c r="AP50" s="80">
        <v>0</v>
      </c>
      <c r="AQ50" s="80">
        <v>0</v>
      </c>
      <c r="AR50" s="80">
        <v>0</v>
      </c>
      <c r="AS50" s="80">
        <v>0</v>
      </c>
      <c r="AT50" s="80">
        <v>0</v>
      </c>
      <c r="AU50" s="80">
        <v>9</v>
      </c>
      <c r="AV50" s="80">
        <v>0</v>
      </c>
      <c r="AW50" s="80">
        <v>0</v>
      </c>
      <c r="AX50" s="80">
        <v>0</v>
      </c>
      <c r="AY50" s="80">
        <v>45485</v>
      </c>
      <c r="AZ50" s="80">
        <v>192556</v>
      </c>
      <c r="BA50" s="80">
        <v>6983</v>
      </c>
      <c r="BB50" s="80">
        <v>57049</v>
      </c>
      <c r="BC50" s="80">
        <v>33187</v>
      </c>
      <c r="BD50" s="80">
        <v>2346</v>
      </c>
      <c r="BE50" s="80">
        <v>8865</v>
      </c>
      <c r="BF50" s="80">
        <v>160806</v>
      </c>
      <c r="BG50" s="80">
        <v>402074</v>
      </c>
      <c r="BH50" s="80">
        <v>1379</v>
      </c>
      <c r="BI50" s="80">
        <v>186</v>
      </c>
      <c r="BJ50" s="80">
        <v>123</v>
      </c>
      <c r="BK50" s="80">
        <v>1723</v>
      </c>
      <c r="BL50" s="80">
        <v>1071</v>
      </c>
      <c r="BM50" s="80">
        <v>4306</v>
      </c>
      <c r="BN50" s="80">
        <v>20504</v>
      </c>
      <c r="BO50" s="80">
        <v>5833</v>
      </c>
      <c r="BP50" s="80">
        <v>47</v>
      </c>
      <c r="BQ50" s="80">
        <v>3</v>
      </c>
      <c r="BR50" s="80">
        <v>4982</v>
      </c>
      <c r="BS50" s="80">
        <v>17692</v>
      </c>
      <c r="BT50" s="80">
        <v>0</v>
      </c>
      <c r="BU50" s="80">
        <v>85</v>
      </c>
      <c r="BV50" s="80">
        <v>666</v>
      </c>
      <c r="BW50" s="80">
        <v>494</v>
      </c>
      <c r="BX50" s="80">
        <v>12006</v>
      </c>
      <c r="BY50" s="80">
        <v>1775</v>
      </c>
      <c r="BZ50" s="80">
        <v>1585</v>
      </c>
      <c r="CA50" s="80">
        <v>4</v>
      </c>
      <c r="CB50" s="80">
        <v>1</v>
      </c>
      <c r="CC50" s="80">
        <v>150</v>
      </c>
      <c r="CD50" s="80">
        <v>15</v>
      </c>
      <c r="CE50" s="80">
        <v>30</v>
      </c>
      <c r="CF50" s="80">
        <v>108</v>
      </c>
      <c r="CG50" s="80">
        <v>58</v>
      </c>
      <c r="CH50" s="80">
        <v>14</v>
      </c>
      <c r="CI50" s="80">
        <v>177</v>
      </c>
      <c r="CJ50" s="80">
        <v>10</v>
      </c>
      <c r="CK50" s="80">
        <v>19</v>
      </c>
      <c r="CL50" s="80">
        <v>20</v>
      </c>
      <c r="CM50" s="80">
        <v>186</v>
      </c>
      <c r="CN50" s="80">
        <v>219</v>
      </c>
      <c r="CO50" s="80">
        <v>23</v>
      </c>
      <c r="CP50" s="80">
        <v>8</v>
      </c>
      <c r="CQ50" s="80">
        <v>6</v>
      </c>
      <c r="CR50" s="80">
        <v>2</v>
      </c>
      <c r="CS50" s="80">
        <v>42</v>
      </c>
      <c r="CT50" s="80">
        <v>64</v>
      </c>
      <c r="CU50" s="80">
        <v>1</v>
      </c>
      <c r="CV50" s="80">
        <v>19</v>
      </c>
      <c r="CW50" s="80">
        <v>17</v>
      </c>
      <c r="CX50" s="80">
        <v>24</v>
      </c>
      <c r="CY50" s="80">
        <v>3336</v>
      </c>
      <c r="CZ50" s="80">
        <v>8</v>
      </c>
      <c r="DA50" s="80">
        <v>0</v>
      </c>
      <c r="DB50" s="80">
        <v>2</v>
      </c>
      <c r="DC50" s="80">
        <v>0</v>
      </c>
      <c r="DD50" s="80">
        <v>396</v>
      </c>
      <c r="DE50" s="80">
        <v>55</v>
      </c>
      <c r="DF50" s="80">
        <v>1646</v>
      </c>
      <c r="DG50" s="80">
        <v>1</v>
      </c>
      <c r="DH50" s="80">
        <v>54</v>
      </c>
      <c r="DI50" s="80">
        <v>0</v>
      </c>
      <c r="DJ50" s="80">
        <v>0</v>
      </c>
      <c r="DK50" s="80">
        <v>0</v>
      </c>
      <c r="DL50" s="80">
        <v>0</v>
      </c>
      <c r="DM50" s="80">
        <v>0</v>
      </c>
      <c r="DN50" s="80">
        <v>0</v>
      </c>
      <c r="DO50" s="80">
        <v>0</v>
      </c>
      <c r="DP50" s="80">
        <v>0</v>
      </c>
      <c r="DQ50" s="80">
        <v>78417</v>
      </c>
      <c r="DR50" s="80">
        <v>0</v>
      </c>
      <c r="DS50" s="80">
        <v>0</v>
      </c>
      <c r="DT50" s="80">
        <v>0</v>
      </c>
      <c r="DU50" s="80">
        <v>0</v>
      </c>
      <c r="DV50" s="80">
        <v>0</v>
      </c>
      <c r="DW50" s="80">
        <v>0</v>
      </c>
      <c r="DX50" s="80">
        <v>0</v>
      </c>
      <c r="DY50" s="80">
        <v>0</v>
      </c>
      <c r="DZ50" s="80">
        <v>0</v>
      </c>
      <c r="EA50" s="80">
        <v>0</v>
      </c>
      <c r="EB50" s="80">
        <v>9</v>
      </c>
      <c r="EC50" s="80">
        <v>0</v>
      </c>
      <c r="ED50" s="80">
        <v>1</v>
      </c>
      <c r="EE50" s="80">
        <v>0</v>
      </c>
      <c r="EF50" s="80">
        <v>1070756</v>
      </c>
      <c r="EG50" s="80">
        <v>473905</v>
      </c>
      <c r="EH50" s="81">
        <v>0</v>
      </c>
      <c r="EI50" s="82">
        <v>0</v>
      </c>
      <c r="EJ50" s="80">
        <v>97671</v>
      </c>
      <c r="EK50" s="80">
        <v>328678</v>
      </c>
      <c r="EL50" s="80">
        <v>0</v>
      </c>
      <c r="EM50" s="80">
        <v>57737</v>
      </c>
      <c r="EN50" s="80">
        <v>842517</v>
      </c>
      <c r="EO50" s="80">
        <v>1913273</v>
      </c>
    </row>
    <row r="51" spans="1:145" ht="15.75" customHeight="1">
      <c r="A51" s="76">
        <v>48</v>
      </c>
      <c r="B51" s="68" t="s">
        <v>675</v>
      </c>
      <c r="C51" s="68" t="s">
        <v>14</v>
      </c>
      <c r="D51" s="68" t="s">
        <v>150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  <c r="R51" s="77">
        <v>0</v>
      </c>
      <c r="S51" s="77">
        <v>0</v>
      </c>
      <c r="T51" s="77">
        <v>0</v>
      </c>
      <c r="U51" s="77">
        <v>0</v>
      </c>
      <c r="V51" s="77">
        <v>0</v>
      </c>
      <c r="W51" s="77">
        <v>0</v>
      </c>
      <c r="X51" s="77">
        <v>0</v>
      </c>
      <c r="Y51" s="77">
        <v>0</v>
      </c>
      <c r="Z51" s="77">
        <v>0</v>
      </c>
      <c r="AA51" s="77">
        <v>0</v>
      </c>
      <c r="AB51" s="77">
        <v>2438</v>
      </c>
      <c r="AC51" s="77">
        <v>120</v>
      </c>
      <c r="AD51" s="77">
        <v>0</v>
      </c>
      <c r="AE51" s="77">
        <v>0</v>
      </c>
      <c r="AF51" s="77">
        <v>0</v>
      </c>
      <c r="AG51" s="77">
        <v>0</v>
      </c>
      <c r="AH51" s="77">
        <v>0</v>
      </c>
      <c r="AI51" s="77">
        <v>0</v>
      </c>
      <c r="AJ51" s="77">
        <v>0</v>
      </c>
      <c r="AK51" s="77">
        <v>0</v>
      </c>
      <c r="AL51" s="77">
        <v>0</v>
      </c>
      <c r="AM51" s="77">
        <v>74</v>
      </c>
      <c r="AN51" s="77">
        <v>0</v>
      </c>
      <c r="AO51" s="77">
        <v>20</v>
      </c>
      <c r="AP51" s="77">
        <v>0</v>
      </c>
      <c r="AQ51" s="77">
        <v>0</v>
      </c>
      <c r="AR51" s="77">
        <v>69</v>
      </c>
      <c r="AS51" s="77">
        <v>125</v>
      </c>
      <c r="AT51" s="77">
        <v>0</v>
      </c>
      <c r="AU51" s="77">
        <v>44</v>
      </c>
      <c r="AV51" s="77">
        <v>0</v>
      </c>
      <c r="AW51" s="77">
        <v>2</v>
      </c>
      <c r="AX51" s="77">
        <v>0</v>
      </c>
      <c r="AY51" s="77">
        <v>44828</v>
      </c>
      <c r="AZ51" s="77">
        <v>800483</v>
      </c>
      <c r="BA51" s="77">
        <v>36367</v>
      </c>
      <c r="BB51" s="77">
        <v>167134</v>
      </c>
      <c r="BC51" s="77">
        <v>154461</v>
      </c>
      <c r="BD51" s="77">
        <v>7474</v>
      </c>
      <c r="BE51" s="77">
        <v>23766</v>
      </c>
      <c r="BF51" s="77">
        <v>406484</v>
      </c>
      <c r="BG51" s="77">
        <v>1532733</v>
      </c>
      <c r="BH51" s="77">
        <v>4857</v>
      </c>
      <c r="BI51" s="77">
        <v>501</v>
      </c>
      <c r="BJ51" s="77">
        <v>363</v>
      </c>
      <c r="BK51" s="77">
        <v>2304</v>
      </c>
      <c r="BL51" s="77">
        <v>4449</v>
      </c>
      <c r="BM51" s="77">
        <v>17512</v>
      </c>
      <c r="BN51" s="77">
        <v>58086</v>
      </c>
      <c r="BO51" s="77">
        <v>18389</v>
      </c>
      <c r="BP51" s="77">
        <v>149</v>
      </c>
      <c r="BQ51" s="77">
        <v>12</v>
      </c>
      <c r="BR51" s="77">
        <v>13813</v>
      </c>
      <c r="BS51" s="77">
        <v>46580</v>
      </c>
      <c r="BT51" s="77">
        <v>1</v>
      </c>
      <c r="BU51" s="77">
        <v>629</v>
      </c>
      <c r="BV51" s="77">
        <v>2345</v>
      </c>
      <c r="BW51" s="77">
        <v>1564</v>
      </c>
      <c r="BX51" s="77">
        <v>52140</v>
      </c>
      <c r="BY51" s="77">
        <v>6348</v>
      </c>
      <c r="BZ51" s="77">
        <v>5364</v>
      </c>
      <c r="CA51" s="77">
        <v>17</v>
      </c>
      <c r="CB51" s="77">
        <v>2</v>
      </c>
      <c r="CC51" s="77">
        <v>582</v>
      </c>
      <c r="CD51" s="77">
        <v>59</v>
      </c>
      <c r="CE51" s="77">
        <v>123</v>
      </c>
      <c r="CF51" s="77">
        <v>443</v>
      </c>
      <c r="CG51" s="77">
        <v>309</v>
      </c>
      <c r="CH51" s="77">
        <v>66</v>
      </c>
      <c r="CI51" s="77">
        <v>787</v>
      </c>
      <c r="CJ51" s="77">
        <v>36</v>
      </c>
      <c r="CK51" s="77">
        <v>72</v>
      </c>
      <c r="CL51" s="77">
        <v>82</v>
      </c>
      <c r="CM51" s="77">
        <v>769</v>
      </c>
      <c r="CN51" s="77">
        <v>844</v>
      </c>
      <c r="CO51" s="77">
        <v>94</v>
      </c>
      <c r="CP51" s="77">
        <v>27</v>
      </c>
      <c r="CQ51" s="77">
        <v>24</v>
      </c>
      <c r="CR51" s="77">
        <v>8</v>
      </c>
      <c r="CS51" s="77">
        <v>180</v>
      </c>
      <c r="CT51" s="77">
        <v>274</v>
      </c>
      <c r="CU51" s="77">
        <v>6</v>
      </c>
      <c r="CV51" s="77">
        <v>80</v>
      </c>
      <c r="CW51" s="77">
        <v>72</v>
      </c>
      <c r="CX51" s="77">
        <v>62</v>
      </c>
      <c r="CY51" s="77">
        <v>13736</v>
      </c>
      <c r="CZ51" s="77">
        <v>35</v>
      </c>
      <c r="DA51" s="77">
        <v>5</v>
      </c>
      <c r="DB51" s="77">
        <v>7</v>
      </c>
      <c r="DC51" s="77">
        <v>1</v>
      </c>
      <c r="DD51" s="77">
        <v>1595</v>
      </c>
      <c r="DE51" s="77">
        <v>166</v>
      </c>
      <c r="DF51" s="77">
        <v>6635</v>
      </c>
      <c r="DG51" s="77">
        <v>3</v>
      </c>
      <c r="DH51" s="77">
        <v>157</v>
      </c>
      <c r="DI51" s="77">
        <v>0</v>
      </c>
      <c r="DJ51" s="77">
        <v>0</v>
      </c>
      <c r="DK51" s="77">
        <v>0</v>
      </c>
      <c r="DL51" s="77">
        <v>0</v>
      </c>
      <c r="DM51" s="77">
        <v>0</v>
      </c>
      <c r="DN51" s="77">
        <v>0</v>
      </c>
      <c r="DO51" s="77">
        <v>0</v>
      </c>
      <c r="DP51" s="77">
        <v>0</v>
      </c>
      <c r="DQ51" s="77">
        <v>215991</v>
      </c>
      <c r="DR51" s="77">
        <v>0</v>
      </c>
      <c r="DS51" s="77">
        <v>0</v>
      </c>
      <c r="DT51" s="77">
        <v>0</v>
      </c>
      <c r="DU51" s="77">
        <v>0</v>
      </c>
      <c r="DV51" s="77">
        <v>0</v>
      </c>
      <c r="DW51" s="77">
        <v>0</v>
      </c>
      <c r="DX51" s="77">
        <v>137</v>
      </c>
      <c r="DY51" s="77">
        <v>0</v>
      </c>
      <c r="DZ51" s="77">
        <v>229</v>
      </c>
      <c r="EA51" s="77">
        <v>1095</v>
      </c>
      <c r="EB51" s="77">
        <v>19</v>
      </c>
      <c r="EC51" s="77">
        <v>18154</v>
      </c>
      <c r="ED51" s="77">
        <v>244</v>
      </c>
      <c r="EE51" s="77">
        <v>0</v>
      </c>
      <c r="EF51" s="77">
        <v>3675249</v>
      </c>
      <c r="EG51" s="77">
        <v>12034111</v>
      </c>
      <c r="EH51" s="78">
        <v>0</v>
      </c>
      <c r="EI51" s="79">
        <v>0</v>
      </c>
      <c r="EJ51" s="77">
        <v>193977</v>
      </c>
      <c r="EK51" s="77">
        <v>2197291</v>
      </c>
      <c r="EL51" s="77">
        <v>0</v>
      </c>
      <c r="EM51" s="77">
        <v>358918</v>
      </c>
      <c r="EN51" s="77">
        <v>14066461</v>
      </c>
      <c r="EO51" s="77">
        <v>17741710</v>
      </c>
    </row>
    <row r="52" spans="1:145" ht="15.75" customHeight="1">
      <c r="A52" s="76">
        <v>49</v>
      </c>
      <c r="B52" s="68" t="s">
        <v>676</v>
      </c>
      <c r="C52" s="68" t="s">
        <v>14</v>
      </c>
      <c r="D52" s="68" t="s">
        <v>150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493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77">
        <v>0</v>
      </c>
      <c r="AM52" s="77">
        <v>41</v>
      </c>
      <c r="AN52" s="77">
        <v>0</v>
      </c>
      <c r="AO52" s="77">
        <v>5</v>
      </c>
      <c r="AP52" s="77">
        <v>0</v>
      </c>
      <c r="AQ52" s="77">
        <v>0</v>
      </c>
      <c r="AR52" s="77">
        <v>0</v>
      </c>
      <c r="AS52" s="77">
        <v>0</v>
      </c>
      <c r="AT52" s="77">
        <v>0</v>
      </c>
      <c r="AU52" s="77">
        <v>0</v>
      </c>
      <c r="AV52" s="77">
        <v>0</v>
      </c>
      <c r="AW52" s="77">
        <v>0</v>
      </c>
      <c r="AX52" s="77">
        <v>0</v>
      </c>
      <c r="AY52" s="77">
        <v>86</v>
      </c>
      <c r="AZ52" s="77">
        <v>21636</v>
      </c>
      <c r="BA52" s="77">
        <v>456087</v>
      </c>
      <c r="BB52" s="77">
        <v>25955</v>
      </c>
      <c r="BC52" s="77">
        <v>79493</v>
      </c>
      <c r="BD52" s="77">
        <v>38289</v>
      </c>
      <c r="BE52" s="77">
        <v>79875</v>
      </c>
      <c r="BF52" s="77">
        <v>72024</v>
      </c>
      <c r="BG52" s="77">
        <v>201068</v>
      </c>
      <c r="BH52" s="77">
        <v>1079</v>
      </c>
      <c r="BI52" s="77">
        <v>34</v>
      </c>
      <c r="BJ52" s="77">
        <v>10</v>
      </c>
      <c r="BK52" s="77">
        <v>322</v>
      </c>
      <c r="BL52" s="77">
        <v>295</v>
      </c>
      <c r="BM52" s="77">
        <v>1171</v>
      </c>
      <c r="BN52" s="77">
        <v>6431</v>
      </c>
      <c r="BO52" s="77">
        <v>3166</v>
      </c>
      <c r="BP52" s="77">
        <v>14</v>
      </c>
      <c r="BQ52" s="77">
        <v>2</v>
      </c>
      <c r="BR52" s="77">
        <v>4222</v>
      </c>
      <c r="BS52" s="77">
        <v>6511</v>
      </c>
      <c r="BT52" s="77">
        <v>0</v>
      </c>
      <c r="BU52" s="77">
        <v>4</v>
      </c>
      <c r="BV52" s="77">
        <v>235</v>
      </c>
      <c r="BW52" s="77">
        <v>131</v>
      </c>
      <c r="BX52" s="77">
        <v>18960</v>
      </c>
      <c r="BY52" s="77">
        <v>464</v>
      </c>
      <c r="BZ52" s="77">
        <v>33</v>
      </c>
      <c r="CA52" s="77">
        <v>14</v>
      </c>
      <c r="CB52" s="77">
        <v>53</v>
      </c>
      <c r="CC52" s="77">
        <v>305</v>
      </c>
      <c r="CD52" s="77">
        <v>1</v>
      </c>
      <c r="CE52" s="77">
        <v>9</v>
      </c>
      <c r="CF52" s="77">
        <v>53</v>
      </c>
      <c r="CG52" s="77">
        <v>19</v>
      </c>
      <c r="CH52" s="77">
        <v>6</v>
      </c>
      <c r="CI52" s="77">
        <v>176</v>
      </c>
      <c r="CJ52" s="77">
        <v>2</v>
      </c>
      <c r="CK52" s="77">
        <v>2</v>
      </c>
      <c r="CL52" s="77">
        <v>13</v>
      </c>
      <c r="CM52" s="77">
        <v>138</v>
      </c>
      <c r="CN52" s="77">
        <v>178</v>
      </c>
      <c r="CO52" s="77">
        <v>413</v>
      </c>
      <c r="CP52" s="77">
        <v>17</v>
      </c>
      <c r="CQ52" s="77">
        <v>9</v>
      </c>
      <c r="CR52" s="77">
        <v>3</v>
      </c>
      <c r="CS52" s="77">
        <v>40</v>
      </c>
      <c r="CT52" s="77">
        <v>64</v>
      </c>
      <c r="CU52" s="77">
        <v>1</v>
      </c>
      <c r="CV52" s="77">
        <v>18</v>
      </c>
      <c r="CW52" s="77">
        <v>90</v>
      </c>
      <c r="CX52" s="77">
        <v>18</v>
      </c>
      <c r="CY52" s="77">
        <v>1043</v>
      </c>
      <c r="CZ52" s="77">
        <v>0</v>
      </c>
      <c r="DA52" s="77">
        <v>0</v>
      </c>
      <c r="DB52" s="77">
        <v>1</v>
      </c>
      <c r="DC52" s="77">
        <v>93</v>
      </c>
      <c r="DD52" s="77">
        <v>165</v>
      </c>
      <c r="DE52" s="77">
        <v>712</v>
      </c>
      <c r="DF52" s="77">
        <v>1140</v>
      </c>
      <c r="DG52" s="77">
        <v>0</v>
      </c>
      <c r="DH52" s="77">
        <v>73</v>
      </c>
      <c r="DI52" s="77">
        <v>0</v>
      </c>
      <c r="DJ52" s="77">
        <v>0</v>
      </c>
      <c r="DK52" s="77">
        <v>1</v>
      </c>
      <c r="DL52" s="77">
        <v>0</v>
      </c>
      <c r="DM52" s="77">
        <v>0</v>
      </c>
      <c r="DN52" s="77">
        <v>0</v>
      </c>
      <c r="DO52" s="77">
        <v>0</v>
      </c>
      <c r="DP52" s="77">
        <v>0</v>
      </c>
      <c r="DQ52" s="77">
        <v>33887</v>
      </c>
      <c r="DR52" s="77">
        <v>0</v>
      </c>
      <c r="DS52" s="77">
        <v>0</v>
      </c>
      <c r="DT52" s="77">
        <v>0</v>
      </c>
      <c r="DU52" s="77">
        <v>0</v>
      </c>
      <c r="DV52" s="77">
        <v>0</v>
      </c>
      <c r="DW52" s="77">
        <v>0</v>
      </c>
      <c r="DX52" s="77">
        <v>0</v>
      </c>
      <c r="DY52" s="77">
        <v>0</v>
      </c>
      <c r="DZ52" s="77">
        <v>0</v>
      </c>
      <c r="EA52" s="77">
        <v>0</v>
      </c>
      <c r="EB52" s="77">
        <v>179</v>
      </c>
      <c r="EC52" s="77">
        <v>0</v>
      </c>
      <c r="ED52" s="77">
        <v>1</v>
      </c>
      <c r="EE52" s="77">
        <v>0</v>
      </c>
      <c r="EF52" s="77">
        <v>1057072</v>
      </c>
      <c r="EG52" s="77">
        <v>1276983</v>
      </c>
      <c r="EH52" s="78">
        <v>0</v>
      </c>
      <c r="EI52" s="79">
        <v>0</v>
      </c>
      <c r="EJ52" s="77">
        <v>11751</v>
      </c>
      <c r="EK52" s="77">
        <v>808152</v>
      </c>
      <c r="EL52" s="77">
        <v>0</v>
      </c>
      <c r="EM52" s="77">
        <v>34542</v>
      </c>
      <c r="EN52" s="77">
        <v>2062344</v>
      </c>
      <c r="EO52" s="77">
        <v>3119416</v>
      </c>
    </row>
    <row r="53" spans="1:145" ht="15.75" customHeight="1">
      <c r="A53" s="76">
        <v>50</v>
      </c>
      <c r="B53" s="68" t="s">
        <v>560</v>
      </c>
      <c r="C53" s="68" t="s">
        <v>14</v>
      </c>
      <c r="D53" s="68" t="s">
        <v>150</v>
      </c>
      <c r="E53" s="77">
        <v>0</v>
      </c>
      <c r="F53" s="77">
        <v>0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0</v>
      </c>
      <c r="AB53" s="77">
        <v>0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77">
        <v>0</v>
      </c>
      <c r="AM53" s="77">
        <v>0</v>
      </c>
      <c r="AN53" s="77">
        <v>0</v>
      </c>
      <c r="AO53" s="77">
        <v>0</v>
      </c>
      <c r="AP53" s="77">
        <v>0</v>
      </c>
      <c r="AQ53" s="77">
        <v>0</v>
      </c>
      <c r="AR53" s="77">
        <v>0</v>
      </c>
      <c r="AS53" s="77">
        <v>0</v>
      </c>
      <c r="AT53" s="77">
        <v>0</v>
      </c>
      <c r="AU53" s="77">
        <v>0</v>
      </c>
      <c r="AV53" s="77">
        <v>0</v>
      </c>
      <c r="AW53" s="77">
        <v>0</v>
      </c>
      <c r="AX53" s="77">
        <v>0</v>
      </c>
      <c r="AY53" s="77">
        <v>1</v>
      </c>
      <c r="AZ53" s="77">
        <v>27961</v>
      </c>
      <c r="BA53" s="77">
        <v>2803</v>
      </c>
      <c r="BB53" s="77">
        <v>329497</v>
      </c>
      <c r="BC53" s="77">
        <v>64329</v>
      </c>
      <c r="BD53" s="77">
        <v>3025</v>
      </c>
      <c r="BE53" s="77">
        <v>2611</v>
      </c>
      <c r="BF53" s="77">
        <v>23084</v>
      </c>
      <c r="BG53" s="77">
        <v>122749</v>
      </c>
      <c r="BH53" s="77">
        <v>67</v>
      </c>
      <c r="BI53" s="77">
        <v>39</v>
      </c>
      <c r="BJ53" s="77">
        <v>273</v>
      </c>
      <c r="BK53" s="77">
        <v>447</v>
      </c>
      <c r="BL53" s="77">
        <v>335</v>
      </c>
      <c r="BM53" s="77">
        <v>1398</v>
      </c>
      <c r="BN53" s="77">
        <v>3475</v>
      </c>
      <c r="BO53" s="77">
        <v>843</v>
      </c>
      <c r="BP53" s="77">
        <v>5</v>
      </c>
      <c r="BQ53" s="77">
        <v>1</v>
      </c>
      <c r="BR53" s="77">
        <v>830</v>
      </c>
      <c r="BS53" s="77">
        <v>1592</v>
      </c>
      <c r="BT53" s="77">
        <v>0</v>
      </c>
      <c r="BU53" s="77">
        <v>7</v>
      </c>
      <c r="BV53" s="77">
        <v>29</v>
      </c>
      <c r="BW53" s="77">
        <v>0</v>
      </c>
      <c r="BX53" s="77">
        <v>14044</v>
      </c>
      <c r="BY53" s="77">
        <v>481</v>
      </c>
      <c r="BZ53" s="77">
        <v>61</v>
      </c>
      <c r="CA53" s="77">
        <v>7</v>
      </c>
      <c r="CB53" s="77">
        <v>0</v>
      </c>
      <c r="CC53" s="77">
        <v>4</v>
      </c>
      <c r="CD53" s="77">
        <v>0</v>
      </c>
      <c r="CE53" s="77">
        <v>0</v>
      </c>
      <c r="CF53" s="77">
        <v>4</v>
      </c>
      <c r="CG53" s="77">
        <v>1</v>
      </c>
      <c r="CH53" s="77">
        <v>0</v>
      </c>
      <c r="CI53" s="77">
        <v>29</v>
      </c>
      <c r="CJ53" s="77">
        <v>0</v>
      </c>
      <c r="CK53" s="77">
        <v>0</v>
      </c>
      <c r="CL53" s="77">
        <v>18</v>
      </c>
      <c r="CM53" s="77">
        <v>1</v>
      </c>
      <c r="CN53" s="77">
        <v>20</v>
      </c>
      <c r="CO53" s="77">
        <v>1</v>
      </c>
      <c r="CP53" s="77">
        <v>0</v>
      </c>
      <c r="CQ53" s="77">
        <v>1</v>
      </c>
      <c r="CR53" s="77">
        <v>0</v>
      </c>
      <c r="CS53" s="77">
        <v>5</v>
      </c>
      <c r="CT53" s="77">
        <v>15</v>
      </c>
      <c r="CU53" s="77">
        <v>0</v>
      </c>
      <c r="CV53" s="77">
        <v>3</v>
      </c>
      <c r="CW53" s="77">
        <v>2</v>
      </c>
      <c r="CX53" s="77">
        <v>0</v>
      </c>
      <c r="CY53" s="77">
        <v>1</v>
      </c>
      <c r="CZ53" s="77">
        <v>0</v>
      </c>
      <c r="DA53" s="77">
        <v>0</v>
      </c>
      <c r="DB53" s="77">
        <v>0</v>
      </c>
      <c r="DC53" s="77">
        <v>0</v>
      </c>
      <c r="DD53" s="77">
        <v>654</v>
      </c>
      <c r="DE53" s="77">
        <v>19</v>
      </c>
      <c r="DF53" s="77">
        <v>111</v>
      </c>
      <c r="DG53" s="77">
        <v>0</v>
      </c>
      <c r="DH53" s="77">
        <v>20</v>
      </c>
      <c r="DI53" s="77">
        <v>0</v>
      </c>
      <c r="DJ53" s="77">
        <v>0</v>
      </c>
      <c r="DK53" s="77">
        <v>0</v>
      </c>
      <c r="DL53" s="77">
        <v>0</v>
      </c>
      <c r="DM53" s="77">
        <v>0</v>
      </c>
      <c r="DN53" s="77">
        <v>0</v>
      </c>
      <c r="DO53" s="77">
        <v>0</v>
      </c>
      <c r="DP53" s="77">
        <v>0</v>
      </c>
      <c r="DQ53" s="77">
        <v>6739</v>
      </c>
      <c r="DR53" s="77">
        <v>0</v>
      </c>
      <c r="DS53" s="77">
        <v>0</v>
      </c>
      <c r="DT53" s="77">
        <v>0</v>
      </c>
      <c r="DU53" s="77">
        <v>0</v>
      </c>
      <c r="DV53" s="77">
        <v>0</v>
      </c>
      <c r="DW53" s="77">
        <v>0</v>
      </c>
      <c r="DX53" s="77">
        <v>0</v>
      </c>
      <c r="DY53" s="77">
        <v>0</v>
      </c>
      <c r="DZ53" s="77">
        <v>0</v>
      </c>
      <c r="EA53" s="77">
        <v>0</v>
      </c>
      <c r="EB53" s="77">
        <v>0</v>
      </c>
      <c r="EC53" s="77">
        <v>0</v>
      </c>
      <c r="ED53" s="77">
        <v>0</v>
      </c>
      <c r="EE53" s="77">
        <v>0</v>
      </c>
      <c r="EF53" s="77">
        <v>607641</v>
      </c>
      <c r="EG53" s="77">
        <v>4913809</v>
      </c>
      <c r="EH53" s="78">
        <v>0</v>
      </c>
      <c r="EI53" s="79">
        <v>0</v>
      </c>
      <c r="EJ53" s="77">
        <v>65721</v>
      </c>
      <c r="EK53" s="77">
        <v>46193</v>
      </c>
      <c r="EL53" s="77">
        <v>0</v>
      </c>
      <c r="EM53" s="77">
        <v>33201</v>
      </c>
      <c r="EN53" s="77">
        <v>4992523</v>
      </c>
      <c r="EO53" s="77">
        <v>5600164</v>
      </c>
    </row>
    <row r="54" spans="1:145" ht="33" customHeight="1">
      <c r="A54" s="76">
        <v>51</v>
      </c>
      <c r="B54" s="72" t="s">
        <v>677</v>
      </c>
      <c r="C54" s="68" t="s">
        <v>14</v>
      </c>
      <c r="D54" s="68" t="s">
        <v>150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0</v>
      </c>
      <c r="N54" s="80">
        <v>0</v>
      </c>
      <c r="O54" s="80">
        <v>0</v>
      </c>
      <c r="P54" s="80">
        <v>0</v>
      </c>
      <c r="Q54" s="80">
        <v>0</v>
      </c>
      <c r="R54" s="80">
        <v>0</v>
      </c>
      <c r="S54" s="80">
        <v>0</v>
      </c>
      <c r="T54" s="80">
        <v>0</v>
      </c>
      <c r="U54" s="80">
        <v>0</v>
      </c>
      <c r="V54" s="80">
        <v>0</v>
      </c>
      <c r="W54" s="80">
        <v>0</v>
      </c>
      <c r="X54" s="80">
        <v>0</v>
      </c>
      <c r="Y54" s="80">
        <v>0</v>
      </c>
      <c r="Z54" s="80">
        <v>0</v>
      </c>
      <c r="AA54" s="80">
        <v>0</v>
      </c>
      <c r="AB54" s="80">
        <v>0</v>
      </c>
      <c r="AC54" s="80">
        <v>0</v>
      </c>
      <c r="AD54" s="80">
        <v>0</v>
      </c>
      <c r="AE54" s="80">
        <v>0</v>
      </c>
      <c r="AF54" s="80">
        <v>0</v>
      </c>
      <c r="AG54" s="80">
        <v>0</v>
      </c>
      <c r="AH54" s="80">
        <v>0</v>
      </c>
      <c r="AI54" s="80">
        <v>0</v>
      </c>
      <c r="AJ54" s="80">
        <v>0</v>
      </c>
      <c r="AK54" s="80">
        <v>0</v>
      </c>
      <c r="AL54" s="80">
        <v>0</v>
      </c>
      <c r="AM54" s="80">
        <v>297</v>
      </c>
      <c r="AN54" s="80">
        <v>0</v>
      </c>
      <c r="AO54" s="80">
        <v>87</v>
      </c>
      <c r="AP54" s="80">
        <v>0</v>
      </c>
      <c r="AQ54" s="80">
        <v>0</v>
      </c>
      <c r="AR54" s="80">
        <v>0</v>
      </c>
      <c r="AS54" s="80">
        <v>0</v>
      </c>
      <c r="AT54" s="80">
        <v>0</v>
      </c>
      <c r="AU54" s="80">
        <v>96</v>
      </c>
      <c r="AV54" s="80">
        <v>0</v>
      </c>
      <c r="AW54" s="80">
        <v>0</v>
      </c>
      <c r="AX54" s="80">
        <v>5127</v>
      </c>
      <c r="AY54" s="80">
        <v>25465</v>
      </c>
      <c r="AZ54" s="80">
        <v>943264</v>
      </c>
      <c r="BA54" s="80">
        <v>85895</v>
      </c>
      <c r="BB54" s="80">
        <v>336161</v>
      </c>
      <c r="BC54" s="80">
        <v>1084188</v>
      </c>
      <c r="BD54" s="80">
        <v>23165</v>
      </c>
      <c r="BE54" s="80">
        <v>61348</v>
      </c>
      <c r="BF54" s="80">
        <v>590619</v>
      </c>
      <c r="BG54" s="80">
        <v>950001</v>
      </c>
      <c r="BH54" s="80">
        <v>3563</v>
      </c>
      <c r="BI54" s="80">
        <v>1732</v>
      </c>
      <c r="BJ54" s="80">
        <v>446</v>
      </c>
      <c r="BK54" s="80">
        <v>2682</v>
      </c>
      <c r="BL54" s="80">
        <v>8593</v>
      </c>
      <c r="BM54" s="80">
        <v>14895</v>
      </c>
      <c r="BN54" s="80">
        <v>35543</v>
      </c>
      <c r="BO54" s="80">
        <v>42961</v>
      </c>
      <c r="BP54" s="80">
        <v>321</v>
      </c>
      <c r="BQ54" s="80">
        <v>35</v>
      </c>
      <c r="BR54" s="80">
        <v>59468</v>
      </c>
      <c r="BS54" s="80">
        <v>51146</v>
      </c>
      <c r="BT54" s="80">
        <v>267</v>
      </c>
      <c r="BU54" s="80">
        <v>6171</v>
      </c>
      <c r="BV54" s="80">
        <v>5215</v>
      </c>
      <c r="BW54" s="80">
        <v>2611</v>
      </c>
      <c r="BX54" s="80">
        <v>299946</v>
      </c>
      <c r="BY54" s="80">
        <v>28100</v>
      </c>
      <c r="BZ54" s="80">
        <v>1290</v>
      </c>
      <c r="CA54" s="80">
        <v>77</v>
      </c>
      <c r="CB54" s="80">
        <v>9</v>
      </c>
      <c r="CC54" s="80">
        <v>2355</v>
      </c>
      <c r="CD54" s="80">
        <v>15</v>
      </c>
      <c r="CE54" s="80">
        <v>741</v>
      </c>
      <c r="CF54" s="80">
        <v>3668</v>
      </c>
      <c r="CG54" s="80">
        <v>5602</v>
      </c>
      <c r="CH54" s="80">
        <v>2445</v>
      </c>
      <c r="CI54" s="80">
        <v>5783</v>
      </c>
      <c r="CJ54" s="80">
        <v>465</v>
      </c>
      <c r="CK54" s="80">
        <v>1055</v>
      </c>
      <c r="CL54" s="80">
        <v>1952</v>
      </c>
      <c r="CM54" s="80">
        <v>3611</v>
      </c>
      <c r="CN54" s="80">
        <v>7352</v>
      </c>
      <c r="CO54" s="80">
        <v>1612</v>
      </c>
      <c r="CP54" s="80">
        <v>4646</v>
      </c>
      <c r="CQ54" s="80">
        <v>485</v>
      </c>
      <c r="CR54" s="80">
        <v>140</v>
      </c>
      <c r="CS54" s="80">
        <v>1558</v>
      </c>
      <c r="CT54" s="80">
        <v>1204</v>
      </c>
      <c r="CU54" s="80">
        <v>26</v>
      </c>
      <c r="CV54" s="80">
        <v>474</v>
      </c>
      <c r="CW54" s="80">
        <v>402</v>
      </c>
      <c r="CX54" s="80">
        <v>450</v>
      </c>
      <c r="CY54" s="80">
        <v>58796</v>
      </c>
      <c r="CZ54" s="80">
        <v>1751</v>
      </c>
      <c r="DA54" s="80">
        <v>24</v>
      </c>
      <c r="DB54" s="80">
        <v>242</v>
      </c>
      <c r="DC54" s="80">
        <v>7</v>
      </c>
      <c r="DD54" s="80">
        <v>12045</v>
      </c>
      <c r="DE54" s="80">
        <v>708</v>
      </c>
      <c r="DF54" s="80">
        <v>19570</v>
      </c>
      <c r="DG54" s="80">
        <v>4</v>
      </c>
      <c r="DH54" s="80">
        <v>1035</v>
      </c>
      <c r="DI54" s="80">
        <v>0</v>
      </c>
      <c r="DJ54" s="80">
        <v>0</v>
      </c>
      <c r="DK54" s="80">
        <v>0</v>
      </c>
      <c r="DL54" s="80">
        <v>0</v>
      </c>
      <c r="DM54" s="80">
        <v>0</v>
      </c>
      <c r="DN54" s="80">
        <v>0</v>
      </c>
      <c r="DO54" s="80">
        <v>0</v>
      </c>
      <c r="DP54" s="80">
        <v>0</v>
      </c>
      <c r="DQ54" s="80">
        <v>272199</v>
      </c>
      <c r="DR54" s="80">
        <v>0</v>
      </c>
      <c r="DS54" s="80">
        <v>0</v>
      </c>
      <c r="DT54" s="80">
        <v>300</v>
      </c>
      <c r="DU54" s="80">
        <v>0</v>
      </c>
      <c r="DV54" s="80">
        <v>0</v>
      </c>
      <c r="DW54" s="80">
        <v>0</v>
      </c>
      <c r="DX54" s="80">
        <v>0</v>
      </c>
      <c r="DY54" s="80">
        <v>0</v>
      </c>
      <c r="DZ54" s="80">
        <v>0</v>
      </c>
      <c r="EA54" s="80">
        <v>0</v>
      </c>
      <c r="EB54" s="80">
        <v>43</v>
      </c>
      <c r="EC54" s="80">
        <v>0</v>
      </c>
      <c r="ED54" s="80">
        <v>12</v>
      </c>
      <c r="EE54" s="80">
        <v>0</v>
      </c>
      <c r="EF54" s="80">
        <v>5083560</v>
      </c>
      <c r="EG54" s="80">
        <v>9452307</v>
      </c>
      <c r="EH54" s="81">
        <v>0</v>
      </c>
      <c r="EI54" s="82">
        <v>0</v>
      </c>
      <c r="EJ54" s="80">
        <v>210334</v>
      </c>
      <c r="EK54" s="80">
        <v>1764819</v>
      </c>
      <c r="EL54" s="80">
        <v>0</v>
      </c>
      <c r="EM54" s="80">
        <v>1487969</v>
      </c>
      <c r="EN54" s="80">
        <v>9939491</v>
      </c>
      <c r="EO54" s="80">
        <v>15023051</v>
      </c>
    </row>
    <row r="55" spans="1:145" ht="33" customHeight="1">
      <c r="A55" s="76">
        <v>52</v>
      </c>
      <c r="B55" s="68" t="s">
        <v>678</v>
      </c>
      <c r="C55" s="68" t="s">
        <v>14</v>
      </c>
      <c r="D55" s="68" t="s">
        <v>150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>
        <v>0</v>
      </c>
      <c r="X55" s="80">
        <v>0</v>
      </c>
      <c r="Y55" s="80">
        <v>0</v>
      </c>
      <c r="Z55" s="80">
        <v>0</v>
      </c>
      <c r="AA55" s="80">
        <v>0</v>
      </c>
      <c r="AB55" s="80">
        <v>0</v>
      </c>
      <c r="AC55" s="80">
        <v>3667</v>
      </c>
      <c r="AD55" s="80">
        <v>4158</v>
      </c>
      <c r="AE55" s="80">
        <v>0</v>
      </c>
      <c r="AF55" s="80">
        <v>0</v>
      </c>
      <c r="AG55" s="80">
        <v>0</v>
      </c>
      <c r="AH55" s="80">
        <v>0</v>
      </c>
      <c r="AI55" s="80">
        <v>0</v>
      </c>
      <c r="AJ55" s="80">
        <v>0</v>
      </c>
      <c r="AK55" s="80">
        <v>0</v>
      </c>
      <c r="AL55" s="80">
        <v>0</v>
      </c>
      <c r="AM55" s="80">
        <v>456</v>
      </c>
      <c r="AN55" s="80">
        <v>0</v>
      </c>
      <c r="AO55" s="80">
        <v>10</v>
      </c>
      <c r="AP55" s="80">
        <v>174</v>
      </c>
      <c r="AQ55" s="80">
        <v>62</v>
      </c>
      <c r="AR55" s="80">
        <v>73</v>
      </c>
      <c r="AS55" s="80">
        <v>940</v>
      </c>
      <c r="AT55" s="80">
        <v>337</v>
      </c>
      <c r="AU55" s="80">
        <v>5210</v>
      </c>
      <c r="AV55" s="80">
        <v>0</v>
      </c>
      <c r="AW55" s="80">
        <v>308</v>
      </c>
      <c r="AX55" s="80">
        <v>7623</v>
      </c>
      <c r="AY55" s="80">
        <v>173</v>
      </c>
      <c r="AZ55" s="80">
        <v>22246</v>
      </c>
      <c r="BA55" s="80">
        <v>12165</v>
      </c>
      <c r="BB55" s="80">
        <v>8355</v>
      </c>
      <c r="BC55" s="80">
        <v>15604</v>
      </c>
      <c r="BD55" s="80">
        <v>17028</v>
      </c>
      <c r="BE55" s="80">
        <v>14480</v>
      </c>
      <c r="BF55" s="80">
        <v>24630</v>
      </c>
      <c r="BG55" s="80">
        <v>42583</v>
      </c>
      <c r="BH55" s="80">
        <v>11807</v>
      </c>
      <c r="BI55" s="80">
        <v>3801</v>
      </c>
      <c r="BJ55" s="80">
        <v>599</v>
      </c>
      <c r="BK55" s="80">
        <v>16926</v>
      </c>
      <c r="BL55" s="80">
        <v>1988</v>
      </c>
      <c r="BM55" s="80">
        <v>1694</v>
      </c>
      <c r="BN55" s="80">
        <v>14533</v>
      </c>
      <c r="BO55" s="80">
        <v>17518</v>
      </c>
      <c r="BP55" s="80">
        <v>1309</v>
      </c>
      <c r="BQ55" s="80">
        <v>55</v>
      </c>
      <c r="BR55" s="80">
        <v>55217</v>
      </c>
      <c r="BS55" s="80">
        <v>65612</v>
      </c>
      <c r="BT55" s="80">
        <v>476</v>
      </c>
      <c r="BU55" s="80">
        <v>12462</v>
      </c>
      <c r="BV55" s="80">
        <v>19124</v>
      </c>
      <c r="BW55" s="80">
        <v>64093</v>
      </c>
      <c r="BX55" s="80">
        <v>17528</v>
      </c>
      <c r="BY55" s="80">
        <v>67308</v>
      </c>
      <c r="BZ55" s="80">
        <v>10988</v>
      </c>
      <c r="CA55" s="80">
        <v>705</v>
      </c>
      <c r="CB55" s="80">
        <v>658</v>
      </c>
      <c r="CC55" s="80">
        <v>3439</v>
      </c>
      <c r="CD55" s="80">
        <v>264</v>
      </c>
      <c r="CE55" s="80">
        <v>1351</v>
      </c>
      <c r="CF55" s="80">
        <v>3508</v>
      </c>
      <c r="CG55" s="80">
        <v>1311</v>
      </c>
      <c r="CH55" s="80">
        <v>2382</v>
      </c>
      <c r="CI55" s="80">
        <v>2681</v>
      </c>
      <c r="CJ55" s="80">
        <v>270</v>
      </c>
      <c r="CK55" s="80">
        <v>160</v>
      </c>
      <c r="CL55" s="80">
        <v>403</v>
      </c>
      <c r="CM55" s="80">
        <v>1144</v>
      </c>
      <c r="CN55" s="80">
        <v>2583</v>
      </c>
      <c r="CO55" s="80">
        <v>577</v>
      </c>
      <c r="CP55" s="80">
        <v>203</v>
      </c>
      <c r="CQ55" s="80">
        <v>114</v>
      </c>
      <c r="CR55" s="80">
        <v>30</v>
      </c>
      <c r="CS55" s="80">
        <v>624</v>
      </c>
      <c r="CT55" s="80">
        <v>280</v>
      </c>
      <c r="CU55" s="80">
        <v>39</v>
      </c>
      <c r="CV55" s="80">
        <v>289</v>
      </c>
      <c r="CW55" s="80">
        <v>67</v>
      </c>
      <c r="CX55" s="80">
        <v>699</v>
      </c>
      <c r="CY55" s="80">
        <v>5055</v>
      </c>
      <c r="CZ55" s="80">
        <v>3034</v>
      </c>
      <c r="DA55" s="80">
        <v>1462</v>
      </c>
      <c r="DB55" s="80">
        <v>343</v>
      </c>
      <c r="DC55" s="80">
        <v>8</v>
      </c>
      <c r="DD55" s="80">
        <v>1295</v>
      </c>
      <c r="DE55" s="80">
        <v>175</v>
      </c>
      <c r="DF55" s="80">
        <v>3559</v>
      </c>
      <c r="DG55" s="80">
        <v>5405</v>
      </c>
      <c r="DH55" s="80">
        <v>59</v>
      </c>
      <c r="DI55" s="80">
        <v>0</v>
      </c>
      <c r="DJ55" s="80">
        <v>0</v>
      </c>
      <c r="DK55" s="80">
        <v>0</v>
      </c>
      <c r="DL55" s="80">
        <v>0</v>
      </c>
      <c r="DM55" s="80">
        <v>0</v>
      </c>
      <c r="DN55" s="80">
        <v>5</v>
      </c>
      <c r="DO55" s="80">
        <v>28786</v>
      </c>
      <c r="DP55" s="80">
        <v>0</v>
      </c>
      <c r="DQ55" s="80">
        <v>504941</v>
      </c>
      <c r="DR55" s="80">
        <v>0</v>
      </c>
      <c r="DS55" s="80">
        <v>0</v>
      </c>
      <c r="DT55" s="80">
        <v>0</v>
      </c>
      <c r="DU55" s="80">
        <v>0</v>
      </c>
      <c r="DV55" s="80">
        <v>0</v>
      </c>
      <c r="DW55" s="80">
        <v>0</v>
      </c>
      <c r="DX55" s="80">
        <v>0</v>
      </c>
      <c r="DY55" s="80">
        <v>0</v>
      </c>
      <c r="DZ55" s="80">
        <v>0</v>
      </c>
      <c r="EA55" s="80">
        <v>0</v>
      </c>
      <c r="EB55" s="80">
        <v>456</v>
      </c>
      <c r="EC55" s="80">
        <v>0</v>
      </c>
      <c r="ED55" s="80">
        <v>4</v>
      </c>
      <c r="EE55" s="80">
        <v>0</v>
      </c>
      <c r="EF55" s="80">
        <v>1141686</v>
      </c>
      <c r="EG55" s="80">
        <v>144778</v>
      </c>
      <c r="EH55" s="81">
        <v>0</v>
      </c>
      <c r="EI55" s="82">
        <v>0</v>
      </c>
      <c r="EJ55" s="80">
        <v>24588</v>
      </c>
      <c r="EK55" s="80">
        <v>456658</v>
      </c>
      <c r="EL55" s="80">
        <v>0</v>
      </c>
      <c r="EM55" s="80">
        <v>205415</v>
      </c>
      <c r="EN55" s="80">
        <v>420608</v>
      </c>
      <c r="EO55" s="80">
        <v>1562294</v>
      </c>
    </row>
    <row r="56" spans="1:145" ht="15.75" customHeight="1">
      <c r="A56" s="76">
        <v>53</v>
      </c>
      <c r="B56" s="68" t="s">
        <v>679</v>
      </c>
      <c r="C56" s="68" t="s">
        <v>14</v>
      </c>
      <c r="D56" s="68" t="s">
        <v>150</v>
      </c>
      <c r="E56" s="77">
        <v>0</v>
      </c>
      <c r="F56" s="77">
        <v>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0</v>
      </c>
      <c r="AK56" s="77">
        <v>0</v>
      </c>
      <c r="AL56" s="77">
        <v>0</v>
      </c>
      <c r="AM56" s="77">
        <v>0</v>
      </c>
      <c r="AN56" s="77">
        <v>0</v>
      </c>
      <c r="AO56" s="77">
        <v>0</v>
      </c>
      <c r="AP56" s="77">
        <v>0</v>
      </c>
      <c r="AQ56" s="77">
        <v>0</v>
      </c>
      <c r="AR56" s="77">
        <v>0</v>
      </c>
      <c r="AS56" s="77">
        <v>0</v>
      </c>
      <c r="AT56" s="77">
        <v>0</v>
      </c>
      <c r="AU56" s="77">
        <v>0</v>
      </c>
      <c r="AV56" s="77">
        <v>0</v>
      </c>
      <c r="AW56" s="77">
        <v>0</v>
      </c>
      <c r="AX56" s="77">
        <v>0</v>
      </c>
      <c r="AY56" s="77">
        <v>0</v>
      </c>
      <c r="AZ56" s="77">
        <v>2783</v>
      </c>
      <c r="BA56" s="77">
        <v>3464</v>
      </c>
      <c r="BB56" s="77">
        <v>343</v>
      </c>
      <c r="BC56" s="77">
        <v>393</v>
      </c>
      <c r="BD56" s="77">
        <v>9</v>
      </c>
      <c r="BE56" s="77">
        <v>50</v>
      </c>
      <c r="BF56" s="77">
        <v>529</v>
      </c>
      <c r="BG56" s="77">
        <v>676</v>
      </c>
      <c r="BH56" s="77">
        <v>305</v>
      </c>
      <c r="BI56" s="77">
        <v>13</v>
      </c>
      <c r="BJ56" s="77">
        <v>134</v>
      </c>
      <c r="BK56" s="77">
        <v>578</v>
      </c>
      <c r="BL56" s="77">
        <v>779</v>
      </c>
      <c r="BM56" s="77">
        <v>739</v>
      </c>
      <c r="BN56" s="77">
        <v>398</v>
      </c>
      <c r="BO56" s="77">
        <v>362</v>
      </c>
      <c r="BP56" s="77">
        <v>0</v>
      </c>
      <c r="BQ56" s="77">
        <v>0</v>
      </c>
      <c r="BR56" s="77">
        <v>44</v>
      </c>
      <c r="BS56" s="77">
        <v>32</v>
      </c>
      <c r="BT56" s="77">
        <v>0</v>
      </c>
      <c r="BU56" s="77">
        <v>3</v>
      </c>
      <c r="BV56" s="77">
        <v>31</v>
      </c>
      <c r="BW56" s="77">
        <v>0</v>
      </c>
      <c r="BX56" s="77">
        <v>223</v>
      </c>
      <c r="BY56" s="77">
        <v>44</v>
      </c>
      <c r="BZ56" s="77">
        <v>0</v>
      </c>
      <c r="CA56" s="77">
        <v>0</v>
      </c>
      <c r="CB56" s="77">
        <v>0</v>
      </c>
      <c r="CC56" s="77">
        <v>3</v>
      </c>
      <c r="CD56" s="77">
        <v>0</v>
      </c>
      <c r="CE56" s="77">
        <v>7</v>
      </c>
      <c r="CF56" s="77">
        <v>122</v>
      </c>
      <c r="CG56" s="77">
        <v>5</v>
      </c>
      <c r="CH56" s="77">
        <v>26</v>
      </c>
      <c r="CI56" s="77">
        <v>230</v>
      </c>
      <c r="CJ56" s="77">
        <v>8</v>
      </c>
      <c r="CK56" s="77">
        <v>1</v>
      </c>
      <c r="CL56" s="77">
        <v>0</v>
      </c>
      <c r="CM56" s="77">
        <v>22</v>
      </c>
      <c r="CN56" s="77">
        <v>156</v>
      </c>
      <c r="CO56" s="77">
        <v>12</v>
      </c>
      <c r="CP56" s="77">
        <v>0</v>
      </c>
      <c r="CQ56" s="77">
        <v>0</v>
      </c>
      <c r="CR56" s="77">
        <v>0</v>
      </c>
      <c r="CS56" s="77">
        <v>4</v>
      </c>
      <c r="CT56" s="77">
        <v>1</v>
      </c>
      <c r="CU56" s="77">
        <v>0</v>
      </c>
      <c r="CV56" s="77">
        <v>0</v>
      </c>
      <c r="CW56" s="77">
        <v>0</v>
      </c>
      <c r="CX56" s="77">
        <v>1</v>
      </c>
      <c r="CY56" s="77">
        <v>510</v>
      </c>
      <c r="CZ56" s="77">
        <v>226</v>
      </c>
      <c r="DA56" s="77">
        <v>0</v>
      </c>
      <c r="DB56" s="77">
        <v>532</v>
      </c>
      <c r="DC56" s="77">
        <v>0</v>
      </c>
      <c r="DD56" s="77">
        <v>1</v>
      </c>
      <c r="DE56" s="77">
        <v>0</v>
      </c>
      <c r="DF56" s="77">
        <v>49</v>
      </c>
      <c r="DG56" s="77">
        <v>0</v>
      </c>
      <c r="DH56" s="77">
        <v>3</v>
      </c>
      <c r="DI56" s="77">
        <v>0</v>
      </c>
      <c r="DJ56" s="77">
        <v>0</v>
      </c>
      <c r="DK56" s="77">
        <v>0</v>
      </c>
      <c r="DL56" s="77">
        <v>0</v>
      </c>
      <c r="DM56" s="77">
        <v>0</v>
      </c>
      <c r="DN56" s="77">
        <v>0</v>
      </c>
      <c r="DO56" s="77">
        <v>0</v>
      </c>
      <c r="DP56" s="77">
        <v>0</v>
      </c>
      <c r="DQ56" s="77">
        <v>1288</v>
      </c>
      <c r="DR56" s="77">
        <v>0</v>
      </c>
      <c r="DS56" s="77">
        <v>0</v>
      </c>
      <c r="DT56" s="77">
        <v>0</v>
      </c>
      <c r="DU56" s="77">
        <v>0</v>
      </c>
      <c r="DV56" s="77">
        <v>0</v>
      </c>
      <c r="DW56" s="77">
        <v>0</v>
      </c>
      <c r="DX56" s="77">
        <v>0</v>
      </c>
      <c r="DY56" s="77">
        <v>35</v>
      </c>
      <c r="DZ56" s="77">
        <v>0</v>
      </c>
      <c r="EA56" s="77">
        <v>0</v>
      </c>
      <c r="EB56" s="77">
        <v>1</v>
      </c>
      <c r="EC56" s="77">
        <v>0</v>
      </c>
      <c r="ED56" s="77">
        <v>0</v>
      </c>
      <c r="EE56" s="77">
        <v>0</v>
      </c>
      <c r="EF56" s="77">
        <v>15177</v>
      </c>
      <c r="EG56" s="77">
        <v>316433</v>
      </c>
      <c r="EH56" s="78">
        <v>0</v>
      </c>
      <c r="EI56" s="79">
        <v>360718</v>
      </c>
      <c r="EJ56" s="77">
        <v>22559</v>
      </c>
      <c r="EK56" s="77">
        <v>809308</v>
      </c>
      <c r="EL56" s="77">
        <v>0</v>
      </c>
      <c r="EM56" s="77">
        <v>60855</v>
      </c>
      <c r="EN56" s="77">
        <v>1448164</v>
      </c>
      <c r="EO56" s="77">
        <v>1463341</v>
      </c>
    </row>
    <row r="57" spans="1:145" ht="33" customHeight="1">
      <c r="A57" s="76">
        <v>54</v>
      </c>
      <c r="B57" s="72" t="s">
        <v>680</v>
      </c>
      <c r="C57" s="68" t="s">
        <v>14</v>
      </c>
      <c r="D57" s="68" t="s">
        <v>150</v>
      </c>
      <c r="E57" s="80">
        <v>0</v>
      </c>
      <c r="F57" s="80">
        <v>0</v>
      </c>
      <c r="G57" s="80">
        <v>0</v>
      </c>
      <c r="H57" s="80">
        <v>0</v>
      </c>
      <c r="I57" s="80">
        <v>0</v>
      </c>
      <c r="J57" s="80">
        <v>0</v>
      </c>
      <c r="K57" s="80">
        <v>0</v>
      </c>
      <c r="L57" s="80">
        <v>0</v>
      </c>
      <c r="M57" s="80">
        <v>0</v>
      </c>
      <c r="N57" s="80">
        <v>0</v>
      </c>
      <c r="O57" s="80">
        <v>0</v>
      </c>
      <c r="P57" s="80">
        <v>0</v>
      </c>
      <c r="Q57" s="80">
        <v>0</v>
      </c>
      <c r="R57" s="80">
        <v>0</v>
      </c>
      <c r="S57" s="80">
        <v>0</v>
      </c>
      <c r="T57" s="80">
        <v>0</v>
      </c>
      <c r="U57" s="80">
        <v>0</v>
      </c>
      <c r="V57" s="80">
        <v>0</v>
      </c>
      <c r="W57" s="80">
        <v>0</v>
      </c>
      <c r="X57" s="80">
        <v>0</v>
      </c>
      <c r="Y57" s="80">
        <v>0</v>
      </c>
      <c r="Z57" s="80">
        <v>0</v>
      </c>
      <c r="AA57" s="80">
        <v>0</v>
      </c>
      <c r="AB57" s="80">
        <v>0</v>
      </c>
      <c r="AC57" s="80">
        <v>0</v>
      </c>
      <c r="AD57" s="80">
        <v>0</v>
      </c>
      <c r="AE57" s="80">
        <v>0</v>
      </c>
      <c r="AF57" s="80">
        <v>0</v>
      </c>
      <c r="AG57" s="80">
        <v>0</v>
      </c>
      <c r="AH57" s="80">
        <v>0</v>
      </c>
      <c r="AI57" s="80">
        <v>0</v>
      </c>
      <c r="AJ57" s="80">
        <v>0</v>
      </c>
      <c r="AK57" s="80">
        <v>0</v>
      </c>
      <c r="AL57" s="80">
        <v>0</v>
      </c>
      <c r="AM57" s="80">
        <v>6465</v>
      </c>
      <c r="AN57" s="80">
        <v>0</v>
      </c>
      <c r="AO57" s="80">
        <v>3784</v>
      </c>
      <c r="AP57" s="80">
        <v>2</v>
      </c>
      <c r="AQ57" s="80">
        <v>1</v>
      </c>
      <c r="AR57" s="80">
        <v>0</v>
      </c>
      <c r="AS57" s="80">
        <v>13</v>
      </c>
      <c r="AT57" s="80">
        <v>27</v>
      </c>
      <c r="AU57" s="80">
        <v>1131</v>
      </c>
      <c r="AV57" s="80">
        <v>1886</v>
      </c>
      <c r="AW57" s="80">
        <v>1</v>
      </c>
      <c r="AX57" s="80">
        <v>0</v>
      </c>
      <c r="AY57" s="80">
        <v>27</v>
      </c>
      <c r="AZ57" s="80">
        <v>521818</v>
      </c>
      <c r="BA57" s="80">
        <v>60450</v>
      </c>
      <c r="BB57" s="80">
        <v>14717</v>
      </c>
      <c r="BC57" s="80">
        <v>71718</v>
      </c>
      <c r="BD57" s="80">
        <v>2134</v>
      </c>
      <c r="BE57" s="80">
        <v>13172</v>
      </c>
      <c r="BF57" s="80">
        <v>100679</v>
      </c>
      <c r="BG57" s="80">
        <v>288748</v>
      </c>
      <c r="BH57" s="80">
        <v>1959</v>
      </c>
      <c r="BI57" s="80">
        <v>311</v>
      </c>
      <c r="BJ57" s="80">
        <v>1458</v>
      </c>
      <c r="BK57" s="80">
        <v>12480</v>
      </c>
      <c r="BL57" s="80">
        <v>5144</v>
      </c>
      <c r="BM57" s="80">
        <v>5538</v>
      </c>
      <c r="BN57" s="80">
        <v>12627</v>
      </c>
      <c r="BO57" s="80">
        <v>115379</v>
      </c>
      <c r="BP57" s="80">
        <v>52</v>
      </c>
      <c r="BQ57" s="80">
        <v>11</v>
      </c>
      <c r="BR57" s="80">
        <v>17718</v>
      </c>
      <c r="BS57" s="80">
        <v>35571</v>
      </c>
      <c r="BT57" s="80">
        <v>0</v>
      </c>
      <c r="BU57" s="80">
        <v>878</v>
      </c>
      <c r="BV57" s="80">
        <v>10640</v>
      </c>
      <c r="BW57" s="80">
        <v>233</v>
      </c>
      <c r="BX57" s="80">
        <v>23638</v>
      </c>
      <c r="BY57" s="80">
        <v>15136</v>
      </c>
      <c r="BZ57" s="80">
        <v>3139</v>
      </c>
      <c r="CA57" s="80">
        <v>290</v>
      </c>
      <c r="CB57" s="80">
        <v>3060</v>
      </c>
      <c r="CC57" s="80">
        <v>3197</v>
      </c>
      <c r="CD57" s="80">
        <v>13</v>
      </c>
      <c r="CE57" s="80">
        <v>160</v>
      </c>
      <c r="CF57" s="80">
        <v>2086</v>
      </c>
      <c r="CG57" s="80">
        <v>875</v>
      </c>
      <c r="CH57" s="80">
        <v>325</v>
      </c>
      <c r="CI57" s="80">
        <v>3809</v>
      </c>
      <c r="CJ57" s="80">
        <v>169</v>
      </c>
      <c r="CK57" s="80">
        <v>118</v>
      </c>
      <c r="CL57" s="80">
        <v>487</v>
      </c>
      <c r="CM57" s="80">
        <v>782</v>
      </c>
      <c r="CN57" s="80">
        <v>6647</v>
      </c>
      <c r="CO57" s="80">
        <v>308</v>
      </c>
      <c r="CP57" s="80">
        <v>796</v>
      </c>
      <c r="CQ57" s="80">
        <v>103</v>
      </c>
      <c r="CR57" s="80">
        <v>28</v>
      </c>
      <c r="CS57" s="80">
        <v>318</v>
      </c>
      <c r="CT57" s="80">
        <v>697</v>
      </c>
      <c r="CU57" s="80">
        <v>0</v>
      </c>
      <c r="CV57" s="80">
        <v>163</v>
      </c>
      <c r="CW57" s="80">
        <v>23</v>
      </c>
      <c r="CX57" s="80">
        <v>190</v>
      </c>
      <c r="CY57" s="80">
        <v>2536</v>
      </c>
      <c r="CZ57" s="80">
        <v>280</v>
      </c>
      <c r="DA57" s="80">
        <v>7</v>
      </c>
      <c r="DB57" s="80">
        <v>18</v>
      </c>
      <c r="DC57" s="80">
        <v>81</v>
      </c>
      <c r="DD57" s="80">
        <v>6935</v>
      </c>
      <c r="DE57" s="80">
        <v>122</v>
      </c>
      <c r="DF57" s="80">
        <v>1801</v>
      </c>
      <c r="DG57" s="80">
        <v>1491</v>
      </c>
      <c r="DH57" s="80">
        <v>9406</v>
      </c>
      <c r="DI57" s="80">
        <v>0</v>
      </c>
      <c r="DJ57" s="80">
        <v>0</v>
      </c>
      <c r="DK57" s="80">
        <v>0</v>
      </c>
      <c r="DL57" s="80">
        <v>0</v>
      </c>
      <c r="DM57" s="80">
        <v>0</v>
      </c>
      <c r="DN57" s="80">
        <v>1</v>
      </c>
      <c r="DO57" s="80">
        <v>12161</v>
      </c>
      <c r="DP57" s="80">
        <v>71</v>
      </c>
      <c r="DQ57" s="80">
        <v>91204</v>
      </c>
      <c r="DR57" s="80">
        <v>35</v>
      </c>
      <c r="DS57" s="80">
        <v>11197</v>
      </c>
      <c r="DT57" s="80">
        <v>681</v>
      </c>
      <c r="DU57" s="80">
        <v>0</v>
      </c>
      <c r="DV57" s="80">
        <v>85</v>
      </c>
      <c r="DW57" s="80">
        <v>27078</v>
      </c>
      <c r="DX57" s="80">
        <v>0</v>
      </c>
      <c r="DY57" s="80">
        <v>24</v>
      </c>
      <c r="DZ57" s="80">
        <v>0</v>
      </c>
      <c r="EA57" s="80">
        <v>0</v>
      </c>
      <c r="EB57" s="80">
        <v>213</v>
      </c>
      <c r="EC57" s="80">
        <v>1123</v>
      </c>
      <c r="ED57" s="80">
        <v>120</v>
      </c>
      <c r="EE57" s="80">
        <v>0</v>
      </c>
      <c r="EF57" s="80">
        <v>1540002</v>
      </c>
      <c r="EG57" s="80">
        <v>5059403</v>
      </c>
      <c r="EH57" s="81">
        <v>0</v>
      </c>
      <c r="EI57" s="82">
        <v>0</v>
      </c>
      <c r="EJ57" s="80">
        <v>108370</v>
      </c>
      <c r="EK57" s="80">
        <v>3021159</v>
      </c>
      <c r="EL57" s="80">
        <v>0</v>
      </c>
      <c r="EM57" s="80">
        <v>892754</v>
      </c>
      <c r="EN57" s="80">
        <v>7296178</v>
      </c>
      <c r="EO57" s="80">
        <v>8836181</v>
      </c>
    </row>
    <row r="58" spans="1:145" ht="15.75" customHeight="1">
      <c r="A58" s="76">
        <v>55</v>
      </c>
      <c r="B58" s="68" t="s">
        <v>681</v>
      </c>
      <c r="C58" s="68" t="s">
        <v>14</v>
      </c>
      <c r="D58" s="68" t="s">
        <v>150</v>
      </c>
      <c r="E58" s="77">
        <v>995</v>
      </c>
      <c r="F58" s="77">
        <v>503</v>
      </c>
      <c r="G58" s="77">
        <v>61</v>
      </c>
      <c r="H58" s="77">
        <v>26</v>
      </c>
      <c r="I58" s="77">
        <v>81</v>
      </c>
      <c r="J58" s="77">
        <v>70</v>
      </c>
      <c r="K58" s="77">
        <v>86</v>
      </c>
      <c r="L58" s="77">
        <v>107</v>
      </c>
      <c r="M58" s="77">
        <v>35</v>
      </c>
      <c r="N58" s="77">
        <v>0</v>
      </c>
      <c r="O58" s="77">
        <v>222</v>
      </c>
      <c r="P58" s="77">
        <v>0</v>
      </c>
      <c r="Q58" s="77">
        <v>130</v>
      </c>
      <c r="R58" s="77">
        <v>0</v>
      </c>
      <c r="S58" s="77">
        <v>0</v>
      </c>
      <c r="T58" s="77">
        <v>0</v>
      </c>
      <c r="U58" s="77">
        <v>21</v>
      </c>
      <c r="V58" s="77">
        <v>232</v>
      </c>
      <c r="W58" s="77">
        <v>250</v>
      </c>
      <c r="X58" s="77">
        <v>405</v>
      </c>
      <c r="Y58" s="77">
        <v>0</v>
      </c>
      <c r="Z58" s="77">
        <v>0</v>
      </c>
      <c r="AA58" s="77">
        <v>0</v>
      </c>
      <c r="AB58" s="77">
        <v>0</v>
      </c>
      <c r="AC58" s="77">
        <v>46059</v>
      </c>
      <c r="AD58" s="77">
        <v>0</v>
      </c>
      <c r="AE58" s="77">
        <v>6676</v>
      </c>
      <c r="AF58" s="77">
        <v>2067</v>
      </c>
      <c r="AG58" s="77">
        <v>2089</v>
      </c>
      <c r="AH58" s="77">
        <v>12970</v>
      </c>
      <c r="AI58" s="77">
        <v>6211</v>
      </c>
      <c r="AJ58" s="77">
        <v>569</v>
      </c>
      <c r="AK58" s="77">
        <v>390</v>
      </c>
      <c r="AL58" s="77">
        <v>524</v>
      </c>
      <c r="AM58" s="77">
        <v>10441</v>
      </c>
      <c r="AN58" s="77">
        <v>0</v>
      </c>
      <c r="AO58" s="77">
        <v>6111</v>
      </c>
      <c r="AP58" s="77">
        <v>0</v>
      </c>
      <c r="AQ58" s="77">
        <v>0</v>
      </c>
      <c r="AR58" s="77">
        <v>0</v>
      </c>
      <c r="AS58" s="77">
        <v>0</v>
      </c>
      <c r="AT58" s="77">
        <v>0</v>
      </c>
      <c r="AU58" s="77">
        <v>0</v>
      </c>
      <c r="AV58" s="77">
        <v>0</v>
      </c>
      <c r="AW58" s="77">
        <v>0</v>
      </c>
      <c r="AX58" s="77">
        <v>0</v>
      </c>
      <c r="AY58" s="77">
        <v>14</v>
      </c>
      <c r="AZ58" s="77">
        <v>279029</v>
      </c>
      <c r="BA58" s="77">
        <v>32324</v>
      </c>
      <c r="BB58" s="77">
        <v>7870</v>
      </c>
      <c r="BC58" s="77">
        <v>38350</v>
      </c>
      <c r="BD58" s="77">
        <v>1141</v>
      </c>
      <c r="BE58" s="77">
        <v>7043</v>
      </c>
      <c r="BF58" s="77">
        <v>53836</v>
      </c>
      <c r="BG58" s="77">
        <v>470266</v>
      </c>
      <c r="BH58" s="77">
        <v>951</v>
      </c>
      <c r="BI58" s="77">
        <v>337</v>
      </c>
      <c r="BJ58" s="77">
        <v>140</v>
      </c>
      <c r="BK58" s="77">
        <v>78</v>
      </c>
      <c r="BL58" s="77">
        <v>16394</v>
      </c>
      <c r="BM58" s="77">
        <v>17648</v>
      </c>
      <c r="BN58" s="77">
        <v>1071</v>
      </c>
      <c r="BO58" s="77">
        <v>9782</v>
      </c>
      <c r="BP58" s="77">
        <v>60904</v>
      </c>
      <c r="BQ58" s="77">
        <v>12942</v>
      </c>
      <c r="BR58" s="77">
        <v>13181</v>
      </c>
      <c r="BS58" s="77">
        <v>26462</v>
      </c>
      <c r="BT58" s="77">
        <v>0</v>
      </c>
      <c r="BU58" s="77">
        <v>653</v>
      </c>
      <c r="BV58" s="77">
        <v>7915</v>
      </c>
      <c r="BW58" s="77">
        <v>174</v>
      </c>
      <c r="BX58" s="77">
        <v>17585</v>
      </c>
      <c r="BY58" s="77">
        <v>11260</v>
      </c>
      <c r="BZ58" s="77">
        <v>162</v>
      </c>
      <c r="CA58" s="77">
        <v>7</v>
      </c>
      <c r="CB58" s="77">
        <v>75</v>
      </c>
      <c r="CC58" s="77">
        <v>78</v>
      </c>
      <c r="CD58" s="77">
        <v>0</v>
      </c>
      <c r="CE58" s="77">
        <v>6</v>
      </c>
      <c r="CF58" s="77">
        <v>77</v>
      </c>
      <c r="CG58" s="77">
        <v>274</v>
      </c>
      <c r="CH58" s="77">
        <v>264</v>
      </c>
      <c r="CI58" s="77">
        <v>3103</v>
      </c>
      <c r="CJ58" s="77">
        <v>1142</v>
      </c>
      <c r="CK58" s="77">
        <v>794</v>
      </c>
      <c r="CL58" s="77">
        <v>3291</v>
      </c>
      <c r="CM58" s="77">
        <v>5285</v>
      </c>
      <c r="CN58" s="77">
        <v>44902</v>
      </c>
      <c r="CO58" s="77">
        <v>632</v>
      </c>
      <c r="CP58" s="77">
        <v>1631</v>
      </c>
      <c r="CQ58" s="77">
        <v>211</v>
      </c>
      <c r="CR58" s="77">
        <v>58</v>
      </c>
      <c r="CS58" s="77">
        <v>476</v>
      </c>
      <c r="CT58" s="77">
        <v>1045</v>
      </c>
      <c r="CU58" s="77">
        <v>1</v>
      </c>
      <c r="CV58" s="77">
        <v>1</v>
      </c>
      <c r="CW58" s="77">
        <v>162</v>
      </c>
      <c r="CX58" s="77">
        <v>1311</v>
      </c>
      <c r="CY58" s="77">
        <v>17534</v>
      </c>
      <c r="CZ58" s="77">
        <v>1939</v>
      </c>
      <c r="DA58" s="77">
        <v>50</v>
      </c>
      <c r="DB58" s="77">
        <v>127</v>
      </c>
      <c r="DC58" s="77">
        <v>558</v>
      </c>
      <c r="DD58" s="77">
        <v>5200</v>
      </c>
      <c r="DE58" s="77">
        <v>91</v>
      </c>
      <c r="DF58" s="77">
        <v>1350</v>
      </c>
      <c r="DG58" s="77">
        <v>110610</v>
      </c>
      <c r="DH58" s="77">
        <v>187129</v>
      </c>
      <c r="DI58" s="77">
        <v>1095</v>
      </c>
      <c r="DJ58" s="77">
        <v>145264</v>
      </c>
      <c r="DK58" s="77">
        <v>375613</v>
      </c>
      <c r="DL58" s="77">
        <v>32954</v>
      </c>
      <c r="DM58" s="77">
        <v>238960</v>
      </c>
      <c r="DN58" s="77">
        <v>55147</v>
      </c>
      <c r="DO58" s="77">
        <v>4562</v>
      </c>
      <c r="DP58" s="77">
        <v>47858</v>
      </c>
      <c r="DQ58" s="77">
        <v>138421</v>
      </c>
      <c r="DR58" s="77">
        <v>1080</v>
      </c>
      <c r="DS58" s="77">
        <v>807</v>
      </c>
      <c r="DT58" s="77">
        <v>2356</v>
      </c>
      <c r="DU58" s="77">
        <v>0</v>
      </c>
      <c r="DV58" s="77">
        <v>23771</v>
      </c>
      <c r="DW58" s="77">
        <v>6957</v>
      </c>
      <c r="DX58" s="77">
        <v>19895</v>
      </c>
      <c r="DY58" s="77">
        <v>12833</v>
      </c>
      <c r="DZ58" s="77">
        <v>20653</v>
      </c>
      <c r="EA58" s="77">
        <v>31242</v>
      </c>
      <c r="EB58" s="77">
        <v>2937</v>
      </c>
      <c r="EC58" s="77">
        <v>83337</v>
      </c>
      <c r="ED58" s="77">
        <v>8497</v>
      </c>
      <c r="EE58" s="77">
        <v>41995</v>
      </c>
      <c r="EF58" s="77">
        <v>2870493</v>
      </c>
      <c r="EG58" s="77">
        <v>6835914</v>
      </c>
      <c r="EH58" s="78">
        <v>0</v>
      </c>
      <c r="EI58" s="79">
        <v>0</v>
      </c>
      <c r="EJ58" s="77">
        <v>210276</v>
      </c>
      <c r="EK58" s="77">
        <v>6612235</v>
      </c>
      <c r="EL58" s="77">
        <v>0</v>
      </c>
      <c r="EM58" s="77">
        <v>386746</v>
      </c>
      <c r="EN58" s="77">
        <v>13271679</v>
      </c>
      <c r="EO58" s="77">
        <v>16142172</v>
      </c>
    </row>
    <row r="59" spans="1:145" ht="33" customHeight="1">
      <c r="A59" s="76">
        <v>56</v>
      </c>
      <c r="B59" s="72" t="s">
        <v>682</v>
      </c>
      <c r="C59" s="68" t="s">
        <v>15</v>
      </c>
      <c r="D59" s="68" t="s">
        <v>150</v>
      </c>
      <c r="E59" s="80">
        <v>0</v>
      </c>
      <c r="F59" s="80">
        <v>0</v>
      </c>
      <c r="G59" s="80">
        <v>0</v>
      </c>
      <c r="H59" s="80">
        <v>0</v>
      </c>
      <c r="I59" s="80">
        <v>0</v>
      </c>
      <c r="J59" s="80">
        <v>0</v>
      </c>
      <c r="K59" s="80">
        <v>0</v>
      </c>
      <c r="L59" s="80">
        <v>0</v>
      </c>
      <c r="M59" s="80">
        <v>0</v>
      </c>
      <c r="N59" s="80">
        <v>0</v>
      </c>
      <c r="O59" s="80">
        <v>0</v>
      </c>
      <c r="P59" s="80">
        <v>0</v>
      </c>
      <c r="Q59" s="80">
        <v>0</v>
      </c>
      <c r="R59" s="80">
        <v>0</v>
      </c>
      <c r="S59" s="80">
        <v>0</v>
      </c>
      <c r="T59" s="80">
        <v>0</v>
      </c>
      <c r="U59" s="80">
        <v>0</v>
      </c>
      <c r="V59" s="80">
        <v>0</v>
      </c>
      <c r="W59" s="80">
        <v>0</v>
      </c>
      <c r="X59" s="80">
        <v>0</v>
      </c>
      <c r="Y59" s="80">
        <v>310010</v>
      </c>
      <c r="Z59" s="80">
        <v>0</v>
      </c>
      <c r="AA59" s="80">
        <v>0</v>
      </c>
      <c r="AB59" s="80">
        <v>0</v>
      </c>
      <c r="AC59" s="80">
        <v>37540</v>
      </c>
      <c r="AD59" s="80">
        <v>6004</v>
      </c>
      <c r="AE59" s="80">
        <v>542382</v>
      </c>
      <c r="AF59" s="80">
        <v>6916</v>
      </c>
      <c r="AG59" s="80">
        <v>2317</v>
      </c>
      <c r="AH59" s="80">
        <v>0</v>
      </c>
      <c r="AI59" s="80">
        <v>443</v>
      </c>
      <c r="AJ59" s="80">
        <v>20</v>
      </c>
      <c r="AK59" s="80">
        <v>0</v>
      </c>
      <c r="AL59" s="80">
        <v>220</v>
      </c>
      <c r="AM59" s="80">
        <v>0</v>
      </c>
      <c r="AN59" s="80">
        <v>0</v>
      </c>
      <c r="AO59" s="80">
        <v>0</v>
      </c>
      <c r="AP59" s="80">
        <v>194</v>
      </c>
      <c r="AQ59" s="80">
        <v>97</v>
      </c>
      <c r="AR59" s="80">
        <v>988</v>
      </c>
      <c r="AS59" s="80">
        <v>1368</v>
      </c>
      <c r="AT59" s="80">
        <v>463</v>
      </c>
      <c r="AU59" s="80">
        <v>4747</v>
      </c>
      <c r="AV59" s="80">
        <v>961</v>
      </c>
      <c r="AW59" s="80">
        <v>1141</v>
      </c>
      <c r="AX59" s="80">
        <v>22765</v>
      </c>
      <c r="AY59" s="80">
        <v>602</v>
      </c>
      <c r="AZ59" s="80">
        <v>11980</v>
      </c>
      <c r="BA59" s="80">
        <v>822</v>
      </c>
      <c r="BB59" s="80">
        <v>2259</v>
      </c>
      <c r="BC59" s="80">
        <v>7928</v>
      </c>
      <c r="BD59" s="80">
        <v>564</v>
      </c>
      <c r="BE59" s="80">
        <v>562</v>
      </c>
      <c r="BF59" s="80">
        <v>5816</v>
      </c>
      <c r="BG59" s="80">
        <v>1355</v>
      </c>
      <c r="BH59" s="80">
        <v>1151789</v>
      </c>
      <c r="BI59" s="80">
        <v>347706</v>
      </c>
      <c r="BJ59" s="80">
        <v>4299</v>
      </c>
      <c r="BK59" s="80">
        <v>705438</v>
      </c>
      <c r="BL59" s="80">
        <v>17</v>
      </c>
      <c r="BM59" s="80">
        <v>20</v>
      </c>
      <c r="BN59" s="80">
        <v>19734</v>
      </c>
      <c r="BO59" s="80">
        <v>55164</v>
      </c>
      <c r="BP59" s="80">
        <v>22166</v>
      </c>
      <c r="BQ59" s="80">
        <v>606</v>
      </c>
      <c r="BR59" s="80">
        <v>6250</v>
      </c>
      <c r="BS59" s="80">
        <v>9558</v>
      </c>
      <c r="BT59" s="80">
        <v>186</v>
      </c>
      <c r="BU59" s="80">
        <v>3209</v>
      </c>
      <c r="BV59" s="80">
        <v>4862</v>
      </c>
      <c r="BW59" s="80">
        <v>26038</v>
      </c>
      <c r="BX59" s="80">
        <v>5485</v>
      </c>
      <c r="BY59" s="80">
        <v>7739</v>
      </c>
      <c r="BZ59" s="80">
        <v>751</v>
      </c>
      <c r="CA59" s="80">
        <v>2462</v>
      </c>
      <c r="CB59" s="80">
        <v>4246</v>
      </c>
      <c r="CC59" s="80">
        <v>4393</v>
      </c>
      <c r="CD59" s="80">
        <v>3173</v>
      </c>
      <c r="CE59" s="80">
        <v>8337</v>
      </c>
      <c r="CF59" s="80">
        <v>26407</v>
      </c>
      <c r="CG59" s="80">
        <v>4882</v>
      </c>
      <c r="CH59" s="80">
        <v>15847</v>
      </c>
      <c r="CI59" s="80">
        <v>63205</v>
      </c>
      <c r="CJ59" s="80">
        <v>3081</v>
      </c>
      <c r="CK59" s="80">
        <v>2333</v>
      </c>
      <c r="CL59" s="80">
        <v>7107</v>
      </c>
      <c r="CM59" s="80">
        <v>7181</v>
      </c>
      <c r="CN59" s="80">
        <v>30186</v>
      </c>
      <c r="CO59" s="80">
        <v>3201</v>
      </c>
      <c r="CP59" s="80">
        <v>705</v>
      </c>
      <c r="CQ59" s="80">
        <v>492</v>
      </c>
      <c r="CR59" s="80">
        <v>122</v>
      </c>
      <c r="CS59" s="80">
        <v>9739</v>
      </c>
      <c r="CT59" s="80">
        <v>4928</v>
      </c>
      <c r="CU59" s="80">
        <v>830</v>
      </c>
      <c r="CV59" s="80">
        <v>385</v>
      </c>
      <c r="CW59" s="80">
        <v>1996</v>
      </c>
      <c r="CX59" s="80">
        <v>9607</v>
      </c>
      <c r="CY59" s="80">
        <v>162636</v>
      </c>
      <c r="CZ59" s="80">
        <v>15170</v>
      </c>
      <c r="DA59" s="80">
        <v>9209</v>
      </c>
      <c r="DB59" s="80">
        <v>3089</v>
      </c>
      <c r="DC59" s="80">
        <v>129</v>
      </c>
      <c r="DD59" s="80">
        <v>26376</v>
      </c>
      <c r="DE59" s="80">
        <v>15996</v>
      </c>
      <c r="DF59" s="80">
        <v>86429</v>
      </c>
      <c r="DG59" s="80">
        <v>711505</v>
      </c>
      <c r="DH59" s="80">
        <v>1072</v>
      </c>
      <c r="DI59" s="80">
        <v>0</v>
      </c>
      <c r="DJ59" s="80">
        <v>0</v>
      </c>
      <c r="DK59" s="80">
        <v>0</v>
      </c>
      <c r="DL59" s="80">
        <v>0</v>
      </c>
      <c r="DM59" s="80">
        <v>0</v>
      </c>
      <c r="DN59" s="80">
        <v>0</v>
      </c>
      <c r="DO59" s="80">
        <v>0</v>
      </c>
      <c r="DP59" s="80">
        <v>0</v>
      </c>
      <c r="DQ59" s="80">
        <v>1225530</v>
      </c>
      <c r="DR59" s="80">
        <v>4</v>
      </c>
      <c r="DS59" s="80">
        <v>0</v>
      </c>
      <c r="DT59" s="80">
        <v>0</v>
      </c>
      <c r="DU59" s="80">
        <v>0</v>
      </c>
      <c r="DV59" s="80">
        <v>0</v>
      </c>
      <c r="DW59" s="80">
        <v>0</v>
      </c>
      <c r="DX59" s="80">
        <v>252932</v>
      </c>
      <c r="DY59" s="80">
        <v>0</v>
      </c>
      <c r="DZ59" s="80">
        <v>0</v>
      </c>
      <c r="EA59" s="80">
        <v>0</v>
      </c>
      <c r="EB59" s="80">
        <v>0</v>
      </c>
      <c r="EC59" s="80">
        <v>0</v>
      </c>
      <c r="ED59" s="80">
        <v>60</v>
      </c>
      <c r="EE59" s="80">
        <v>0</v>
      </c>
      <c r="EF59" s="80">
        <v>6066464</v>
      </c>
      <c r="EG59" s="80">
        <v>1826826</v>
      </c>
      <c r="EH59" s="81">
        <v>0</v>
      </c>
      <c r="EI59" s="82">
        <v>0</v>
      </c>
      <c r="EJ59" s="80">
        <v>92202</v>
      </c>
      <c r="EK59" s="80">
        <v>201016</v>
      </c>
      <c r="EL59" s="80">
        <v>0</v>
      </c>
      <c r="EM59" s="80">
        <v>818963</v>
      </c>
      <c r="EN59" s="80">
        <v>1301082</v>
      </c>
      <c r="EO59" s="80">
        <v>7367546</v>
      </c>
    </row>
    <row r="60" spans="1:145" ht="33" customHeight="1">
      <c r="A60" s="76">
        <v>57</v>
      </c>
      <c r="B60" s="72" t="s">
        <v>683</v>
      </c>
      <c r="C60" s="68" t="s">
        <v>16</v>
      </c>
      <c r="D60" s="68" t="s">
        <v>150</v>
      </c>
      <c r="E60" s="80">
        <v>676</v>
      </c>
      <c r="F60" s="80">
        <v>1042</v>
      </c>
      <c r="G60" s="80">
        <v>30</v>
      </c>
      <c r="H60" s="80">
        <v>12</v>
      </c>
      <c r="I60" s="80">
        <v>65</v>
      </c>
      <c r="J60" s="80">
        <v>34</v>
      </c>
      <c r="K60" s="80">
        <v>658</v>
      </c>
      <c r="L60" s="80">
        <v>47</v>
      </c>
      <c r="M60" s="80">
        <v>52</v>
      </c>
      <c r="N60" s="80">
        <v>0</v>
      </c>
      <c r="O60" s="80">
        <v>982</v>
      </c>
      <c r="P60" s="80">
        <v>0</v>
      </c>
      <c r="Q60" s="80">
        <v>63</v>
      </c>
      <c r="R60" s="80">
        <v>0</v>
      </c>
      <c r="S60" s="80">
        <v>0</v>
      </c>
      <c r="T60" s="80">
        <v>0</v>
      </c>
      <c r="U60" s="80">
        <v>11</v>
      </c>
      <c r="V60" s="80">
        <v>102</v>
      </c>
      <c r="W60" s="80">
        <v>110</v>
      </c>
      <c r="X60" s="80">
        <v>179</v>
      </c>
      <c r="Y60" s="80">
        <v>0</v>
      </c>
      <c r="Z60" s="80">
        <v>0</v>
      </c>
      <c r="AA60" s="80">
        <v>0</v>
      </c>
      <c r="AB60" s="80">
        <v>0</v>
      </c>
      <c r="AC60" s="80">
        <v>36047</v>
      </c>
      <c r="AD60" s="80">
        <v>0</v>
      </c>
      <c r="AE60" s="80">
        <v>6307</v>
      </c>
      <c r="AF60" s="80">
        <v>178</v>
      </c>
      <c r="AG60" s="80">
        <v>28</v>
      </c>
      <c r="AH60" s="80">
        <v>1643</v>
      </c>
      <c r="AI60" s="80">
        <v>710</v>
      </c>
      <c r="AJ60" s="80">
        <v>525</v>
      </c>
      <c r="AK60" s="80">
        <v>61</v>
      </c>
      <c r="AL60" s="80">
        <v>239</v>
      </c>
      <c r="AM60" s="80">
        <v>23979</v>
      </c>
      <c r="AN60" s="80">
        <v>1</v>
      </c>
      <c r="AO60" s="80">
        <v>62714</v>
      </c>
      <c r="AP60" s="80">
        <v>131</v>
      </c>
      <c r="AQ60" s="80">
        <v>50</v>
      </c>
      <c r="AR60" s="80">
        <v>189</v>
      </c>
      <c r="AS60" s="80">
        <v>515</v>
      </c>
      <c r="AT60" s="80">
        <v>225</v>
      </c>
      <c r="AU60" s="80">
        <v>4566</v>
      </c>
      <c r="AV60" s="80">
        <v>1546</v>
      </c>
      <c r="AW60" s="80">
        <v>13552</v>
      </c>
      <c r="AX60" s="80">
        <v>42907</v>
      </c>
      <c r="AY60" s="80">
        <v>324</v>
      </c>
      <c r="AZ60" s="80">
        <v>9035</v>
      </c>
      <c r="BA60" s="80">
        <v>720</v>
      </c>
      <c r="BB60" s="80">
        <v>1710</v>
      </c>
      <c r="BC60" s="80">
        <v>15627</v>
      </c>
      <c r="BD60" s="80">
        <v>1276</v>
      </c>
      <c r="BE60" s="80">
        <v>597</v>
      </c>
      <c r="BF60" s="80">
        <v>5614</v>
      </c>
      <c r="BG60" s="80">
        <v>5140</v>
      </c>
      <c r="BH60" s="80">
        <v>85467</v>
      </c>
      <c r="BI60" s="80">
        <v>3532550</v>
      </c>
      <c r="BJ60" s="80">
        <v>510739</v>
      </c>
      <c r="BK60" s="80">
        <v>40597</v>
      </c>
      <c r="BL60" s="80">
        <v>1838</v>
      </c>
      <c r="BM60" s="80">
        <v>2416</v>
      </c>
      <c r="BN60" s="80">
        <v>26168</v>
      </c>
      <c r="BO60" s="80">
        <v>299032</v>
      </c>
      <c r="BP60" s="80">
        <v>320699</v>
      </c>
      <c r="BQ60" s="80">
        <v>6312</v>
      </c>
      <c r="BR60" s="80">
        <v>36710</v>
      </c>
      <c r="BS60" s="80">
        <v>55298</v>
      </c>
      <c r="BT60" s="80">
        <v>21</v>
      </c>
      <c r="BU60" s="80">
        <v>4555</v>
      </c>
      <c r="BV60" s="80">
        <v>5957</v>
      </c>
      <c r="BW60" s="80">
        <v>3299</v>
      </c>
      <c r="BX60" s="80">
        <v>11235</v>
      </c>
      <c r="BY60" s="80">
        <v>67153</v>
      </c>
      <c r="BZ60" s="80">
        <v>12724</v>
      </c>
      <c r="CA60" s="80">
        <v>5377</v>
      </c>
      <c r="CB60" s="80">
        <v>11590</v>
      </c>
      <c r="CC60" s="80">
        <v>10766</v>
      </c>
      <c r="CD60" s="80">
        <v>1734</v>
      </c>
      <c r="CE60" s="80">
        <v>10306</v>
      </c>
      <c r="CF60" s="80">
        <v>28055</v>
      </c>
      <c r="CG60" s="80">
        <v>7147</v>
      </c>
      <c r="CH60" s="80">
        <v>4861</v>
      </c>
      <c r="CI60" s="80">
        <v>21533</v>
      </c>
      <c r="CJ60" s="80">
        <v>2642</v>
      </c>
      <c r="CK60" s="80">
        <v>1888</v>
      </c>
      <c r="CL60" s="80">
        <v>3623</v>
      </c>
      <c r="CM60" s="80">
        <v>7117</v>
      </c>
      <c r="CN60" s="80">
        <v>35332</v>
      </c>
      <c r="CO60" s="80">
        <v>28920</v>
      </c>
      <c r="CP60" s="80">
        <v>6334</v>
      </c>
      <c r="CQ60" s="80">
        <v>4813</v>
      </c>
      <c r="CR60" s="80">
        <v>977</v>
      </c>
      <c r="CS60" s="80">
        <v>9692</v>
      </c>
      <c r="CT60" s="80">
        <v>4981</v>
      </c>
      <c r="CU60" s="80">
        <v>647</v>
      </c>
      <c r="CV60" s="80">
        <v>13313</v>
      </c>
      <c r="CW60" s="80">
        <v>278</v>
      </c>
      <c r="CX60" s="80">
        <v>606</v>
      </c>
      <c r="CY60" s="80">
        <v>27841</v>
      </c>
      <c r="CZ60" s="80">
        <v>4259</v>
      </c>
      <c r="DA60" s="80">
        <v>3379</v>
      </c>
      <c r="DB60" s="80">
        <v>1911</v>
      </c>
      <c r="DC60" s="80">
        <v>18</v>
      </c>
      <c r="DD60" s="80">
        <v>58520</v>
      </c>
      <c r="DE60" s="80">
        <v>7669</v>
      </c>
      <c r="DF60" s="80">
        <v>227436</v>
      </c>
      <c r="DG60" s="80">
        <v>77388</v>
      </c>
      <c r="DH60" s="80">
        <v>834360</v>
      </c>
      <c r="DI60" s="80">
        <v>9992</v>
      </c>
      <c r="DJ60" s="80">
        <v>144639</v>
      </c>
      <c r="DK60" s="80">
        <v>1234832</v>
      </c>
      <c r="DL60" s="80">
        <v>26367</v>
      </c>
      <c r="DM60" s="80">
        <v>168695</v>
      </c>
      <c r="DN60" s="80">
        <v>97676</v>
      </c>
      <c r="DO60" s="80">
        <v>15022</v>
      </c>
      <c r="DP60" s="80">
        <v>634890</v>
      </c>
      <c r="DQ60" s="80">
        <v>407747</v>
      </c>
      <c r="DR60" s="80">
        <v>294</v>
      </c>
      <c r="DS60" s="80">
        <v>506211</v>
      </c>
      <c r="DT60" s="80">
        <v>41999</v>
      </c>
      <c r="DU60" s="80">
        <v>0</v>
      </c>
      <c r="DV60" s="80">
        <v>1343014</v>
      </c>
      <c r="DW60" s="80">
        <v>12439</v>
      </c>
      <c r="DX60" s="80">
        <v>489975</v>
      </c>
      <c r="DY60" s="80">
        <v>83478</v>
      </c>
      <c r="DZ60" s="80">
        <v>193526</v>
      </c>
      <c r="EA60" s="80">
        <v>247605</v>
      </c>
      <c r="EB60" s="80">
        <v>10952</v>
      </c>
      <c r="EC60" s="80">
        <v>547511</v>
      </c>
      <c r="ED60" s="80">
        <v>36600</v>
      </c>
      <c r="EE60" s="80">
        <v>12192</v>
      </c>
      <c r="EF60" s="80">
        <v>12993951</v>
      </c>
      <c r="EG60" s="80">
        <v>1078801</v>
      </c>
      <c r="EH60" s="81">
        <v>0</v>
      </c>
      <c r="EI60" s="82">
        <v>0</v>
      </c>
      <c r="EJ60" s="80">
        <v>190548</v>
      </c>
      <c r="EK60" s="80">
        <v>629793</v>
      </c>
      <c r="EL60" s="80">
        <v>0</v>
      </c>
      <c r="EM60" s="80">
        <v>2733629</v>
      </c>
      <c r="EN60" s="80">
        <v>-834486</v>
      </c>
      <c r="EO60" s="80">
        <v>12159465</v>
      </c>
    </row>
    <row r="61" spans="1:145" ht="33" customHeight="1">
      <c r="A61" s="76">
        <v>58</v>
      </c>
      <c r="B61" s="72" t="s">
        <v>684</v>
      </c>
      <c r="C61" s="68" t="s">
        <v>16</v>
      </c>
      <c r="D61" s="68" t="s">
        <v>150</v>
      </c>
      <c r="E61" s="80">
        <v>1912</v>
      </c>
      <c r="F61" s="80">
        <v>937</v>
      </c>
      <c r="G61" s="80">
        <v>118</v>
      </c>
      <c r="H61" s="80">
        <v>52</v>
      </c>
      <c r="I61" s="80">
        <v>155</v>
      </c>
      <c r="J61" s="80">
        <v>137</v>
      </c>
      <c r="K61" s="80">
        <v>142</v>
      </c>
      <c r="L61" s="80">
        <v>206</v>
      </c>
      <c r="M61" s="80">
        <v>68</v>
      </c>
      <c r="N61" s="80">
        <v>0</v>
      </c>
      <c r="O61" s="80">
        <v>428</v>
      </c>
      <c r="P61" s="80">
        <v>0</v>
      </c>
      <c r="Q61" s="80">
        <v>251</v>
      </c>
      <c r="R61" s="80">
        <v>0</v>
      </c>
      <c r="S61" s="80">
        <v>0</v>
      </c>
      <c r="T61" s="80">
        <v>0</v>
      </c>
      <c r="U61" s="80">
        <v>46</v>
      </c>
      <c r="V61" s="80">
        <v>449</v>
      </c>
      <c r="W61" s="80">
        <v>481</v>
      </c>
      <c r="X61" s="80">
        <v>782</v>
      </c>
      <c r="Y61" s="80">
        <v>0</v>
      </c>
      <c r="Z61" s="80">
        <v>0</v>
      </c>
      <c r="AA61" s="80">
        <v>0</v>
      </c>
      <c r="AB61" s="80">
        <v>0</v>
      </c>
      <c r="AC61" s="80">
        <v>37901</v>
      </c>
      <c r="AD61" s="80">
        <v>0</v>
      </c>
      <c r="AE61" s="80">
        <v>1030</v>
      </c>
      <c r="AF61" s="80">
        <v>67</v>
      </c>
      <c r="AG61" s="80">
        <v>47</v>
      </c>
      <c r="AH61" s="80">
        <v>177</v>
      </c>
      <c r="AI61" s="80">
        <v>348</v>
      </c>
      <c r="AJ61" s="80">
        <v>32</v>
      </c>
      <c r="AK61" s="80">
        <v>105</v>
      </c>
      <c r="AL61" s="80">
        <v>34</v>
      </c>
      <c r="AM61" s="80">
        <v>6775</v>
      </c>
      <c r="AN61" s="80">
        <v>0</v>
      </c>
      <c r="AO61" s="80">
        <v>7252</v>
      </c>
      <c r="AP61" s="80">
        <v>2</v>
      </c>
      <c r="AQ61" s="80">
        <v>0</v>
      </c>
      <c r="AR61" s="80">
        <v>0</v>
      </c>
      <c r="AS61" s="80">
        <v>19</v>
      </c>
      <c r="AT61" s="80">
        <v>0</v>
      </c>
      <c r="AU61" s="80">
        <v>251</v>
      </c>
      <c r="AV61" s="80">
        <v>44</v>
      </c>
      <c r="AW61" s="80">
        <v>7942</v>
      </c>
      <c r="AX61" s="80">
        <v>206</v>
      </c>
      <c r="AY61" s="80">
        <v>0</v>
      </c>
      <c r="AZ61" s="80">
        <v>107</v>
      </c>
      <c r="BA61" s="80">
        <v>3</v>
      </c>
      <c r="BB61" s="80">
        <v>906</v>
      </c>
      <c r="BC61" s="80">
        <v>287</v>
      </c>
      <c r="BD61" s="80">
        <v>149</v>
      </c>
      <c r="BE61" s="80">
        <v>155</v>
      </c>
      <c r="BF61" s="80">
        <v>2524</v>
      </c>
      <c r="BG61" s="80">
        <v>15335</v>
      </c>
      <c r="BH61" s="80">
        <v>507</v>
      </c>
      <c r="BI61" s="80">
        <v>24779</v>
      </c>
      <c r="BJ61" s="80">
        <v>8406</v>
      </c>
      <c r="BK61" s="80">
        <v>1541</v>
      </c>
      <c r="BL61" s="80">
        <v>116</v>
      </c>
      <c r="BM61" s="80">
        <v>86</v>
      </c>
      <c r="BN61" s="80">
        <v>57</v>
      </c>
      <c r="BO61" s="80">
        <v>4414</v>
      </c>
      <c r="BP61" s="80">
        <v>190473</v>
      </c>
      <c r="BQ61" s="80">
        <v>189</v>
      </c>
      <c r="BR61" s="80">
        <v>3384</v>
      </c>
      <c r="BS61" s="80">
        <v>6329</v>
      </c>
      <c r="BT61" s="80">
        <v>5</v>
      </c>
      <c r="BU61" s="80">
        <v>1011</v>
      </c>
      <c r="BV61" s="80">
        <v>425</v>
      </c>
      <c r="BW61" s="80">
        <v>13833</v>
      </c>
      <c r="BX61" s="80">
        <v>2036</v>
      </c>
      <c r="BY61" s="80">
        <v>10305</v>
      </c>
      <c r="BZ61" s="80">
        <v>33</v>
      </c>
      <c r="CA61" s="80">
        <v>21</v>
      </c>
      <c r="CB61" s="80">
        <v>3</v>
      </c>
      <c r="CC61" s="80">
        <v>1075</v>
      </c>
      <c r="CD61" s="80">
        <v>133</v>
      </c>
      <c r="CE61" s="80">
        <v>2847</v>
      </c>
      <c r="CF61" s="80">
        <v>20461</v>
      </c>
      <c r="CG61" s="80">
        <v>4184</v>
      </c>
      <c r="CH61" s="80">
        <v>9</v>
      </c>
      <c r="CI61" s="80">
        <v>3217</v>
      </c>
      <c r="CJ61" s="80">
        <v>181</v>
      </c>
      <c r="CK61" s="80">
        <v>305</v>
      </c>
      <c r="CL61" s="80">
        <v>778</v>
      </c>
      <c r="CM61" s="80">
        <v>873</v>
      </c>
      <c r="CN61" s="80">
        <v>25274</v>
      </c>
      <c r="CO61" s="80">
        <v>499</v>
      </c>
      <c r="CP61" s="80">
        <v>23</v>
      </c>
      <c r="CQ61" s="80">
        <v>90</v>
      </c>
      <c r="CR61" s="80">
        <v>29</v>
      </c>
      <c r="CS61" s="80">
        <v>274</v>
      </c>
      <c r="CT61" s="80">
        <v>282</v>
      </c>
      <c r="CU61" s="80">
        <v>7</v>
      </c>
      <c r="CV61" s="80">
        <v>56</v>
      </c>
      <c r="CW61" s="80">
        <v>43</v>
      </c>
      <c r="CX61" s="80">
        <v>79</v>
      </c>
      <c r="CY61" s="80">
        <v>3951</v>
      </c>
      <c r="CZ61" s="80">
        <v>2</v>
      </c>
      <c r="DA61" s="80">
        <v>79</v>
      </c>
      <c r="DB61" s="80">
        <v>5</v>
      </c>
      <c r="DC61" s="80">
        <v>2</v>
      </c>
      <c r="DD61" s="80">
        <v>378</v>
      </c>
      <c r="DE61" s="80">
        <v>13</v>
      </c>
      <c r="DF61" s="80">
        <v>4481</v>
      </c>
      <c r="DG61" s="80">
        <v>1041</v>
      </c>
      <c r="DH61" s="80">
        <v>85536</v>
      </c>
      <c r="DI61" s="80">
        <v>3529</v>
      </c>
      <c r="DJ61" s="80">
        <v>46405</v>
      </c>
      <c r="DK61" s="80">
        <v>35605</v>
      </c>
      <c r="DL61" s="80">
        <v>8798</v>
      </c>
      <c r="DM61" s="80">
        <v>54037</v>
      </c>
      <c r="DN61" s="80">
        <v>61209</v>
      </c>
      <c r="DO61" s="80">
        <v>7001</v>
      </c>
      <c r="DP61" s="80">
        <v>30879</v>
      </c>
      <c r="DQ61" s="80">
        <v>40157</v>
      </c>
      <c r="DR61" s="80">
        <v>95</v>
      </c>
      <c r="DS61" s="80">
        <v>152012</v>
      </c>
      <c r="DT61" s="80">
        <v>9651</v>
      </c>
      <c r="DU61" s="80">
        <v>0</v>
      </c>
      <c r="DV61" s="80">
        <v>32531</v>
      </c>
      <c r="DW61" s="80">
        <v>4008</v>
      </c>
      <c r="DX61" s="80">
        <v>3160</v>
      </c>
      <c r="DY61" s="80">
        <v>24799</v>
      </c>
      <c r="DZ61" s="80">
        <v>47301</v>
      </c>
      <c r="EA61" s="80">
        <v>10078</v>
      </c>
      <c r="EB61" s="80">
        <v>4707</v>
      </c>
      <c r="EC61" s="80">
        <v>32293</v>
      </c>
      <c r="ED61" s="80">
        <v>13736</v>
      </c>
      <c r="EE61" s="80">
        <v>9234</v>
      </c>
      <c r="EF61" s="80">
        <v>1143240</v>
      </c>
      <c r="EG61" s="80">
        <v>2489167</v>
      </c>
      <c r="EH61" s="81">
        <v>0</v>
      </c>
      <c r="EI61" s="82">
        <v>0</v>
      </c>
      <c r="EJ61" s="80">
        <v>83007</v>
      </c>
      <c r="EK61" s="80">
        <v>138818</v>
      </c>
      <c r="EL61" s="80">
        <v>0</v>
      </c>
      <c r="EM61" s="80">
        <v>228815</v>
      </c>
      <c r="EN61" s="80">
        <v>2482177</v>
      </c>
      <c r="EO61" s="80">
        <v>3625417</v>
      </c>
    </row>
    <row r="62" spans="1:145" ht="15.75" customHeight="1">
      <c r="A62" s="76">
        <v>59</v>
      </c>
      <c r="B62" s="68" t="s">
        <v>685</v>
      </c>
      <c r="C62" s="68" t="s">
        <v>27</v>
      </c>
      <c r="D62" s="68" t="s">
        <v>150</v>
      </c>
      <c r="E62" s="77">
        <v>1229</v>
      </c>
      <c r="F62" s="77">
        <v>609</v>
      </c>
      <c r="G62" s="77">
        <v>75</v>
      </c>
      <c r="H62" s="77">
        <v>33</v>
      </c>
      <c r="I62" s="77">
        <v>99</v>
      </c>
      <c r="J62" s="77">
        <v>87</v>
      </c>
      <c r="K62" s="77">
        <v>96</v>
      </c>
      <c r="L62" s="77">
        <v>132</v>
      </c>
      <c r="M62" s="77">
        <v>44</v>
      </c>
      <c r="N62" s="77">
        <v>0</v>
      </c>
      <c r="O62" s="77">
        <v>275</v>
      </c>
      <c r="P62" s="77">
        <v>0</v>
      </c>
      <c r="Q62" s="77">
        <v>161</v>
      </c>
      <c r="R62" s="77">
        <v>0</v>
      </c>
      <c r="S62" s="77">
        <v>0</v>
      </c>
      <c r="T62" s="77">
        <v>0</v>
      </c>
      <c r="U62" s="77">
        <v>27</v>
      </c>
      <c r="V62" s="77">
        <v>288</v>
      </c>
      <c r="W62" s="77">
        <v>309</v>
      </c>
      <c r="X62" s="77">
        <v>501</v>
      </c>
      <c r="Y62" s="77">
        <v>0</v>
      </c>
      <c r="Z62" s="77">
        <v>0</v>
      </c>
      <c r="AA62" s="77">
        <v>0</v>
      </c>
      <c r="AB62" s="77">
        <v>0</v>
      </c>
      <c r="AC62" s="77">
        <v>14344</v>
      </c>
      <c r="AD62" s="77">
        <v>0</v>
      </c>
      <c r="AE62" s="77">
        <v>1090</v>
      </c>
      <c r="AF62" s="77">
        <v>81</v>
      </c>
      <c r="AG62" s="77">
        <v>208</v>
      </c>
      <c r="AH62" s="77">
        <v>9745</v>
      </c>
      <c r="AI62" s="77">
        <v>4604</v>
      </c>
      <c r="AJ62" s="77">
        <v>422</v>
      </c>
      <c r="AK62" s="77">
        <v>315</v>
      </c>
      <c r="AL62" s="77">
        <v>364</v>
      </c>
      <c r="AM62" s="77">
        <v>377</v>
      </c>
      <c r="AN62" s="77">
        <v>0</v>
      </c>
      <c r="AO62" s="77">
        <v>15401</v>
      </c>
      <c r="AP62" s="77">
        <v>0</v>
      </c>
      <c r="AQ62" s="77">
        <v>0</v>
      </c>
      <c r="AR62" s="77">
        <v>0</v>
      </c>
      <c r="AS62" s="77">
        <v>0</v>
      </c>
      <c r="AT62" s="77">
        <v>0</v>
      </c>
      <c r="AU62" s="77">
        <v>0</v>
      </c>
      <c r="AV62" s="77">
        <v>0</v>
      </c>
      <c r="AW62" s="77">
        <v>0</v>
      </c>
      <c r="AX62" s="77">
        <v>0</v>
      </c>
      <c r="AY62" s="77">
        <v>0</v>
      </c>
      <c r="AZ62" s="77">
        <v>132</v>
      </c>
      <c r="BA62" s="77">
        <v>4</v>
      </c>
      <c r="BB62" s="77">
        <v>13</v>
      </c>
      <c r="BC62" s="77">
        <v>1740</v>
      </c>
      <c r="BD62" s="77">
        <v>24</v>
      </c>
      <c r="BE62" s="77">
        <v>0</v>
      </c>
      <c r="BF62" s="77">
        <v>320</v>
      </c>
      <c r="BG62" s="77">
        <v>0</v>
      </c>
      <c r="BH62" s="77">
        <v>34903</v>
      </c>
      <c r="BI62" s="77">
        <v>19</v>
      </c>
      <c r="BJ62" s="77">
        <v>27</v>
      </c>
      <c r="BK62" s="77">
        <v>117191</v>
      </c>
      <c r="BL62" s="87">
        <v>0.24705466000000001</v>
      </c>
      <c r="BM62" s="77">
        <v>1</v>
      </c>
      <c r="BN62" s="77">
        <v>2106</v>
      </c>
      <c r="BO62" s="77">
        <v>15531</v>
      </c>
      <c r="BP62" s="77">
        <v>4929</v>
      </c>
      <c r="BQ62" s="77">
        <v>23</v>
      </c>
      <c r="BR62" s="77">
        <v>157</v>
      </c>
      <c r="BS62" s="77">
        <v>197</v>
      </c>
      <c r="BT62" s="77">
        <v>0</v>
      </c>
      <c r="BU62" s="77">
        <v>31</v>
      </c>
      <c r="BV62" s="77">
        <v>31</v>
      </c>
      <c r="BW62" s="77">
        <v>29</v>
      </c>
      <c r="BX62" s="77">
        <v>638</v>
      </c>
      <c r="BY62" s="77">
        <v>665</v>
      </c>
      <c r="BZ62" s="77">
        <v>8</v>
      </c>
      <c r="CA62" s="77">
        <v>9</v>
      </c>
      <c r="CB62" s="77">
        <v>1</v>
      </c>
      <c r="CC62" s="77">
        <v>301</v>
      </c>
      <c r="CD62" s="77">
        <v>604</v>
      </c>
      <c r="CE62" s="77">
        <v>849</v>
      </c>
      <c r="CF62" s="77">
        <v>5026</v>
      </c>
      <c r="CG62" s="77">
        <v>453</v>
      </c>
      <c r="CH62" s="77">
        <v>6349</v>
      </c>
      <c r="CI62" s="77">
        <v>16199</v>
      </c>
      <c r="CJ62" s="77">
        <v>10204</v>
      </c>
      <c r="CK62" s="77">
        <v>634</v>
      </c>
      <c r="CL62" s="77">
        <v>1781</v>
      </c>
      <c r="CM62" s="77">
        <v>7535</v>
      </c>
      <c r="CN62" s="77">
        <v>11025</v>
      </c>
      <c r="CO62" s="77">
        <v>7133</v>
      </c>
      <c r="CP62" s="77">
        <v>229</v>
      </c>
      <c r="CQ62" s="77">
        <v>679</v>
      </c>
      <c r="CR62" s="77">
        <v>201</v>
      </c>
      <c r="CS62" s="77">
        <v>2858</v>
      </c>
      <c r="CT62" s="77">
        <v>2771</v>
      </c>
      <c r="CU62" s="77">
        <v>6</v>
      </c>
      <c r="CV62" s="77">
        <v>3347</v>
      </c>
      <c r="CW62" s="77">
        <v>1665</v>
      </c>
      <c r="CX62" s="77">
        <v>736</v>
      </c>
      <c r="CY62" s="77">
        <v>92243</v>
      </c>
      <c r="CZ62" s="77">
        <v>7527</v>
      </c>
      <c r="DA62" s="77">
        <v>21749</v>
      </c>
      <c r="DB62" s="77">
        <v>1399</v>
      </c>
      <c r="DC62" s="77">
        <v>151</v>
      </c>
      <c r="DD62" s="77">
        <v>4212</v>
      </c>
      <c r="DE62" s="77">
        <v>75</v>
      </c>
      <c r="DF62" s="77">
        <v>17425</v>
      </c>
      <c r="DG62" s="77">
        <v>906046</v>
      </c>
      <c r="DH62" s="77">
        <v>12964</v>
      </c>
      <c r="DI62" s="77">
        <v>1465</v>
      </c>
      <c r="DJ62" s="77">
        <v>7104</v>
      </c>
      <c r="DK62" s="77">
        <v>7365</v>
      </c>
      <c r="DL62" s="77">
        <v>9860</v>
      </c>
      <c r="DM62" s="77">
        <v>7257</v>
      </c>
      <c r="DN62" s="77">
        <v>16833</v>
      </c>
      <c r="DO62" s="77">
        <v>6749</v>
      </c>
      <c r="DP62" s="77">
        <v>24934</v>
      </c>
      <c r="DQ62" s="77">
        <v>52064</v>
      </c>
      <c r="DR62" s="77">
        <v>74</v>
      </c>
      <c r="DS62" s="77">
        <v>16739</v>
      </c>
      <c r="DT62" s="77">
        <v>4972</v>
      </c>
      <c r="DU62" s="77">
        <v>0</v>
      </c>
      <c r="DV62" s="77">
        <v>35282</v>
      </c>
      <c r="DW62" s="77">
        <v>2766</v>
      </c>
      <c r="DX62" s="77">
        <v>2149</v>
      </c>
      <c r="DY62" s="77">
        <v>10159</v>
      </c>
      <c r="DZ62" s="77">
        <v>30652</v>
      </c>
      <c r="EA62" s="77">
        <v>70604</v>
      </c>
      <c r="EB62" s="77">
        <v>4362</v>
      </c>
      <c r="EC62" s="77">
        <v>15676</v>
      </c>
      <c r="ED62" s="77">
        <v>4489</v>
      </c>
      <c r="EE62" s="77">
        <v>65918</v>
      </c>
      <c r="EF62" s="77">
        <v>1771495</v>
      </c>
      <c r="EG62" s="77">
        <v>4647002</v>
      </c>
      <c r="EH62" s="78">
        <v>0</v>
      </c>
      <c r="EI62" s="79">
        <v>1889861</v>
      </c>
      <c r="EJ62" s="77">
        <v>93700</v>
      </c>
      <c r="EK62" s="77">
        <v>364799</v>
      </c>
      <c r="EL62" s="77">
        <v>0</v>
      </c>
      <c r="EM62" s="77">
        <v>483765</v>
      </c>
      <c r="EN62" s="77">
        <v>6511596</v>
      </c>
      <c r="EO62" s="77">
        <v>8283091</v>
      </c>
    </row>
    <row r="63" spans="1:145" ht="15.75" customHeight="1">
      <c r="A63" s="76">
        <v>60</v>
      </c>
      <c r="B63" s="68" t="s">
        <v>686</v>
      </c>
      <c r="C63" s="68" t="s">
        <v>14</v>
      </c>
      <c r="D63" s="68" t="s">
        <v>150</v>
      </c>
      <c r="E63" s="77">
        <v>0</v>
      </c>
      <c r="F63" s="77">
        <v>0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0</v>
      </c>
      <c r="AB63" s="77">
        <v>0</v>
      </c>
      <c r="AC63" s="77">
        <v>0</v>
      </c>
      <c r="AD63" s="77">
        <v>0</v>
      </c>
      <c r="AE63" s="77">
        <v>44787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77">
        <v>0</v>
      </c>
      <c r="AM63" s="77">
        <v>0</v>
      </c>
      <c r="AN63" s="77">
        <v>0</v>
      </c>
      <c r="AO63" s="77">
        <v>0</v>
      </c>
      <c r="AP63" s="77">
        <v>0</v>
      </c>
      <c r="AQ63" s="77">
        <v>0</v>
      </c>
      <c r="AR63" s="77">
        <v>0</v>
      </c>
      <c r="AS63" s="77">
        <v>0</v>
      </c>
      <c r="AT63" s="77">
        <v>0</v>
      </c>
      <c r="AU63" s="77">
        <v>0</v>
      </c>
      <c r="AV63" s="77">
        <v>0</v>
      </c>
      <c r="AW63" s="77">
        <v>0</v>
      </c>
      <c r="AX63" s="77">
        <v>0</v>
      </c>
      <c r="AY63" s="77">
        <v>0</v>
      </c>
      <c r="AZ63" s="77">
        <v>0</v>
      </c>
      <c r="BA63" s="77">
        <v>0</v>
      </c>
      <c r="BB63" s="77">
        <v>0</v>
      </c>
      <c r="BC63" s="77">
        <v>0</v>
      </c>
      <c r="BD63" s="77">
        <v>0</v>
      </c>
      <c r="BE63" s="77">
        <v>0</v>
      </c>
      <c r="BF63" s="77">
        <v>52</v>
      </c>
      <c r="BG63" s="77">
        <v>3</v>
      </c>
      <c r="BH63" s="77">
        <v>1</v>
      </c>
      <c r="BI63" s="77">
        <v>7</v>
      </c>
      <c r="BJ63" s="77">
        <v>0</v>
      </c>
      <c r="BK63" s="77">
        <v>4</v>
      </c>
      <c r="BL63" s="77">
        <v>961</v>
      </c>
      <c r="BM63" s="77">
        <v>400</v>
      </c>
      <c r="BN63" s="77">
        <v>390</v>
      </c>
      <c r="BO63" s="77">
        <v>605</v>
      </c>
      <c r="BP63" s="77">
        <v>0</v>
      </c>
      <c r="BQ63" s="77">
        <v>0</v>
      </c>
      <c r="BR63" s="77">
        <v>3591</v>
      </c>
      <c r="BS63" s="77">
        <v>2840</v>
      </c>
      <c r="BT63" s="77">
        <v>2</v>
      </c>
      <c r="BU63" s="77">
        <v>339</v>
      </c>
      <c r="BV63" s="77">
        <v>578</v>
      </c>
      <c r="BW63" s="77">
        <v>257</v>
      </c>
      <c r="BX63" s="77">
        <v>25</v>
      </c>
      <c r="BY63" s="77">
        <v>262</v>
      </c>
      <c r="BZ63" s="77">
        <v>16</v>
      </c>
      <c r="CA63" s="77">
        <v>0</v>
      </c>
      <c r="CB63" s="77">
        <v>0</v>
      </c>
      <c r="CC63" s="77">
        <v>1</v>
      </c>
      <c r="CD63" s="77">
        <v>0</v>
      </c>
      <c r="CE63" s="77">
        <v>0</v>
      </c>
      <c r="CF63" s="77">
        <v>1</v>
      </c>
      <c r="CG63" s="77">
        <v>1</v>
      </c>
      <c r="CH63" s="77">
        <v>0</v>
      </c>
      <c r="CI63" s="77">
        <v>2</v>
      </c>
      <c r="CJ63" s="77">
        <v>0</v>
      </c>
      <c r="CK63" s="77">
        <v>0</v>
      </c>
      <c r="CL63" s="77">
        <v>0</v>
      </c>
      <c r="CM63" s="77">
        <v>1</v>
      </c>
      <c r="CN63" s="77">
        <v>2</v>
      </c>
      <c r="CO63" s="77">
        <v>0</v>
      </c>
      <c r="CP63" s="77">
        <v>0</v>
      </c>
      <c r="CQ63" s="77">
        <v>0</v>
      </c>
      <c r="CR63" s="77">
        <v>0</v>
      </c>
      <c r="CS63" s="77">
        <v>0</v>
      </c>
      <c r="CT63" s="77">
        <v>0</v>
      </c>
      <c r="CU63" s="77">
        <v>0</v>
      </c>
      <c r="CV63" s="77">
        <v>0</v>
      </c>
      <c r="CW63" s="77">
        <v>0</v>
      </c>
      <c r="CX63" s="77">
        <v>0</v>
      </c>
      <c r="CY63" s="77">
        <v>2</v>
      </c>
      <c r="CZ63" s="77">
        <v>0</v>
      </c>
      <c r="DA63" s="77">
        <v>0</v>
      </c>
      <c r="DB63" s="77">
        <v>0</v>
      </c>
      <c r="DC63" s="77">
        <v>0</v>
      </c>
      <c r="DD63" s="77">
        <v>15</v>
      </c>
      <c r="DE63" s="77">
        <v>1</v>
      </c>
      <c r="DF63" s="77">
        <v>109</v>
      </c>
      <c r="DG63" s="77">
        <v>0</v>
      </c>
      <c r="DH63" s="77">
        <v>33</v>
      </c>
      <c r="DI63" s="77">
        <v>0</v>
      </c>
      <c r="DJ63" s="77">
        <v>0</v>
      </c>
      <c r="DK63" s="77">
        <v>0</v>
      </c>
      <c r="DL63" s="77">
        <v>0</v>
      </c>
      <c r="DM63" s="77">
        <v>0</v>
      </c>
      <c r="DN63" s="77">
        <v>0</v>
      </c>
      <c r="DO63" s="77">
        <v>0</v>
      </c>
      <c r="DP63" s="77">
        <v>0</v>
      </c>
      <c r="DQ63" s="77">
        <v>229</v>
      </c>
      <c r="DR63" s="77">
        <v>0</v>
      </c>
      <c r="DS63" s="77">
        <v>0</v>
      </c>
      <c r="DT63" s="77">
        <v>0</v>
      </c>
      <c r="DU63" s="77">
        <v>0</v>
      </c>
      <c r="DV63" s="77">
        <v>0</v>
      </c>
      <c r="DW63" s="77">
        <v>0</v>
      </c>
      <c r="DX63" s="77">
        <v>0</v>
      </c>
      <c r="DY63" s="77">
        <v>0</v>
      </c>
      <c r="DZ63" s="77">
        <v>0</v>
      </c>
      <c r="EA63" s="77">
        <v>0</v>
      </c>
      <c r="EB63" s="77">
        <v>0</v>
      </c>
      <c r="EC63" s="77">
        <v>0</v>
      </c>
      <c r="ED63" s="77">
        <v>0</v>
      </c>
      <c r="EE63" s="77">
        <v>34880</v>
      </c>
      <c r="EF63" s="77">
        <v>90398</v>
      </c>
      <c r="EG63" s="77">
        <v>3532356</v>
      </c>
      <c r="EH63" s="78">
        <v>0</v>
      </c>
      <c r="EI63" s="79">
        <v>0</v>
      </c>
      <c r="EJ63" s="77">
        <v>51982</v>
      </c>
      <c r="EK63" s="77">
        <v>1104373</v>
      </c>
      <c r="EL63" s="77">
        <v>0</v>
      </c>
      <c r="EM63" s="77">
        <v>310244</v>
      </c>
      <c r="EN63" s="77">
        <v>4378466</v>
      </c>
      <c r="EO63" s="77">
        <v>4468864</v>
      </c>
    </row>
    <row r="64" spans="1:145" ht="33" customHeight="1">
      <c r="A64" s="76">
        <v>61</v>
      </c>
      <c r="B64" s="72" t="s">
        <v>687</v>
      </c>
      <c r="C64" s="68" t="s">
        <v>14</v>
      </c>
      <c r="D64" s="68" t="s">
        <v>150</v>
      </c>
      <c r="E64" s="80">
        <v>0</v>
      </c>
      <c r="F64" s="80">
        <v>0</v>
      </c>
      <c r="G64" s="80">
        <v>0</v>
      </c>
      <c r="H64" s="80">
        <v>0</v>
      </c>
      <c r="I64" s="80">
        <v>0</v>
      </c>
      <c r="J64" s="80">
        <v>0</v>
      </c>
      <c r="K64" s="80">
        <v>0</v>
      </c>
      <c r="L64" s="80">
        <v>0</v>
      </c>
      <c r="M64" s="80">
        <v>0</v>
      </c>
      <c r="N64" s="80">
        <v>0</v>
      </c>
      <c r="O64" s="80">
        <v>0</v>
      </c>
      <c r="P64" s="80">
        <v>0</v>
      </c>
      <c r="Q64" s="80">
        <v>0</v>
      </c>
      <c r="R64" s="80">
        <v>0</v>
      </c>
      <c r="S64" s="80">
        <v>0</v>
      </c>
      <c r="T64" s="80">
        <v>0</v>
      </c>
      <c r="U64" s="80">
        <v>0</v>
      </c>
      <c r="V64" s="80">
        <v>0</v>
      </c>
      <c r="W64" s="80">
        <v>0</v>
      </c>
      <c r="X64" s="80">
        <v>0</v>
      </c>
      <c r="Y64" s="80">
        <v>0</v>
      </c>
      <c r="Z64" s="80">
        <v>0</v>
      </c>
      <c r="AA64" s="80">
        <v>0</v>
      </c>
      <c r="AB64" s="80">
        <v>0</v>
      </c>
      <c r="AC64" s="80">
        <v>0</v>
      </c>
      <c r="AD64" s="80">
        <v>0</v>
      </c>
      <c r="AE64" s="80">
        <v>66199</v>
      </c>
      <c r="AF64" s="80">
        <v>0</v>
      </c>
      <c r="AG64" s="80">
        <v>0</v>
      </c>
      <c r="AH64" s="80">
        <v>0</v>
      </c>
      <c r="AI64" s="80">
        <v>0</v>
      </c>
      <c r="AJ64" s="80">
        <v>0</v>
      </c>
      <c r="AK64" s="80">
        <v>0</v>
      </c>
      <c r="AL64" s="80">
        <v>0</v>
      </c>
      <c r="AM64" s="80">
        <v>0</v>
      </c>
      <c r="AN64" s="80">
        <v>0</v>
      </c>
      <c r="AO64" s="80">
        <v>0</v>
      </c>
      <c r="AP64" s="80">
        <v>0</v>
      </c>
      <c r="AQ64" s="80">
        <v>0</v>
      </c>
      <c r="AR64" s="80">
        <v>0</v>
      </c>
      <c r="AS64" s="80">
        <v>0</v>
      </c>
      <c r="AT64" s="80">
        <v>0</v>
      </c>
      <c r="AU64" s="80">
        <v>0</v>
      </c>
      <c r="AV64" s="80">
        <v>0</v>
      </c>
      <c r="AW64" s="80">
        <v>0</v>
      </c>
      <c r="AX64" s="80">
        <v>0</v>
      </c>
      <c r="AY64" s="80">
        <v>4</v>
      </c>
      <c r="AZ64" s="80">
        <v>7728</v>
      </c>
      <c r="BA64" s="80">
        <v>2565</v>
      </c>
      <c r="BB64" s="80">
        <v>14700</v>
      </c>
      <c r="BC64" s="80">
        <v>3671</v>
      </c>
      <c r="BD64" s="80">
        <v>640</v>
      </c>
      <c r="BE64" s="80">
        <v>3243</v>
      </c>
      <c r="BF64" s="80">
        <v>55547</v>
      </c>
      <c r="BG64" s="80">
        <v>96386</v>
      </c>
      <c r="BH64" s="80">
        <v>5709</v>
      </c>
      <c r="BI64" s="80">
        <v>419</v>
      </c>
      <c r="BJ64" s="80">
        <v>20</v>
      </c>
      <c r="BK64" s="80">
        <v>6091</v>
      </c>
      <c r="BL64" s="80">
        <v>317810</v>
      </c>
      <c r="BM64" s="80">
        <v>352300</v>
      </c>
      <c r="BN64" s="80">
        <v>97559</v>
      </c>
      <c r="BO64" s="80">
        <v>71074</v>
      </c>
      <c r="BP64" s="80">
        <v>0</v>
      </c>
      <c r="BQ64" s="80">
        <v>0</v>
      </c>
      <c r="BR64" s="80">
        <v>597</v>
      </c>
      <c r="BS64" s="80">
        <v>1423</v>
      </c>
      <c r="BT64" s="80">
        <v>1</v>
      </c>
      <c r="BU64" s="80">
        <v>66</v>
      </c>
      <c r="BV64" s="80">
        <v>1316</v>
      </c>
      <c r="BW64" s="80">
        <v>101</v>
      </c>
      <c r="BX64" s="80">
        <v>474</v>
      </c>
      <c r="BY64" s="80">
        <v>1791</v>
      </c>
      <c r="BZ64" s="80">
        <v>8</v>
      </c>
      <c r="CA64" s="80">
        <v>25</v>
      </c>
      <c r="CB64" s="80">
        <v>0</v>
      </c>
      <c r="CC64" s="80">
        <v>15</v>
      </c>
      <c r="CD64" s="80">
        <v>0</v>
      </c>
      <c r="CE64" s="80">
        <v>159</v>
      </c>
      <c r="CF64" s="80">
        <v>361</v>
      </c>
      <c r="CG64" s="80">
        <v>62</v>
      </c>
      <c r="CH64" s="80">
        <v>127</v>
      </c>
      <c r="CI64" s="80">
        <v>856</v>
      </c>
      <c r="CJ64" s="80">
        <v>264</v>
      </c>
      <c r="CK64" s="80">
        <v>97</v>
      </c>
      <c r="CL64" s="80">
        <v>248</v>
      </c>
      <c r="CM64" s="80">
        <v>504</v>
      </c>
      <c r="CN64" s="80">
        <v>686</v>
      </c>
      <c r="CO64" s="80">
        <v>349</v>
      </c>
      <c r="CP64" s="80">
        <v>28</v>
      </c>
      <c r="CQ64" s="80">
        <v>43</v>
      </c>
      <c r="CR64" s="80">
        <v>13</v>
      </c>
      <c r="CS64" s="80">
        <v>85</v>
      </c>
      <c r="CT64" s="80">
        <v>26</v>
      </c>
      <c r="CU64" s="80">
        <v>150</v>
      </c>
      <c r="CV64" s="80">
        <v>4</v>
      </c>
      <c r="CW64" s="80">
        <v>2</v>
      </c>
      <c r="CX64" s="80">
        <v>5</v>
      </c>
      <c r="CY64" s="80">
        <v>3039</v>
      </c>
      <c r="CZ64" s="80">
        <v>69</v>
      </c>
      <c r="DA64" s="80">
        <v>119</v>
      </c>
      <c r="DB64" s="80">
        <v>4</v>
      </c>
      <c r="DC64" s="80">
        <v>0</v>
      </c>
      <c r="DD64" s="80">
        <v>4465</v>
      </c>
      <c r="DE64" s="80">
        <v>75</v>
      </c>
      <c r="DF64" s="80">
        <v>9172</v>
      </c>
      <c r="DG64" s="80">
        <v>8</v>
      </c>
      <c r="DH64" s="80">
        <v>101</v>
      </c>
      <c r="DI64" s="80">
        <v>0</v>
      </c>
      <c r="DJ64" s="80">
        <v>0</v>
      </c>
      <c r="DK64" s="80">
        <v>0</v>
      </c>
      <c r="DL64" s="80">
        <v>0</v>
      </c>
      <c r="DM64" s="80">
        <v>0</v>
      </c>
      <c r="DN64" s="80">
        <v>0</v>
      </c>
      <c r="DO64" s="80">
        <v>0</v>
      </c>
      <c r="DP64" s="80">
        <v>0</v>
      </c>
      <c r="DQ64" s="80">
        <v>64980</v>
      </c>
      <c r="DR64" s="80">
        <v>0</v>
      </c>
      <c r="DS64" s="80">
        <v>0</v>
      </c>
      <c r="DT64" s="80">
        <v>0</v>
      </c>
      <c r="DU64" s="80">
        <v>0</v>
      </c>
      <c r="DV64" s="80">
        <v>0</v>
      </c>
      <c r="DW64" s="80">
        <v>0</v>
      </c>
      <c r="DX64" s="80">
        <v>0</v>
      </c>
      <c r="DY64" s="80">
        <v>0</v>
      </c>
      <c r="DZ64" s="80">
        <v>0</v>
      </c>
      <c r="EA64" s="80">
        <v>0</v>
      </c>
      <c r="EB64" s="80">
        <v>0</v>
      </c>
      <c r="EC64" s="80">
        <v>0</v>
      </c>
      <c r="ED64" s="80">
        <v>0</v>
      </c>
      <c r="EE64" s="80">
        <v>1169</v>
      </c>
      <c r="EF64" s="80">
        <v>1194752</v>
      </c>
      <c r="EG64" s="80">
        <v>940702</v>
      </c>
      <c r="EH64" s="81">
        <v>0</v>
      </c>
      <c r="EI64" s="82">
        <v>0</v>
      </c>
      <c r="EJ64" s="80">
        <v>37488</v>
      </c>
      <c r="EK64" s="80">
        <v>1261863</v>
      </c>
      <c r="EL64" s="80">
        <v>0</v>
      </c>
      <c r="EM64" s="80">
        <v>557225</v>
      </c>
      <c r="EN64" s="80">
        <v>1682829</v>
      </c>
      <c r="EO64" s="80">
        <v>2877581</v>
      </c>
    </row>
    <row r="65" spans="1:145" ht="15.75" customHeight="1">
      <c r="A65" s="76">
        <v>62</v>
      </c>
      <c r="B65" s="68" t="s">
        <v>688</v>
      </c>
      <c r="C65" s="68" t="s">
        <v>18</v>
      </c>
      <c r="D65" s="68" t="s">
        <v>146</v>
      </c>
      <c r="E65" s="77">
        <v>4</v>
      </c>
      <c r="F65" s="77">
        <v>2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v>1</v>
      </c>
      <c r="P65" s="77">
        <v>0</v>
      </c>
      <c r="Q65" s="77">
        <v>1</v>
      </c>
      <c r="R65" s="77">
        <v>0</v>
      </c>
      <c r="S65" s="77">
        <v>0</v>
      </c>
      <c r="T65" s="77">
        <v>0</v>
      </c>
      <c r="U65" s="77">
        <v>0</v>
      </c>
      <c r="V65" s="77">
        <v>1</v>
      </c>
      <c r="W65" s="77">
        <v>1</v>
      </c>
      <c r="X65" s="77">
        <v>2</v>
      </c>
      <c r="Y65" s="77">
        <v>0</v>
      </c>
      <c r="Z65" s="77">
        <v>0</v>
      </c>
      <c r="AA65" s="77">
        <v>0</v>
      </c>
      <c r="AB65" s="77">
        <v>0</v>
      </c>
      <c r="AC65" s="77">
        <v>17923</v>
      </c>
      <c r="AD65" s="77">
        <v>0</v>
      </c>
      <c r="AE65" s="77">
        <v>4870</v>
      </c>
      <c r="AF65" s="77">
        <v>604</v>
      </c>
      <c r="AG65" s="77">
        <v>0</v>
      </c>
      <c r="AH65" s="77">
        <v>19944</v>
      </c>
      <c r="AI65" s="77">
        <v>6118</v>
      </c>
      <c r="AJ65" s="77">
        <v>1172</v>
      </c>
      <c r="AK65" s="77">
        <v>1168</v>
      </c>
      <c r="AL65" s="77">
        <v>60138</v>
      </c>
      <c r="AM65" s="77">
        <v>65542</v>
      </c>
      <c r="AN65" s="77">
        <v>0</v>
      </c>
      <c r="AO65" s="77">
        <v>102260</v>
      </c>
      <c r="AP65" s="77">
        <v>0</v>
      </c>
      <c r="AQ65" s="77">
        <v>0</v>
      </c>
      <c r="AR65" s="77">
        <v>0</v>
      </c>
      <c r="AS65" s="77">
        <v>2</v>
      </c>
      <c r="AT65" s="77">
        <v>0</v>
      </c>
      <c r="AU65" s="77">
        <v>512</v>
      </c>
      <c r="AV65" s="77">
        <v>0</v>
      </c>
      <c r="AW65" s="77">
        <v>356</v>
      </c>
      <c r="AX65" s="77">
        <v>0</v>
      </c>
      <c r="AY65" s="77">
        <v>27</v>
      </c>
      <c r="AZ65" s="77">
        <v>1549</v>
      </c>
      <c r="BA65" s="77">
        <v>205</v>
      </c>
      <c r="BB65" s="77">
        <v>5649</v>
      </c>
      <c r="BC65" s="77">
        <v>8361</v>
      </c>
      <c r="BD65" s="77">
        <v>675</v>
      </c>
      <c r="BE65" s="77">
        <v>3998</v>
      </c>
      <c r="BF65" s="77">
        <v>21510</v>
      </c>
      <c r="BG65" s="77">
        <v>58108</v>
      </c>
      <c r="BH65" s="77">
        <v>20918</v>
      </c>
      <c r="BI65" s="77">
        <v>8014</v>
      </c>
      <c r="BJ65" s="77">
        <v>2038</v>
      </c>
      <c r="BK65" s="77">
        <v>4835</v>
      </c>
      <c r="BL65" s="77">
        <v>32068</v>
      </c>
      <c r="BM65" s="77">
        <v>24484</v>
      </c>
      <c r="BN65" s="77">
        <v>66437</v>
      </c>
      <c r="BO65" s="77">
        <v>33311</v>
      </c>
      <c r="BP65" s="77">
        <v>61022</v>
      </c>
      <c r="BQ65" s="77">
        <v>505</v>
      </c>
      <c r="BR65" s="77">
        <v>25200</v>
      </c>
      <c r="BS65" s="77">
        <v>24079</v>
      </c>
      <c r="BT65" s="77">
        <v>15</v>
      </c>
      <c r="BU65" s="77">
        <v>2588</v>
      </c>
      <c r="BV65" s="77">
        <v>5606</v>
      </c>
      <c r="BW65" s="77">
        <v>2125</v>
      </c>
      <c r="BX65" s="77">
        <v>16229</v>
      </c>
      <c r="BY65" s="77">
        <v>8529</v>
      </c>
      <c r="BZ65" s="77">
        <v>2797</v>
      </c>
      <c r="CA65" s="77">
        <v>258</v>
      </c>
      <c r="CB65" s="77">
        <v>107</v>
      </c>
      <c r="CC65" s="77">
        <v>2885</v>
      </c>
      <c r="CD65" s="77">
        <v>389</v>
      </c>
      <c r="CE65" s="77">
        <v>41103</v>
      </c>
      <c r="CF65" s="77">
        <v>46366</v>
      </c>
      <c r="CG65" s="77">
        <v>34179</v>
      </c>
      <c r="CH65" s="77">
        <v>3752</v>
      </c>
      <c r="CI65" s="77">
        <v>17895</v>
      </c>
      <c r="CJ65" s="77">
        <v>106132</v>
      </c>
      <c r="CK65" s="77">
        <v>8788</v>
      </c>
      <c r="CL65" s="77">
        <v>52364</v>
      </c>
      <c r="CM65" s="77">
        <v>47377</v>
      </c>
      <c r="CN65" s="77">
        <v>111003</v>
      </c>
      <c r="CO65" s="77">
        <v>35305</v>
      </c>
      <c r="CP65" s="77">
        <v>20543</v>
      </c>
      <c r="CQ65" s="77">
        <v>5367</v>
      </c>
      <c r="CR65" s="77">
        <v>1048</v>
      </c>
      <c r="CS65" s="77">
        <v>13813</v>
      </c>
      <c r="CT65" s="77">
        <v>10039</v>
      </c>
      <c r="CU65" s="77">
        <v>477</v>
      </c>
      <c r="CV65" s="77">
        <v>3176</v>
      </c>
      <c r="CW65" s="77">
        <v>1769</v>
      </c>
      <c r="CX65" s="77">
        <v>17499</v>
      </c>
      <c r="CY65" s="77">
        <v>5352298</v>
      </c>
      <c r="CZ65" s="77">
        <v>600763</v>
      </c>
      <c r="DA65" s="77">
        <v>196885</v>
      </c>
      <c r="DB65" s="77">
        <v>140585</v>
      </c>
      <c r="DC65" s="77">
        <v>970</v>
      </c>
      <c r="DD65" s="77">
        <v>18457</v>
      </c>
      <c r="DE65" s="77">
        <v>219</v>
      </c>
      <c r="DF65" s="77">
        <v>22556</v>
      </c>
      <c r="DG65" s="77">
        <v>621922</v>
      </c>
      <c r="DH65" s="77">
        <v>6377</v>
      </c>
      <c r="DI65" s="77">
        <v>121383</v>
      </c>
      <c r="DJ65" s="77">
        <v>56</v>
      </c>
      <c r="DK65" s="77">
        <v>755133</v>
      </c>
      <c r="DL65" s="77">
        <v>69</v>
      </c>
      <c r="DM65" s="77">
        <v>14</v>
      </c>
      <c r="DN65" s="77">
        <v>2717</v>
      </c>
      <c r="DO65" s="77">
        <v>742</v>
      </c>
      <c r="DP65" s="77">
        <v>1982</v>
      </c>
      <c r="DQ65" s="77">
        <v>273801</v>
      </c>
      <c r="DR65" s="77">
        <v>12041</v>
      </c>
      <c r="DS65" s="77">
        <v>0</v>
      </c>
      <c r="DT65" s="77">
        <v>0</v>
      </c>
      <c r="DU65" s="77">
        <v>0</v>
      </c>
      <c r="DV65" s="77">
        <v>57419</v>
      </c>
      <c r="DW65" s="77">
        <v>583</v>
      </c>
      <c r="DX65" s="77">
        <v>1402</v>
      </c>
      <c r="DY65" s="77">
        <v>0</v>
      </c>
      <c r="DZ65" s="77">
        <v>13281</v>
      </c>
      <c r="EA65" s="77">
        <v>49307</v>
      </c>
      <c r="EB65" s="77">
        <v>1440</v>
      </c>
      <c r="EC65" s="77">
        <v>1016537</v>
      </c>
      <c r="ED65" s="77">
        <v>8173</v>
      </c>
      <c r="EE65" s="77">
        <v>3424</v>
      </c>
      <c r="EF65" s="77">
        <v>10583677</v>
      </c>
      <c r="EG65" s="77">
        <v>1181721</v>
      </c>
      <c r="EH65" s="78">
        <v>0</v>
      </c>
      <c r="EI65" s="79">
        <v>0</v>
      </c>
      <c r="EJ65" s="77">
        <v>790404</v>
      </c>
      <c r="EK65" s="77">
        <v>1160057</v>
      </c>
      <c r="EL65" s="77">
        <v>0</v>
      </c>
      <c r="EM65" s="77">
        <v>1906899</v>
      </c>
      <c r="EN65" s="77">
        <v>1225283</v>
      </c>
      <c r="EO65" s="77">
        <v>11808960</v>
      </c>
    </row>
    <row r="66" spans="1:145" ht="15.75" customHeight="1">
      <c r="A66" s="76">
        <v>63</v>
      </c>
      <c r="B66" s="68" t="s">
        <v>689</v>
      </c>
      <c r="C66" s="68" t="s">
        <v>18</v>
      </c>
      <c r="D66" s="68" t="s">
        <v>146</v>
      </c>
      <c r="E66" s="77">
        <v>21</v>
      </c>
      <c r="F66" s="77">
        <v>72</v>
      </c>
      <c r="G66" s="77">
        <v>0</v>
      </c>
      <c r="H66" s="77">
        <v>0</v>
      </c>
      <c r="I66" s="77">
        <v>3</v>
      </c>
      <c r="J66" s="77">
        <v>0</v>
      </c>
      <c r="K66" s="77">
        <v>54</v>
      </c>
      <c r="L66" s="77">
        <v>0</v>
      </c>
      <c r="M66" s="77">
        <v>3</v>
      </c>
      <c r="N66" s="77">
        <v>0</v>
      </c>
      <c r="O66" s="77">
        <v>73</v>
      </c>
      <c r="P66" s="77">
        <v>0</v>
      </c>
      <c r="Q66" s="77">
        <v>0</v>
      </c>
      <c r="R66" s="77">
        <v>0</v>
      </c>
      <c r="S66" s="77">
        <v>0</v>
      </c>
      <c r="T66" s="77">
        <v>0</v>
      </c>
      <c r="U66" s="77">
        <v>0</v>
      </c>
      <c r="V66" s="77">
        <v>0</v>
      </c>
      <c r="W66" s="77">
        <v>0</v>
      </c>
      <c r="X66" s="77">
        <v>0</v>
      </c>
      <c r="Y66" s="77">
        <v>0</v>
      </c>
      <c r="Z66" s="77">
        <v>0</v>
      </c>
      <c r="AA66" s="77">
        <v>0</v>
      </c>
      <c r="AB66" s="77">
        <v>0</v>
      </c>
      <c r="AC66" s="77">
        <v>3468</v>
      </c>
      <c r="AD66" s="77">
        <v>0</v>
      </c>
      <c r="AE66" s="77">
        <v>0</v>
      </c>
      <c r="AF66" s="77">
        <v>0</v>
      </c>
      <c r="AG66" s="77">
        <v>0</v>
      </c>
      <c r="AH66" s="77">
        <v>0</v>
      </c>
      <c r="AI66" s="77">
        <v>0</v>
      </c>
      <c r="AJ66" s="77">
        <v>1835</v>
      </c>
      <c r="AK66" s="77">
        <v>0</v>
      </c>
      <c r="AL66" s="77">
        <v>593</v>
      </c>
      <c r="AM66" s="77">
        <v>2364</v>
      </c>
      <c r="AN66" s="77">
        <v>0</v>
      </c>
      <c r="AO66" s="77">
        <v>4206</v>
      </c>
      <c r="AP66" s="77">
        <v>16363</v>
      </c>
      <c r="AQ66" s="77">
        <v>8205</v>
      </c>
      <c r="AR66" s="77">
        <v>15131</v>
      </c>
      <c r="AS66" s="77">
        <v>59486</v>
      </c>
      <c r="AT66" s="77">
        <v>37414</v>
      </c>
      <c r="AU66" s="77">
        <v>387071</v>
      </c>
      <c r="AV66" s="77">
        <v>69426</v>
      </c>
      <c r="AW66" s="77">
        <v>199525</v>
      </c>
      <c r="AX66" s="77">
        <v>131040</v>
      </c>
      <c r="AY66" s="77">
        <v>7683</v>
      </c>
      <c r="AZ66" s="77">
        <v>74507</v>
      </c>
      <c r="BA66" s="77">
        <v>7893</v>
      </c>
      <c r="BB66" s="77">
        <v>49837</v>
      </c>
      <c r="BC66" s="77">
        <v>453532</v>
      </c>
      <c r="BD66" s="77">
        <v>4000</v>
      </c>
      <c r="BE66" s="77">
        <v>6084</v>
      </c>
      <c r="BF66" s="77">
        <v>152516</v>
      </c>
      <c r="BG66" s="77">
        <v>581043</v>
      </c>
      <c r="BH66" s="77">
        <v>56053</v>
      </c>
      <c r="BI66" s="77">
        <v>205440</v>
      </c>
      <c r="BJ66" s="77">
        <v>46035</v>
      </c>
      <c r="BK66" s="77">
        <v>204838</v>
      </c>
      <c r="BL66" s="77">
        <v>66818</v>
      </c>
      <c r="BM66" s="77">
        <v>125119</v>
      </c>
      <c r="BN66" s="77">
        <v>41835</v>
      </c>
      <c r="BO66" s="77">
        <v>1416694</v>
      </c>
      <c r="BP66" s="77">
        <v>991155</v>
      </c>
      <c r="BQ66" s="77">
        <v>15664</v>
      </c>
      <c r="BR66" s="77">
        <v>230067</v>
      </c>
      <c r="BS66" s="77">
        <v>398953</v>
      </c>
      <c r="BT66" s="77">
        <v>1477</v>
      </c>
      <c r="BU66" s="77">
        <v>22801</v>
      </c>
      <c r="BV66" s="77">
        <v>137847</v>
      </c>
      <c r="BW66" s="77">
        <v>267248</v>
      </c>
      <c r="BX66" s="77">
        <v>147069</v>
      </c>
      <c r="BY66" s="77">
        <v>155948</v>
      </c>
      <c r="BZ66" s="77">
        <v>304101</v>
      </c>
      <c r="CA66" s="77">
        <v>40991</v>
      </c>
      <c r="CB66" s="77">
        <v>508583</v>
      </c>
      <c r="CC66" s="77">
        <v>42182</v>
      </c>
      <c r="CD66" s="77">
        <v>11673</v>
      </c>
      <c r="CE66" s="77">
        <v>79065</v>
      </c>
      <c r="CF66" s="77">
        <v>463179</v>
      </c>
      <c r="CG66" s="77">
        <v>235914</v>
      </c>
      <c r="CH66" s="77">
        <v>30507</v>
      </c>
      <c r="CI66" s="77">
        <v>206219</v>
      </c>
      <c r="CJ66" s="77">
        <v>42482</v>
      </c>
      <c r="CK66" s="77">
        <v>16686</v>
      </c>
      <c r="CL66" s="77">
        <v>113050</v>
      </c>
      <c r="CM66" s="77">
        <v>154684</v>
      </c>
      <c r="CN66" s="77">
        <v>368374</v>
      </c>
      <c r="CO66" s="77">
        <v>173678</v>
      </c>
      <c r="CP66" s="77">
        <v>99722</v>
      </c>
      <c r="CQ66" s="77">
        <v>30773</v>
      </c>
      <c r="CR66" s="77">
        <v>6328</v>
      </c>
      <c r="CS66" s="77">
        <v>202264</v>
      </c>
      <c r="CT66" s="77">
        <v>133434</v>
      </c>
      <c r="CU66" s="77">
        <v>9721</v>
      </c>
      <c r="CV66" s="77">
        <v>82413</v>
      </c>
      <c r="CW66" s="77">
        <v>21381</v>
      </c>
      <c r="CX66" s="77">
        <v>22682</v>
      </c>
      <c r="CY66" s="77">
        <v>3500070</v>
      </c>
      <c r="CZ66" s="77">
        <v>384050</v>
      </c>
      <c r="DA66" s="77">
        <v>78918</v>
      </c>
      <c r="DB66" s="77">
        <v>53335</v>
      </c>
      <c r="DC66" s="77">
        <v>1752</v>
      </c>
      <c r="DD66" s="77">
        <v>98544</v>
      </c>
      <c r="DE66" s="77">
        <v>11911</v>
      </c>
      <c r="DF66" s="77">
        <v>345206</v>
      </c>
      <c r="DG66" s="77">
        <v>2295879</v>
      </c>
      <c r="DH66" s="77">
        <v>4972</v>
      </c>
      <c r="DI66" s="77">
        <v>144742</v>
      </c>
      <c r="DJ66" s="77">
        <v>66</v>
      </c>
      <c r="DK66" s="77">
        <v>223489</v>
      </c>
      <c r="DL66" s="77">
        <v>155</v>
      </c>
      <c r="DM66" s="77">
        <v>353</v>
      </c>
      <c r="DN66" s="77">
        <v>19244</v>
      </c>
      <c r="DO66" s="77">
        <v>103827</v>
      </c>
      <c r="DP66" s="77">
        <v>5282</v>
      </c>
      <c r="DQ66" s="77">
        <v>1187478</v>
      </c>
      <c r="DR66" s="77">
        <v>0</v>
      </c>
      <c r="DS66" s="77">
        <v>0</v>
      </c>
      <c r="DT66" s="77">
        <v>0</v>
      </c>
      <c r="DU66" s="77">
        <v>0</v>
      </c>
      <c r="DV66" s="77">
        <v>0</v>
      </c>
      <c r="DW66" s="77">
        <v>0</v>
      </c>
      <c r="DX66" s="77">
        <v>0</v>
      </c>
      <c r="DY66" s="77">
        <v>8770</v>
      </c>
      <c r="DZ66" s="77">
        <v>0</v>
      </c>
      <c r="EA66" s="77">
        <v>0</v>
      </c>
      <c r="EB66" s="77">
        <v>11488</v>
      </c>
      <c r="EC66" s="77">
        <v>0</v>
      </c>
      <c r="ED66" s="77">
        <v>20427</v>
      </c>
      <c r="EE66" s="77">
        <v>0</v>
      </c>
      <c r="EF66" s="77">
        <v>18704552</v>
      </c>
      <c r="EG66" s="77">
        <v>6102192</v>
      </c>
      <c r="EH66" s="78">
        <v>0</v>
      </c>
      <c r="EI66" s="79">
        <v>1533909</v>
      </c>
      <c r="EJ66" s="77">
        <v>356029</v>
      </c>
      <c r="EK66" s="77">
        <v>2612194</v>
      </c>
      <c r="EL66" s="77">
        <v>0</v>
      </c>
      <c r="EM66" s="77">
        <v>7464599</v>
      </c>
      <c r="EN66" s="77">
        <v>3139725</v>
      </c>
      <c r="EO66" s="77">
        <v>21844277</v>
      </c>
    </row>
    <row r="67" spans="1:145" ht="15.75" customHeight="1">
      <c r="A67" s="76">
        <v>64</v>
      </c>
      <c r="B67" s="68" t="s">
        <v>690</v>
      </c>
      <c r="C67" s="68" t="s">
        <v>17</v>
      </c>
      <c r="D67" s="68" t="s">
        <v>144</v>
      </c>
      <c r="E67" s="77">
        <v>916829</v>
      </c>
      <c r="F67" s="77">
        <v>221870</v>
      </c>
      <c r="G67" s="77">
        <v>51244</v>
      </c>
      <c r="H67" s="77">
        <v>32002</v>
      </c>
      <c r="I67" s="77">
        <v>55780</v>
      </c>
      <c r="J67" s="77">
        <v>72973</v>
      </c>
      <c r="K67" s="77">
        <v>219289</v>
      </c>
      <c r="L67" s="77">
        <v>31554</v>
      </c>
      <c r="M67" s="77">
        <v>33833</v>
      </c>
      <c r="N67" s="77">
        <v>12381</v>
      </c>
      <c r="O67" s="77">
        <v>86167</v>
      </c>
      <c r="P67" s="77">
        <v>5114</v>
      </c>
      <c r="Q67" s="77">
        <v>52801</v>
      </c>
      <c r="R67" s="77">
        <v>2293</v>
      </c>
      <c r="S67" s="77">
        <v>2061</v>
      </c>
      <c r="T67" s="77">
        <v>659</v>
      </c>
      <c r="U67" s="77">
        <v>4676</v>
      </c>
      <c r="V67" s="77">
        <v>200668</v>
      </c>
      <c r="W67" s="77">
        <v>291587</v>
      </c>
      <c r="X67" s="77">
        <v>546797</v>
      </c>
      <c r="Y67" s="77">
        <v>0</v>
      </c>
      <c r="Z67" s="77">
        <v>0</v>
      </c>
      <c r="AA67" s="77">
        <v>0</v>
      </c>
      <c r="AB67" s="77">
        <v>0</v>
      </c>
      <c r="AC67" s="77">
        <v>250006</v>
      </c>
      <c r="AD67" s="77">
        <v>30277</v>
      </c>
      <c r="AE67" s="77">
        <v>366216</v>
      </c>
      <c r="AF67" s="77">
        <v>80552</v>
      </c>
      <c r="AG67" s="77">
        <v>335606</v>
      </c>
      <c r="AH67" s="77">
        <v>275612</v>
      </c>
      <c r="AI67" s="77">
        <v>15107</v>
      </c>
      <c r="AJ67" s="77">
        <v>25781</v>
      </c>
      <c r="AK67" s="77">
        <v>2883</v>
      </c>
      <c r="AL67" s="77">
        <v>82238</v>
      </c>
      <c r="AM67" s="77">
        <v>71818</v>
      </c>
      <c r="AN67" s="77">
        <v>3</v>
      </c>
      <c r="AO67" s="77">
        <v>252791</v>
      </c>
      <c r="AP67" s="77">
        <v>114815</v>
      </c>
      <c r="AQ67" s="77">
        <v>32837</v>
      </c>
      <c r="AR67" s="77">
        <v>5872</v>
      </c>
      <c r="AS67" s="77">
        <v>49913</v>
      </c>
      <c r="AT67" s="77">
        <v>38288</v>
      </c>
      <c r="AU67" s="77">
        <v>291771</v>
      </c>
      <c r="AV67" s="77">
        <v>78800</v>
      </c>
      <c r="AW67" s="77">
        <v>106197</v>
      </c>
      <c r="AX67" s="77">
        <v>23205</v>
      </c>
      <c r="AY67" s="77">
        <v>5779</v>
      </c>
      <c r="AZ67" s="77">
        <v>185783</v>
      </c>
      <c r="BA67" s="77">
        <v>20616</v>
      </c>
      <c r="BB67" s="77">
        <v>46528</v>
      </c>
      <c r="BC67" s="77">
        <v>192554</v>
      </c>
      <c r="BD67" s="77">
        <v>4853</v>
      </c>
      <c r="BE67" s="77">
        <v>5074</v>
      </c>
      <c r="BF67" s="77">
        <v>73333</v>
      </c>
      <c r="BG67" s="77">
        <v>173535</v>
      </c>
      <c r="BH67" s="77">
        <v>29747</v>
      </c>
      <c r="BI67" s="77">
        <v>110382</v>
      </c>
      <c r="BJ67" s="77">
        <v>10554</v>
      </c>
      <c r="BK67" s="77">
        <v>47823</v>
      </c>
      <c r="BL67" s="77">
        <v>20442</v>
      </c>
      <c r="BM67" s="77">
        <v>20487</v>
      </c>
      <c r="BN67" s="77">
        <v>152379</v>
      </c>
      <c r="BO67" s="77">
        <v>276379</v>
      </c>
      <c r="BP67" s="77">
        <v>7382458</v>
      </c>
      <c r="BQ67" s="77">
        <v>47810</v>
      </c>
      <c r="BR67" s="77">
        <v>490164</v>
      </c>
      <c r="BS67" s="77">
        <v>546911</v>
      </c>
      <c r="BT67" s="77">
        <v>42239</v>
      </c>
      <c r="BU67" s="77">
        <v>37997</v>
      </c>
      <c r="BV67" s="77">
        <v>70291</v>
      </c>
      <c r="BW67" s="77">
        <v>73321</v>
      </c>
      <c r="BX67" s="77">
        <v>141102</v>
      </c>
      <c r="BY67" s="77">
        <v>109853</v>
      </c>
      <c r="BZ67" s="77">
        <v>93840</v>
      </c>
      <c r="CA67" s="77">
        <v>203419</v>
      </c>
      <c r="CB67" s="77">
        <v>188661</v>
      </c>
      <c r="CC67" s="77">
        <v>300043</v>
      </c>
      <c r="CD67" s="77">
        <v>268099</v>
      </c>
      <c r="CE67" s="77">
        <v>904780</v>
      </c>
      <c r="CF67" s="77">
        <v>836834</v>
      </c>
      <c r="CG67" s="77">
        <v>775385</v>
      </c>
      <c r="CH67" s="77">
        <v>61940</v>
      </c>
      <c r="CI67" s="77">
        <v>298732</v>
      </c>
      <c r="CJ67" s="77">
        <v>76151</v>
      </c>
      <c r="CK67" s="77">
        <v>44406</v>
      </c>
      <c r="CL67" s="77">
        <v>122963</v>
      </c>
      <c r="CM67" s="77">
        <v>150803</v>
      </c>
      <c r="CN67" s="77">
        <v>801608</v>
      </c>
      <c r="CO67" s="77">
        <v>74977</v>
      </c>
      <c r="CP67" s="77">
        <v>10438</v>
      </c>
      <c r="CQ67" s="77">
        <v>12946</v>
      </c>
      <c r="CR67" s="77">
        <v>3515</v>
      </c>
      <c r="CS67" s="77">
        <v>57257</v>
      </c>
      <c r="CT67" s="77">
        <v>21309</v>
      </c>
      <c r="CU67" s="77">
        <v>1375</v>
      </c>
      <c r="CV67" s="77">
        <v>7267</v>
      </c>
      <c r="CW67" s="77">
        <v>6832</v>
      </c>
      <c r="CX67" s="77">
        <v>42062</v>
      </c>
      <c r="CY67" s="77">
        <v>504057</v>
      </c>
      <c r="CZ67" s="77">
        <v>109240</v>
      </c>
      <c r="DA67" s="77">
        <v>52498</v>
      </c>
      <c r="DB67" s="77">
        <v>17060</v>
      </c>
      <c r="DC67" s="77">
        <v>3912</v>
      </c>
      <c r="DD67" s="77">
        <v>123923</v>
      </c>
      <c r="DE67" s="77">
        <v>46802</v>
      </c>
      <c r="DF67" s="77">
        <v>161576</v>
      </c>
      <c r="DG67" s="77">
        <v>1998232</v>
      </c>
      <c r="DH67" s="77">
        <v>7590381</v>
      </c>
      <c r="DI67" s="77">
        <v>845229</v>
      </c>
      <c r="DJ67" s="77">
        <v>614012</v>
      </c>
      <c r="DK67" s="77">
        <v>15222310</v>
      </c>
      <c r="DL67" s="77">
        <v>112640</v>
      </c>
      <c r="DM67" s="77">
        <v>763686</v>
      </c>
      <c r="DN67" s="77">
        <v>1690530</v>
      </c>
      <c r="DO67" s="77">
        <v>65805</v>
      </c>
      <c r="DP67" s="77">
        <v>3919344</v>
      </c>
      <c r="DQ67" s="77">
        <v>5915437</v>
      </c>
      <c r="DR67" s="77">
        <v>181374</v>
      </c>
      <c r="DS67" s="77">
        <v>689000</v>
      </c>
      <c r="DT67" s="77">
        <v>45584</v>
      </c>
      <c r="DU67" s="77">
        <v>0</v>
      </c>
      <c r="DV67" s="77">
        <v>1225288</v>
      </c>
      <c r="DW67" s="77">
        <v>20837</v>
      </c>
      <c r="DX67" s="77">
        <v>116245</v>
      </c>
      <c r="DY67" s="77">
        <v>279212</v>
      </c>
      <c r="DZ67" s="77">
        <v>2863481</v>
      </c>
      <c r="EA67" s="77">
        <v>2597742</v>
      </c>
      <c r="EB67" s="77">
        <v>127152</v>
      </c>
      <c r="EC67" s="77">
        <v>2870031</v>
      </c>
      <c r="ED67" s="77">
        <v>172011</v>
      </c>
      <c r="EE67" s="77">
        <v>6005</v>
      </c>
      <c r="EF67" s="77">
        <v>72005839</v>
      </c>
      <c r="EG67" s="77">
        <v>30218385</v>
      </c>
      <c r="EH67" s="78">
        <v>0</v>
      </c>
      <c r="EI67" s="79">
        <v>0</v>
      </c>
      <c r="EJ67" s="77">
        <v>3489991</v>
      </c>
      <c r="EK67" s="77">
        <v>18642288</v>
      </c>
      <c r="EL67" s="77">
        <v>0</v>
      </c>
      <c r="EM67" s="77">
        <v>11110475</v>
      </c>
      <c r="EN67" s="77">
        <v>41240189</v>
      </c>
      <c r="EO67" s="77">
        <v>113246028</v>
      </c>
    </row>
    <row r="68" spans="1:145" ht="15.75" customHeight="1">
      <c r="A68" s="76">
        <v>65</v>
      </c>
      <c r="B68" s="68" t="s">
        <v>691</v>
      </c>
      <c r="C68" s="68" t="s">
        <v>17</v>
      </c>
      <c r="D68" s="68" t="s">
        <v>144</v>
      </c>
      <c r="E68" s="77">
        <v>0</v>
      </c>
      <c r="F68" s="77">
        <v>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  <c r="T68" s="77">
        <v>0</v>
      </c>
      <c r="U68" s="77">
        <v>0</v>
      </c>
      <c r="V68" s="77">
        <v>0</v>
      </c>
      <c r="W68" s="77">
        <v>0</v>
      </c>
      <c r="X68" s="77">
        <v>0</v>
      </c>
      <c r="Y68" s="77">
        <v>0</v>
      </c>
      <c r="Z68" s="77">
        <v>0</v>
      </c>
      <c r="AA68" s="77">
        <v>0</v>
      </c>
      <c r="AB68" s="77">
        <v>0</v>
      </c>
      <c r="AC68" s="77">
        <v>0</v>
      </c>
      <c r="AD68" s="77">
        <v>0</v>
      </c>
      <c r="AE68" s="77">
        <v>0</v>
      </c>
      <c r="AF68" s="77">
        <v>1</v>
      </c>
      <c r="AG68" s="77">
        <v>1</v>
      </c>
      <c r="AH68" s="77">
        <v>0</v>
      </c>
      <c r="AI68" s="77">
        <v>0</v>
      </c>
      <c r="AJ68" s="77">
        <v>61</v>
      </c>
      <c r="AK68" s="77">
        <v>0</v>
      </c>
      <c r="AL68" s="77">
        <v>285</v>
      </c>
      <c r="AM68" s="77">
        <v>256</v>
      </c>
      <c r="AN68" s="77">
        <v>0</v>
      </c>
      <c r="AO68" s="77">
        <v>0</v>
      </c>
      <c r="AP68" s="77">
        <v>0</v>
      </c>
      <c r="AQ68" s="77">
        <v>0</v>
      </c>
      <c r="AR68" s="77">
        <v>0</v>
      </c>
      <c r="AS68" s="77">
        <v>0</v>
      </c>
      <c r="AT68" s="77">
        <v>0</v>
      </c>
      <c r="AU68" s="77">
        <v>367</v>
      </c>
      <c r="AV68" s="77">
        <v>0</v>
      </c>
      <c r="AW68" s="77">
        <v>314</v>
      </c>
      <c r="AX68" s="77">
        <v>0</v>
      </c>
      <c r="AY68" s="77">
        <v>0</v>
      </c>
      <c r="AZ68" s="77">
        <v>12</v>
      </c>
      <c r="BA68" s="77">
        <v>7</v>
      </c>
      <c r="BB68" s="77">
        <v>63</v>
      </c>
      <c r="BC68" s="77">
        <v>24</v>
      </c>
      <c r="BD68" s="77">
        <v>50</v>
      </c>
      <c r="BE68" s="77">
        <v>18</v>
      </c>
      <c r="BF68" s="77">
        <v>173</v>
      </c>
      <c r="BG68" s="77">
        <v>114</v>
      </c>
      <c r="BH68" s="77">
        <v>1</v>
      </c>
      <c r="BI68" s="77">
        <v>218</v>
      </c>
      <c r="BJ68" s="77">
        <v>0</v>
      </c>
      <c r="BK68" s="77">
        <v>1</v>
      </c>
      <c r="BL68" s="77">
        <v>5</v>
      </c>
      <c r="BM68" s="77">
        <v>14</v>
      </c>
      <c r="BN68" s="77">
        <v>855</v>
      </c>
      <c r="BO68" s="77">
        <v>2625</v>
      </c>
      <c r="BP68" s="77">
        <v>88940</v>
      </c>
      <c r="BQ68" s="77">
        <v>20079</v>
      </c>
      <c r="BR68" s="77">
        <v>17085</v>
      </c>
      <c r="BS68" s="77">
        <v>11557</v>
      </c>
      <c r="BT68" s="77">
        <v>11</v>
      </c>
      <c r="BU68" s="77">
        <v>779</v>
      </c>
      <c r="BV68" s="77">
        <v>2108</v>
      </c>
      <c r="BW68" s="77">
        <v>1692</v>
      </c>
      <c r="BX68" s="77">
        <v>452</v>
      </c>
      <c r="BY68" s="77">
        <v>3460</v>
      </c>
      <c r="BZ68" s="77">
        <v>491</v>
      </c>
      <c r="CA68" s="77">
        <v>1217</v>
      </c>
      <c r="CB68" s="77">
        <v>2335</v>
      </c>
      <c r="CC68" s="77">
        <v>20893</v>
      </c>
      <c r="CD68" s="77">
        <v>132140</v>
      </c>
      <c r="CE68" s="77">
        <v>95568</v>
      </c>
      <c r="CF68" s="77">
        <v>224036</v>
      </c>
      <c r="CG68" s="77">
        <v>293582</v>
      </c>
      <c r="CH68" s="77">
        <v>754</v>
      </c>
      <c r="CI68" s="77">
        <v>78482</v>
      </c>
      <c r="CJ68" s="77">
        <v>705</v>
      </c>
      <c r="CK68" s="77">
        <v>1121</v>
      </c>
      <c r="CL68" s="77">
        <v>2805</v>
      </c>
      <c r="CM68" s="77">
        <v>3584</v>
      </c>
      <c r="CN68" s="77">
        <v>13459</v>
      </c>
      <c r="CO68" s="77">
        <v>1115</v>
      </c>
      <c r="CP68" s="77">
        <v>16</v>
      </c>
      <c r="CQ68" s="77">
        <v>1783</v>
      </c>
      <c r="CR68" s="77">
        <v>475</v>
      </c>
      <c r="CS68" s="77">
        <v>502</v>
      </c>
      <c r="CT68" s="77">
        <v>98</v>
      </c>
      <c r="CU68" s="77">
        <v>0</v>
      </c>
      <c r="CV68" s="77">
        <v>247</v>
      </c>
      <c r="CW68" s="77">
        <v>4</v>
      </c>
      <c r="CX68" s="77">
        <v>2064</v>
      </c>
      <c r="CY68" s="77">
        <v>774</v>
      </c>
      <c r="CZ68" s="77">
        <v>11</v>
      </c>
      <c r="DA68" s="77">
        <v>882</v>
      </c>
      <c r="DB68" s="77">
        <v>0</v>
      </c>
      <c r="DC68" s="77">
        <v>1</v>
      </c>
      <c r="DD68" s="77">
        <v>4732</v>
      </c>
      <c r="DE68" s="77">
        <v>4052</v>
      </c>
      <c r="DF68" s="77">
        <v>3145</v>
      </c>
      <c r="DG68" s="77">
        <v>2068285</v>
      </c>
      <c r="DH68" s="77">
        <v>214532</v>
      </c>
      <c r="DI68" s="77">
        <v>0</v>
      </c>
      <c r="DJ68" s="77">
        <v>364</v>
      </c>
      <c r="DK68" s="77">
        <v>0</v>
      </c>
      <c r="DL68" s="77">
        <v>0</v>
      </c>
      <c r="DM68" s="77">
        <v>0</v>
      </c>
      <c r="DN68" s="77">
        <v>0</v>
      </c>
      <c r="DO68" s="77">
        <v>0</v>
      </c>
      <c r="DP68" s="77">
        <v>0</v>
      </c>
      <c r="DQ68" s="77">
        <v>11535</v>
      </c>
      <c r="DR68" s="77">
        <v>0</v>
      </c>
      <c r="DS68" s="77">
        <v>0</v>
      </c>
      <c r="DT68" s="77">
        <v>0</v>
      </c>
      <c r="DU68" s="77">
        <v>0</v>
      </c>
      <c r="DV68" s="77">
        <v>11</v>
      </c>
      <c r="DW68" s="77">
        <v>0</v>
      </c>
      <c r="DX68" s="77">
        <v>0</v>
      </c>
      <c r="DY68" s="77">
        <v>2539</v>
      </c>
      <c r="DZ68" s="77">
        <v>0</v>
      </c>
      <c r="EA68" s="77">
        <v>0</v>
      </c>
      <c r="EB68" s="77">
        <v>325</v>
      </c>
      <c r="EC68" s="77">
        <v>0</v>
      </c>
      <c r="ED68" s="77">
        <v>307</v>
      </c>
      <c r="EE68" s="77">
        <v>1334</v>
      </c>
      <c r="EF68" s="77">
        <v>3341935</v>
      </c>
      <c r="EG68" s="77">
        <v>0</v>
      </c>
      <c r="EH68" s="78">
        <v>0</v>
      </c>
      <c r="EI68" s="79">
        <v>0</v>
      </c>
      <c r="EJ68" s="77">
        <v>78141</v>
      </c>
      <c r="EK68" s="77">
        <v>7038</v>
      </c>
      <c r="EL68" s="77">
        <v>0</v>
      </c>
      <c r="EM68" s="77">
        <v>4484</v>
      </c>
      <c r="EN68" s="77">
        <v>80695</v>
      </c>
      <c r="EO68" s="77">
        <v>3422630</v>
      </c>
    </row>
    <row r="69" spans="1:145" ht="33" customHeight="1">
      <c r="A69" s="76">
        <v>66</v>
      </c>
      <c r="B69" s="68" t="s">
        <v>692</v>
      </c>
      <c r="C69" s="68" t="s">
        <v>489</v>
      </c>
      <c r="D69" s="68" t="s">
        <v>146</v>
      </c>
      <c r="E69" s="80">
        <v>120</v>
      </c>
      <c r="F69" s="80">
        <v>418</v>
      </c>
      <c r="G69" s="80">
        <v>1</v>
      </c>
      <c r="H69" s="80">
        <v>0</v>
      </c>
      <c r="I69" s="80">
        <v>15</v>
      </c>
      <c r="J69" s="80">
        <v>1</v>
      </c>
      <c r="K69" s="80">
        <v>319</v>
      </c>
      <c r="L69" s="80">
        <v>0</v>
      </c>
      <c r="M69" s="80">
        <v>20</v>
      </c>
      <c r="N69" s="80">
        <v>0</v>
      </c>
      <c r="O69" s="80">
        <v>493</v>
      </c>
      <c r="P69" s="80">
        <v>0</v>
      </c>
      <c r="Q69" s="80">
        <v>3</v>
      </c>
      <c r="R69" s="80">
        <v>0</v>
      </c>
      <c r="S69" s="80">
        <v>0</v>
      </c>
      <c r="T69" s="80">
        <v>0</v>
      </c>
      <c r="U69" s="80">
        <v>0</v>
      </c>
      <c r="V69" s="80">
        <v>0</v>
      </c>
      <c r="W69" s="80">
        <v>0</v>
      </c>
      <c r="X69" s="80">
        <v>0</v>
      </c>
      <c r="Y69" s="80">
        <v>0</v>
      </c>
      <c r="Z69" s="80">
        <v>0</v>
      </c>
      <c r="AA69" s="80">
        <v>0</v>
      </c>
      <c r="AB69" s="80">
        <v>0</v>
      </c>
      <c r="AC69" s="80">
        <v>0</v>
      </c>
      <c r="AD69" s="80">
        <v>0</v>
      </c>
      <c r="AE69" s="80">
        <v>0</v>
      </c>
      <c r="AF69" s="80">
        <v>730</v>
      </c>
      <c r="AG69" s="80">
        <v>0</v>
      </c>
      <c r="AH69" s="80">
        <v>0</v>
      </c>
      <c r="AI69" s="80">
        <v>2</v>
      </c>
      <c r="AJ69" s="80">
        <v>20693</v>
      </c>
      <c r="AK69" s="80">
        <v>2463</v>
      </c>
      <c r="AL69" s="80">
        <v>22520</v>
      </c>
      <c r="AM69" s="80">
        <v>0</v>
      </c>
      <c r="AN69" s="80">
        <v>0</v>
      </c>
      <c r="AO69" s="80">
        <v>0</v>
      </c>
      <c r="AP69" s="80">
        <v>10296</v>
      </c>
      <c r="AQ69" s="80">
        <v>4833</v>
      </c>
      <c r="AR69" s="80">
        <v>7642</v>
      </c>
      <c r="AS69" s="80">
        <v>19420</v>
      </c>
      <c r="AT69" s="80">
        <v>450</v>
      </c>
      <c r="AU69" s="80">
        <v>224447</v>
      </c>
      <c r="AV69" s="80">
        <v>24423</v>
      </c>
      <c r="AW69" s="80">
        <v>79120</v>
      </c>
      <c r="AX69" s="80">
        <v>6377</v>
      </c>
      <c r="AY69" s="80">
        <v>4489</v>
      </c>
      <c r="AZ69" s="80">
        <v>286186</v>
      </c>
      <c r="BA69" s="80">
        <v>18176</v>
      </c>
      <c r="BB69" s="80">
        <v>67036</v>
      </c>
      <c r="BC69" s="80">
        <v>1038075</v>
      </c>
      <c r="BD69" s="80">
        <v>13959</v>
      </c>
      <c r="BE69" s="80">
        <v>9910</v>
      </c>
      <c r="BF69" s="80">
        <v>182691</v>
      </c>
      <c r="BG69" s="80">
        <v>92613</v>
      </c>
      <c r="BH69" s="80">
        <v>75219</v>
      </c>
      <c r="BI69" s="80">
        <v>68987</v>
      </c>
      <c r="BJ69" s="80">
        <v>44909</v>
      </c>
      <c r="BK69" s="80">
        <v>403402</v>
      </c>
      <c r="BL69" s="80">
        <v>17661</v>
      </c>
      <c r="BM69" s="80">
        <v>15224</v>
      </c>
      <c r="BN69" s="80">
        <v>552329</v>
      </c>
      <c r="BO69" s="80">
        <v>747049</v>
      </c>
      <c r="BP69" s="80">
        <v>1224375</v>
      </c>
      <c r="BQ69" s="80">
        <v>106138</v>
      </c>
      <c r="BR69" s="80">
        <v>2688044</v>
      </c>
      <c r="BS69" s="80">
        <v>2691832</v>
      </c>
      <c r="BT69" s="80">
        <v>153932</v>
      </c>
      <c r="BU69" s="80">
        <v>424435</v>
      </c>
      <c r="BV69" s="80">
        <v>845404</v>
      </c>
      <c r="BW69" s="80">
        <v>979333</v>
      </c>
      <c r="BX69" s="80">
        <v>900245</v>
      </c>
      <c r="BY69" s="80">
        <v>760893</v>
      </c>
      <c r="BZ69" s="80">
        <v>522924</v>
      </c>
      <c r="CA69" s="80">
        <v>125715</v>
      </c>
      <c r="CB69" s="80">
        <v>7540</v>
      </c>
      <c r="CC69" s="80">
        <v>869352</v>
      </c>
      <c r="CD69" s="80">
        <v>78753</v>
      </c>
      <c r="CE69" s="80">
        <v>199186</v>
      </c>
      <c r="CF69" s="80">
        <v>636267</v>
      </c>
      <c r="CG69" s="80">
        <v>1164277</v>
      </c>
      <c r="CH69" s="80">
        <v>12991</v>
      </c>
      <c r="CI69" s="80">
        <v>393627</v>
      </c>
      <c r="CJ69" s="80">
        <v>12938</v>
      </c>
      <c r="CK69" s="80">
        <v>5931</v>
      </c>
      <c r="CL69" s="80">
        <v>20191</v>
      </c>
      <c r="CM69" s="80">
        <v>25386</v>
      </c>
      <c r="CN69" s="80">
        <v>176706</v>
      </c>
      <c r="CO69" s="80">
        <v>29314</v>
      </c>
      <c r="CP69" s="80">
        <v>21544</v>
      </c>
      <c r="CQ69" s="80">
        <v>37272</v>
      </c>
      <c r="CR69" s="80">
        <v>5112</v>
      </c>
      <c r="CS69" s="80">
        <v>78208</v>
      </c>
      <c r="CT69" s="80">
        <v>32492</v>
      </c>
      <c r="CU69" s="80">
        <v>252</v>
      </c>
      <c r="CV69" s="80">
        <v>7855</v>
      </c>
      <c r="CW69" s="80">
        <v>849</v>
      </c>
      <c r="CX69" s="80">
        <v>17547</v>
      </c>
      <c r="CY69" s="80">
        <v>79613</v>
      </c>
      <c r="CZ69" s="80">
        <v>8322</v>
      </c>
      <c r="DA69" s="80">
        <v>4066</v>
      </c>
      <c r="DB69" s="80">
        <v>2780</v>
      </c>
      <c r="DC69" s="80">
        <v>70</v>
      </c>
      <c r="DD69" s="80">
        <v>130542</v>
      </c>
      <c r="DE69" s="80">
        <v>36708</v>
      </c>
      <c r="DF69" s="80">
        <v>118333</v>
      </c>
      <c r="DG69" s="80">
        <v>6334</v>
      </c>
      <c r="DH69" s="80">
        <v>9791</v>
      </c>
      <c r="DI69" s="80">
        <v>47285</v>
      </c>
      <c r="DJ69" s="80">
        <v>0</v>
      </c>
      <c r="DK69" s="80">
        <v>0</v>
      </c>
      <c r="DL69" s="80">
        <v>0</v>
      </c>
      <c r="DM69" s="80">
        <v>0</v>
      </c>
      <c r="DN69" s="80">
        <v>0</v>
      </c>
      <c r="DO69" s="80">
        <v>15723</v>
      </c>
      <c r="DP69" s="80">
        <v>0</v>
      </c>
      <c r="DQ69" s="80">
        <v>1423548</v>
      </c>
      <c r="DR69" s="80">
        <v>0</v>
      </c>
      <c r="DS69" s="80">
        <v>0</v>
      </c>
      <c r="DT69" s="80">
        <v>0</v>
      </c>
      <c r="DU69" s="80">
        <v>0</v>
      </c>
      <c r="DV69" s="80">
        <v>0</v>
      </c>
      <c r="DW69" s="80">
        <v>12</v>
      </c>
      <c r="DX69" s="80">
        <v>0</v>
      </c>
      <c r="DY69" s="80">
        <v>0</v>
      </c>
      <c r="DZ69" s="80">
        <v>0</v>
      </c>
      <c r="EA69" s="80">
        <v>0</v>
      </c>
      <c r="EB69" s="80">
        <v>0</v>
      </c>
      <c r="EC69" s="80">
        <v>0</v>
      </c>
      <c r="ED69" s="80">
        <v>73</v>
      </c>
      <c r="EE69" s="80">
        <v>0</v>
      </c>
      <c r="EF69" s="80">
        <v>21202781</v>
      </c>
      <c r="EG69" s="80">
        <v>0</v>
      </c>
      <c r="EH69" s="81">
        <v>0</v>
      </c>
      <c r="EI69" s="82">
        <v>0</v>
      </c>
      <c r="EJ69" s="80">
        <v>409275</v>
      </c>
      <c r="EK69" s="80">
        <v>821219</v>
      </c>
      <c r="EL69" s="80">
        <v>0</v>
      </c>
      <c r="EM69" s="80">
        <v>3362775</v>
      </c>
      <c r="EN69" s="80">
        <v>-2132281</v>
      </c>
      <c r="EO69" s="80">
        <v>19070500</v>
      </c>
    </row>
    <row r="70" spans="1:145" ht="15.75" customHeight="1">
      <c r="A70" s="76">
        <v>67</v>
      </c>
      <c r="B70" s="68" t="s">
        <v>693</v>
      </c>
      <c r="C70" s="68" t="s">
        <v>489</v>
      </c>
      <c r="D70" s="68" t="s">
        <v>146</v>
      </c>
      <c r="E70" s="77">
        <v>75</v>
      </c>
      <c r="F70" s="77">
        <v>260</v>
      </c>
      <c r="G70" s="77">
        <v>1</v>
      </c>
      <c r="H70" s="77">
        <v>0</v>
      </c>
      <c r="I70" s="77">
        <v>9</v>
      </c>
      <c r="J70" s="77">
        <v>1</v>
      </c>
      <c r="K70" s="77">
        <v>194</v>
      </c>
      <c r="L70" s="77">
        <v>0</v>
      </c>
      <c r="M70" s="77">
        <v>9</v>
      </c>
      <c r="N70" s="77">
        <v>0</v>
      </c>
      <c r="O70" s="77">
        <v>223</v>
      </c>
      <c r="P70" s="77">
        <v>0</v>
      </c>
      <c r="Q70" s="77">
        <v>1</v>
      </c>
      <c r="R70" s="77">
        <v>0</v>
      </c>
      <c r="S70" s="77">
        <v>0</v>
      </c>
      <c r="T70" s="77">
        <v>0</v>
      </c>
      <c r="U70" s="77">
        <v>0</v>
      </c>
      <c r="V70" s="77">
        <v>0</v>
      </c>
      <c r="W70" s="77">
        <v>0</v>
      </c>
      <c r="X70" s="77">
        <v>0</v>
      </c>
      <c r="Y70" s="77">
        <v>0</v>
      </c>
      <c r="Z70" s="77">
        <v>0</v>
      </c>
      <c r="AA70" s="77">
        <v>0</v>
      </c>
      <c r="AB70" s="77">
        <v>0</v>
      </c>
      <c r="AC70" s="77">
        <v>0</v>
      </c>
      <c r="AD70" s="77">
        <v>0</v>
      </c>
      <c r="AE70" s="77">
        <v>0</v>
      </c>
      <c r="AF70" s="77">
        <v>947</v>
      </c>
      <c r="AG70" s="77">
        <v>0</v>
      </c>
      <c r="AH70" s="77">
        <v>0</v>
      </c>
      <c r="AI70" s="77">
        <v>0</v>
      </c>
      <c r="AJ70" s="77">
        <v>1308</v>
      </c>
      <c r="AK70" s="77">
        <v>0</v>
      </c>
      <c r="AL70" s="77">
        <v>2006</v>
      </c>
      <c r="AM70" s="77">
        <v>0</v>
      </c>
      <c r="AN70" s="77">
        <v>0</v>
      </c>
      <c r="AO70" s="77">
        <v>0</v>
      </c>
      <c r="AP70" s="77">
        <v>1324</v>
      </c>
      <c r="AQ70" s="77">
        <v>771</v>
      </c>
      <c r="AR70" s="77">
        <v>3469</v>
      </c>
      <c r="AS70" s="77">
        <v>15928</v>
      </c>
      <c r="AT70" s="77">
        <v>11398</v>
      </c>
      <c r="AU70" s="77">
        <v>205876</v>
      </c>
      <c r="AV70" s="77">
        <v>106106</v>
      </c>
      <c r="AW70" s="77">
        <v>296334</v>
      </c>
      <c r="AX70" s="77">
        <v>46049</v>
      </c>
      <c r="AY70" s="77">
        <v>2715</v>
      </c>
      <c r="AZ70" s="77">
        <v>251189</v>
      </c>
      <c r="BA70" s="77">
        <v>9075</v>
      </c>
      <c r="BB70" s="77">
        <v>1359875</v>
      </c>
      <c r="BC70" s="77">
        <v>2563890</v>
      </c>
      <c r="BD70" s="77">
        <v>29926</v>
      </c>
      <c r="BE70" s="77">
        <v>6789</v>
      </c>
      <c r="BF70" s="77">
        <v>371818</v>
      </c>
      <c r="BG70" s="77">
        <v>200350</v>
      </c>
      <c r="BH70" s="77">
        <v>614656</v>
      </c>
      <c r="BI70" s="77">
        <v>404516</v>
      </c>
      <c r="BJ70" s="77">
        <v>22313</v>
      </c>
      <c r="BK70" s="77">
        <v>74469</v>
      </c>
      <c r="BL70" s="77">
        <v>12383</v>
      </c>
      <c r="BM70" s="77">
        <v>26274</v>
      </c>
      <c r="BN70" s="77">
        <v>186400</v>
      </c>
      <c r="BO70" s="77">
        <v>3515573</v>
      </c>
      <c r="BP70" s="77">
        <v>858653</v>
      </c>
      <c r="BQ70" s="77">
        <v>5054</v>
      </c>
      <c r="BR70" s="77">
        <v>3435757</v>
      </c>
      <c r="BS70" s="77">
        <v>4382553</v>
      </c>
      <c r="BT70" s="77">
        <v>63246</v>
      </c>
      <c r="BU70" s="77">
        <v>575103</v>
      </c>
      <c r="BV70" s="77">
        <v>697105</v>
      </c>
      <c r="BW70" s="77">
        <v>1277403</v>
      </c>
      <c r="BX70" s="77">
        <v>2830589</v>
      </c>
      <c r="BY70" s="77">
        <v>1074108</v>
      </c>
      <c r="BZ70" s="77">
        <v>6298450</v>
      </c>
      <c r="CA70" s="77">
        <v>8909</v>
      </c>
      <c r="CB70" s="77">
        <v>3162</v>
      </c>
      <c r="CC70" s="77">
        <v>102175</v>
      </c>
      <c r="CD70" s="77">
        <v>6870</v>
      </c>
      <c r="CE70" s="77">
        <v>14350</v>
      </c>
      <c r="CF70" s="77">
        <v>113742</v>
      </c>
      <c r="CG70" s="77">
        <v>66514</v>
      </c>
      <c r="CH70" s="77">
        <v>10085</v>
      </c>
      <c r="CI70" s="77">
        <v>102112</v>
      </c>
      <c r="CJ70" s="77">
        <v>9460</v>
      </c>
      <c r="CK70" s="77">
        <v>8418</v>
      </c>
      <c r="CL70" s="77">
        <v>15986</v>
      </c>
      <c r="CM70" s="77">
        <v>50189</v>
      </c>
      <c r="CN70" s="77">
        <v>186628</v>
      </c>
      <c r="CO70" s="77">
        <v>21644</v>
      </c>
      <c r="CP70" s="77">
        <v>32942</v>
      </c>
      <c r="CQ70" s="77">
        <v>12923</v>
      </c>
      <c r="CR70" s="77">
        <v>1408</v>
      </c>
      <c r="CS70" s="77">
        <v>33428</v>
      </c>
      <c r="CT70" s="77">
        <v>25287</v>
      </c>
      <c r="CU70" s="77">
        <v>83</v>
      </c>
      <c r="CV70" s="77">
        <v>7468</v>
      </c>
      <c r="CW70" s="77">
        <v>494</v>
      </c>
      <c r="CX70" s="77">
        <v>4988</v>
      </c>
      <c r="CY70" s="77">
        <v>143483</v>
      </c>
      <c r="CZ70" s="77">
        <v>13057</v>
      </c>
      <c r="DA70" s="77">
        <v>1895</v>
      </c>
      <c r="DB70" s="77">
        <v>6280</v>
      </c>
      <c r="DC70" s="77">
        <v>87</v>
      </c>
      <c r="DD70" s="77">
        <v>108952</v>
      </c>
      <c r="DE70" s="77">
        <v>1797</v>
      </c>
      <c r="DF70" s="77">
        <v>197046</v>
      </c>
      <c r="DG70" s="77">
        <v>15360</v>
      </c>
      <c r="DH70" s="77">
        <v>9236</v>
      </c>
      <c r="DI70" s="77">
        <v>47184</v>
      </c>
      <c r="DJ70" s="77">
        <v>0</v>
      </c>
      <c r="DK70" s="77">
        <v>0</v>
      </c>
      <c r="DL70" s="77">
        <v>0</v>
      </c>
      <c r="DM70" s="77">
        <v>0</v>
      </c>
      <c r="DN70" s="77">
        <v>0</v>
      </c>
      <c r="DO70" s="77">
        <v>0</v>
      </c>
      <c r="DP70" s="77">
        <v>0</v>
      </c>
      <c r="DQ70" s="77">
        <v>3148314</v>
      </c>
      <c r="DR70" s="77">
        <v>0</v>
      </c>
      <c r="DS70" s="77">
        <v>0</v>
      </c>
      <c r="DT70" s="77">
        <v>0</v>
      </c>
      <c r="DU70" s="77">
        <v>0</v>
      </c>
      <c r="DV70" s="77">
        <v>0</v>
      </c>
      <c r="DW70" s="77">
        <v>184</v>
      </c>
      <c r="DX70" s="77">
        <v>0</v>
      </c>
      <c r="DY70" s="77">
        <v>0</v>
      </c>
      <c r="DZ70" s="77">
        <v>0</v>
      </c>
      <c r="EA70" s="77">
        <v>0</v>
      </c>
      <c r="EB70" s="77">
        <v>0</v>
      </c>
      <c r="EC70" s="77">
        <v>0</v>
      </c>
      <c r="ED70" s="77">
        <v>27</v>
      </c>
      <c r="EE70" s="77">
        <v>0</v>
      </c>
      <c r="EF70" s="77">
        <v>36374693</v>
      </c>
      <c r="EG70" s="77">
        <v>0</v>
      </c>
      <c r="EH70" s="78">
        <v>0</v>
      </c>
      <c r="EI70" s="79">
        <v>0</v>
      </c>
      <c r="EJ70" s="77">
        <v>409657</v>
      </c>
      <c r="EK70" s="77">
        <v>7321137</v>
      </c>
      <c r="EL70" s="77">
        <v>0</v>
      </c>
      <c r="EM70" s="77">
        <v>12918579</v>
      </c>
      <c r="EN70" s="77">
        <v>-5187785</v>
      </c>
      <c r="EO70" s="77">
        <v>31186908</v>
      </c>
    </row>
    <row r="71" spans="1:145" ht="15.75" customHeight="1">
      <c r="A71" s="76">
        <v>68</v>
      </c>
      <c r="B71" s="68" t="s">
        <v>578</v>
      </c>
      <c r="C71" s="68" t="s">
        <v>489</v>
      </c>
      <c r="D71" s="68" t="s">
        <v>146</v>
      </c>
      <c r="E71" s="77">
        <v>561943</v>
      </c>
      <c r="F71" s="77">
        <v>227290</v>
      </c>
      <c r="G71" s="77">
        <v>31960</v>
      </c>
      <c r="H71" s="77">
        <v>10050</v>
      </c>
      <c r="I71" s="77">
        <v>46767</v>
      </c>
      <c r="J71" s="77">
        <v>20330</v>
      </c>
      <c r="K71" s="77">
        <v>81628</v>
      </c>
      <c r="L71" s="77">
        <v>66655</v>
      </c>
      <c r="M71" s="77">
        <v>21035</v>
      </c>
      <c r="N71" s="77">
        <v>9949</v>
      </c>
      <c r="O71" s="77">
        <v>104782</v>
      </c>
      <c r="P71" s="77">
        <v>4985</v>
      </c>
      <c r="Q71" s="77">
        <v>68987</v>
      </c>
      <c r="R71" s="77">
        <v>2368</v>
      </c>
      <c r="S71" s="77">
        <v>0</v>
      </c>
      <c r="T71" s="77">
        <v>2261</v>
      </c>
      <c r="U71" s="77">
        <v>13240</v>
      </c>
      <c r="V71" s="77">
        <v>72459</v>
      </c>
      <c r="W71" s="77">
        <v>106601</v>
      </c>
      <c r="X71" s="77">
        <v>284842</v>
      </c>
      <c r="Y71" s="77">
        <v>0</v>
      </c>
      <c r="Z71" s="77">
        <v>0</v>
      </c>
      <c r="AA71" s="77">
        <v>0</v>
      </c>
      <c r="AB71" s="77">
        <v>0</v>
      </c>
      <c r="AC71" s="77">
        <v>0</v>
      </c>
      <c r="AD71" s="77">
        <v>0</v>
      </c>
      <c r="AE71" s="77">
        <v>0</v>
      </c>
      <c r="AF71" s="77">
        <v>8</v>
      </c>
      <c r="AG71" s="77">
        <v>0</v>
      </c>
      <c r="AH71" s="77">
        <v>0</v>
      </c>
      <c r="AI71" s="77">
        <v>0</v>
      </c>
      <c r="AJ71" s="77">
        <v>0</v>
      </c>
      <c r="AK71" s="77">
        <v>0</v>
      </c>
      <c r="AL71" s="77">
        <v>0</v>
      </c>
      <c r="AM71" s="77">
        <v>0</v>
      </c>
      <c r="AN71" s="77">
        <v>0</v>
      </c>
      <c r="AO71" s="77">
        <v>0</v>
      </c>
      <c r="AP71" s="77">
        <v>1953</v>
      </c>
      <c r="AQ71" s="77">
        <v>34</v>
      </c>
      <c r="AR71" s="77">
        <v>15</v>
      </c>
      <c r="AS71" s="77">
        <v>19063</v>
      </c>
      <c r="AT71" s="77">
        <v>0</v>
      </c>
      <c r="AU71" s="77">
        <v>50715</v>
      </c>
      <c r="AV71" s="77">
        <v>0</v>
      </c>
      <c r="AW71" s="77">
        <v>1306</v>
      </c>
      <c r="AX71" s="77">
        <v>0</v>
      </c>
      <c r="AY71" s="77">
        <v>0</v>
      </c>
      <c r="AZ71" s="77">
        <v>0</v>
      </c>
      <c r="BA71" s="77">
        <v>0</v>
      </c>
      <c r="BB71" s="77">
        <v>0</v>
      </c>
      <c r="BC71" s="77">
        <v>374</v>
      </c>
      <c r="BD71" s="77">
        <v>1</v>
      </c>
      <c r="BE71" s="77">
        <v>0</v>
      </c>
      <c r="BF71" s="77">
        <v>362</v>
      </c>
      <c r="BG71" s="77">
        <v>5</v>
      </c>
      <c r="BH71" s="77">
        <v>6666</v>
      </c>
      <c r="BI71" s="77">
        <v>30819</v>
      </c>
      <c r="BJ71" s="77">
        <v>3</v>
      </c>
      <c r="BK71" s="77">
        <v>8</v>
      </c>
      <c r="BL71" s="77">
        <v>258</v>
      </c>
      <c r="BM71" s="77">
        <v>167</v>
      </c>
      <c r="BN71" s="77">
        <v>58235</v>
      </c>
      <c r="BO71" s="77">
        <v>1438</v>
      </c>
      <c r="BP71" s="77">
        <v>1717497</v>
      </c>
      <c r="BQ71" s="77">
        <v>4627</v>
      </c>
      <c r="BR71" s="77">
        <v>766841</v>
      </c>
      <c r="BS71" s="77">
        <v>363195</v>
      </c>
      <c r="BT71" s="77">
        <v>156419</v>
      </c>
      <c r="BU71" s="77">
        <v>32266</v>
      </c>
      <c r="BV71" s="77">
        <v>2702</v>
      </c>
      <c r="BW71" s="77">
        <v>1551</v>
      </c>
      <c r="BX71" s="77">
        <v>23549</v>
      </c>
      <c r="BY71" s="77">
        <v>7545</v>
      </c>
      <c r="BZ71" s="77">
        <v>1095</v>
      </c>
      <c r="CA71" s="77">
        <v>3</v>
      </c>
      <c r="CB71" s="77">
        <v>0</v>
      </c>
      <c r="CC71" s="77">
        <v>1365</v>
      </c>
      <c r="CD71" s="77">
        <v>2</v>
      </c>
      <c r="CE71" s="77">
        <v>41</v>
      </c>
      <c r="CF71" s="77">
        <v>187</v>
      </c>
      <c r="CG71" s="77">
        <v>157</v>
      </c>
      <c r="CH71" s="77">
        <v>22</v>
      </c>
      <c r="CI71" s="77">
        <v>1018</v>
      </c>
      <c r="CJ71" s="77">
        <v>3086</v>
      </c>
      <c r="CK71" s="77">
        <v>4</v>
      </c>
      <c r="CL71" s="77">
        <v>14</v>
      </c>
      <c r="CM71" s="77">
        <v>110</v>
      </c>
      <c r="CN71" s="77">
        <v>580</v>
      </c>
      <c r="CO71" s="77">
        <v>5360</v>
      </c>
      <c r="CP71" s="77">
        <v>405</v>
      </c>
      <c r="CQ71" s="77">
        <v>89</v>
      </c>
      <c r="CR71" s="77">
        <v>28</v>
      </c>
      <c r="CS71" s="77">
        <v>191</v>
      </c>
      <c r="CT71" s="77">
        <v>295</v>
      </c>
      <c r="CU71" s="77">
        <v>2</v>
      </c>
      <c r="CV71" s="77">
        <v>18</v>
      </c>
      <c r="CW71" s="77">
        <v>154</v>
      </c>
      <c r="CX71" s="77">
        <v>36</v>
      </c>
      <c r="CY71" s="77">
        <v>528</v>
      </c>
      <c r="CZ71" s="77">
        <v>0</v>
      </c>
      <c r="DA71" s="77">
        <v>0</v>
      </c>
      <c r="DB71" s="77">
        <v>30</v>
      </c>
      <c r="DC71" s="77">
        <v>0</v>
      </c>
      <c r="DD71" s="77">
        <v>196</v>
      </c>
      <c r="DE71" s="77">
        <v>8</v>
      </c>
      <c r="DF71" s="77">
        <v>1796</v>
      </c>
      <c r="DG71" s="77">
        <v>124485</v>
      </c>
      <c r="DH71" s="77">
        <v>440</v>
      </c>
      <c r="DI71" s="77">
        <v>118946</v>
      </c>
      <c r="DJ71" s="77">
        <v>0</v>
      </c>
      <c r="DK71" s="77">
        <v>0</v>
      </c>
      <c r="DL71" s="77">
        <v>0</v>
      </c>
      <c r="DM71" s="77">
        <v>0</v>
      </c>
      <c r="DN71" s="77">
        <v>0</v>
      </c>
      <c r="DO71" s="77">
        <v>0</v>
      </c>
      <c r="DP71" s="77">
        <v>0</v>
      </c>
      <c r="DQ71" s="77">
        <v>276746</v>
      </c>
      <c r="DR71" s="77">
        <v>0</v>
      </c>
      <c r="DS71" s="77">
        <v>0</v>
      </c>
      <c r="DT71" s="77">
        <v>0</v>
      </c>
      <c r="DU71" s="77">
        <v>0</v>
      </c>
      <c r="DV71" s="77">
        <v>0</v>
      </c>
      <c r="DW71" s="77">
        <v>0</v>
      </c>
      <c r="DX71" s="77">
        <v>0</v>
      </c>
      <c r="DY71" s="77">
        <v>0</v>
      </c>
      <c r="DZ71" s="77">
        <v>0</v>
      </c>
      <c r="EA71" s="77">
        <v>0</v>
      </c>
      <c r="EB71" s="77">
        <v>0</v>
      </c>
      <c r="EC71" s="77">
        <v>0</v>
      </c>
      <c r="ED71" s="77">
        <v>0</v>
      </c>
      <c r="EE71" s="77">
        <v>0</v>
      </c>
      <c r="EF71" s="77">
        <v>5523189</v>
      </c>
      <c r="EG71" s="77">
        <v>0</v>
      </c>
      <c r="EH71" s="78">
        <v>0</v>
      </c>
      <c r="EI71" s="79">
        <v>0</v>
      </c>
      <c r="EJ71" s="77">
        <v>139013</v>
      </c>
      <c r="EK71" s="77">
        <v>60076</v>
      </c>
      <c r="EL71" s="77">
        <v>0</v>
      </c>
      <c r="EM71" s="77">
        <v>4597306</v>
      </c>
      <c r="EN71" s="77">
        <v>-4398217</v>
      </c>
      <c r="EO71" s="77">
        <v>1124972</v>
      </c>
    </row>
    <row r="72" spans="1:145" ht="15.75" customHeight="1">
      <c r="A72" s="76">
        <v>69</v>
      </c>
      <c r="B72" s="68" t="s">
        <v>579</v>
      </c>
      <c r="C72" s="68" t="s">
        <v>489</v>
      </c>
      <c r="D72" s="68" t="s">
        <v>146</v>
      </c>
      <c r="E72" s="77">
        <v>115684</v>
      </c>
      <c r="F72" s="77">
        <v>61470</v>
      </c>
      <c r="G72" s="77">
        <v>40</v>
      </c>
      <c r="H72" s="77">
        <v>7</v>
      </c>
      <c r="I72" s="77">
        <v>79</v>
      </c>
      <c r="J72" s="77">
        <v>432</v>
      </c>
      <c r="K72" s="77">
        <v>4424</v>
      </c>
      <c r="L72" s="77">
        <v>212</v>
      </c>
      <c r="M72" s="77">
        <v>270</v>
      </c>
      <c r="N72" s="77">
        <v>30510</v>
      </c>
      <c r="O72" s="77">
        <v>932</v>
      </c>
      <c r="P72" s="77">
        <v>44</v>
      </c>
      <c r="Q72" s="77">
        <v>1930</v>
      </c>
      <c r="R72" s="77">
        <v>571</v>
      </c>
      <c r="S72" s="77">
        <v>4516</v>
      </c>
      <c r="T72" s="77">
        <v>2962</v>
      </c>
      <c r="U72" s="77">
        <v>84</v>
      </c>
      <c r="V72" s="77">
        <v>624</v>
      </c>
      <c r="W72" s="77">
        <v>1608</v>
      </c>
      <c r="X72" s="77">
        <v>56938</v>
      </c>
      <c r="Y72" s="77">
        <v>0</v>
      </c>
      <c r="Z72" s="77">
        <v>0</v>
      </c>
      <c r="AA72" s="77">
        <v>0</v>
      </c>
      <c r="AB72" s="77">
        <v>0</v>
      </c>
      <c r="AC72" s="77">
        <v>0</v>
      </c>
      <c r="AD72" s="77">
        <v>0</v>
      </c>
      <c r="AE72" s="77">
        <v>0</v>
      </c>
      <c r="AF72" s="77">
        <v>234</v>
      </c>
      <c r="AG72" s="77">
        <v>0</v>
      </c>
      <c r="AH72" s="77">
        <v>0</v>
      </c>
      <c r="AI72" s="77">
        <v>0</v>
      </c>
      <c r="AJ72" s="77">
        <v>0</v>
      </c>
      <c r="AK72" s="77">
        <v>0</v>
      </c>
      <c r="AL72" s="77">
        <v>6</v>
      </c>
      <c r="AM72" s="77">
        <v>0</v>
      </c>
      <c r="AN72" s="77">
        <v>0</v>
      </c>
      <c r="AO72" s="77">
        <v>0</v>
      </c>
      <c r="AP72" s="77">
        <v>529</v>
      </c>
      <c r="AQ72" s="77">
        <v>7</v>
      </c>
      <c r="AR72" s="77">
        <v>0</v>
      </c>
      <c r="AS72" s="77">
        <v>4152</v>
      </c>
      <c r="AT72" s="77">
        <v>20</v>
      </c>
      <c r="AU72" s="77">
        <v>19107</v>
      </c>
      <c r="AV72" s="77">
        <v>0</v>
      </c>
      <c r="AW72" s="77">
        <v>7131</v>
      </c>
      <c r="AX72" s="77">
        <v>11973</v>
      </c>
      <c r="AY72" s="77">
        <v>0</v>
      </c>
      <c r="AZ72" s="77">
        <v>116</v>
      </c>
      <c r="BA72" s="77">
        <v>4</v>
      </c>
      <c r="BB72" s="77">
        <v>9</v>
      </c>
      <c r="BC72" s="77">
        <v>14564</v>
      </c>
      <c r="BD72" s="77">
        <v>12</v>
      </c>
      <c r="BE72" s="77">
        <v>1</v>
      </c>
      <c r="BF72" s="77">
        <v>793</v>
      </c>
      <c r="BG72" s="77">
        <v>195</v>
      </c>
      <c r="BH72" s="77">
        <v>21766</v>
      </c>
      <c r="BI72" s="77">
        <v>95254</v>
      </c>
      <c r="BJ72" s="77">
        <v>1447</v>
      </c>
      <c r="BK72" s="77">
        <v>2056</v>
      </c>
      <c r="BL72" s="77">
        <v>13</v>
      </c>
      <c r="BM72" s="77">
        <v>28</v>
      </c>
      <c r="BN72" s="77">
        <v>1332</v>
      </c>
      <c r="BO72" s="77">
        <v>22168</v>
      </c>
      <c r="BP72" s="77">
        <v>23488</v>
      </c>
      <c r="BQ72" s="77">
        <v>402</v>
      </c>
      <c r="BR72" s="77">
        <v>518236</v>
      </c>
      <c r="BS72" s="77">
        <v>722704</v>
      </c>
      <c r="BT72" s="77">
        <v>2450</v>
      </c>
      <c r="BU72" s="77">
        <v>628971</v>
      </c>
      <c r="BV72" s="77">
        <v>67832</v>
      </c>
      <c r="BW72" s="77">
        <v>32374</v>
      </c>
      <c r="BX72" s="77">
        <v>4253</v>
      </c>
      <c r="BY72" s="77">
        <v>184161</v>
      </c>
      <c r="BZ72" s="77">
        <v>31719</v>
      </c>
      <c r="CA72" s="77">
        <v>42</v>
      </c>
      <c r="CB72" s="77">
        <v>1</v>
      </c>
      <c r="CC72" s="77">
        <v>4434</v>
      </c>
      <c r="CD72" s="77">
        <v>2675</v>
      </c>
      <c r="CE72" s="77">
        <v>1770</v>
      </c>
      <c r="CF72" s="77">
        <v>4134</v>
      </c>
      <c r="CG72" s="77">
        <v>992</v>
      </c>
      <c r="CH72" s="77">
        <v>39</v>
      </c>
      <c r="CI72" s="77">
        <v>10961</v>
      </c>
      <c r="CJ72" s="77">
        <v>125</v>
      </c>
      <c r="CK72" s="77">
        <v>5</v>
      </c>
      <c r="CL72" s="77">
        <v>76</v>
      </c>
      <c r="CM72" s="77">
        <v>121</v>
      </c>
      <c r="CN72" s="77">
        <v>7465</v>
      </c>
      <c r="CO72" s="77">
        <v>519</v>
      </c>
      <c r="CP72" s="77">
        <v>23</v>
      </c>
      <c r="CQ72" s="77">
        <v>1350</v>
      </c>
      <c r="CR72" s="77">
        <v>8</v>
      </c>
      <c r="CS72" s="77">
        <v>59</v>
      </c>
      <c r="CT72" s="77">
        <v>155</v>
      </c>
      <c r="CU72" s="77">
        <v>0</v>
      </c>
      <c r="CV72" s="77">
        <v>11</v>
      </c>
      <c r="CW72" s="77">
        <v>2</v>
      </c>
      <c r="CX72" s="77">
        <v>19</v>
      </c>
      <c r="CY72" s="77">
        <v>110</v>
      </c>
      <c r="CZ72" s="77">
        <v>1</v>
      </c>
      <c r="DA72" s="77">
        <v>0</v>
      </c>
      <c r="DB72" s="77">
        <v>88</v>
      </c>
      <c r="DC72" s="77">
        <v>0</v>
      </c>
      <c r="DD72" s="77">
        <v>96</v>
      </c>
      <c r="DE72" s="77">
        <v>5</v>
      </c>
      <c r="DF72" s="77">
        <v>2383</v>
      </c>
      <c r="DG72" s="77">
        <v>48441</v>
      </c>
      <c r="DH72" s="77">
        <v>2940</v>
      </c>
      <c r="DI72" s="77">
        <v>0</v>
      </c>
      <c r="DJ72" s="77">
        <v>0</v>
      </c>
      <c r="DK72" s="77">
        <v>0</v>
      </c>
      <c r="DL72" s="77">
        <v>0</v>
      </c>
      <c r="DM72" s="77">
        <v>0</v>
      </c>
      <c r="DN72" s="77">
        <v>0</v>
      </c>
      <c r="DO72" s="77">
        <v>47656</v>
      </c>
      <c r="DP72" s="77">
        <v>0</v>
      </c>
      <c r="DQ72" s="77">
        <v>73799</v>
      </c>
      <c r="DR72" s="77">
        <v>9</v>
      </c>
      <c r="DS72" s="77">
        <v>0</v>
      </c>
      <c r="DT72" s="77">
        <v>0</v>
      </c>
      <c r="DU72" s="77">
        <v>0</v>
      </c>
      <c r="DV72" s="77">
        <v>0</v>
      </c>
      <c r="DW72" s="77">
        <v>0</v>
      </c>
      <c r="DX72" s="77">
        <v>0</v>
      </c>
      <c r="DY72" s="77">
        <v>0</v>
      </c>
      <c r="DZ72" s="77">
        <v>0</v>
      </c>
      <c r="EA72" s="77">
        <v>0</v>
      </c>
      <c r="EB72" s="77">
        <v>0</v>
      </c>
      <c r="EC72" s="77">
        <v>0</v>
      </c>
      <c r="ED72" s="77">
        <v>5</v>
      </c>
      <c r="EE72" s="77">
        <v>0</v>
      </c>
      <c r="EF72" s="77">
        <v>2913361</v>
      </c>
      <c r="EG72" s="77">
        <v>370951</v>
      </c>
      <c r="EH72" s="78">
        <v>0</v>
      </c>
      <c r="EI72" s="79">
        <v>0</v>
      </c>
      <c r="EJ72" s="77">
        <v>61483</v>
      </c>
      <c r="EK72" s="77">
        <v>0</v>
      </c>
      <c r="EL72" s="77">
        <v>0</v>
      </c>
      <c r="EM72" s="77">
        <v>0</v>
      </c>
      <c r="EN72" s="77">
        <v>432434</v>
      </c>
      <c r="EO72" s="77">
        <v>3345795</v>
      </c>
    </row>
    <row r="73" spans="1:145" ht="33" customHeight="1">
      <c r="A73" s="76">
        <v>70</v>
      </c>
      <c r="B73" s="72" t="s">
        <v>694</v>
      </c>
      <c r="C73" s="68" t="s">
        <v>489</v>
      </c>
      <c r="D73" s="68" t="s">
        <v>146</v>
      </c>
      <c r="E73" s="80">
        <v>1</v>
      </c>
      <c r="F73" s="80">
        <v>3</v>
      </c>
      <c r="G73" s="80">
        <v>0</v>
      </c>
      <c r="H73" s="80">
        <v>0</v>
      </c>
      <c r="I73" s="80">
        <v>0</v>
      </c>
      <c r="J73" s="80">
        <v>0</v>
      </c>
      <c r="K73" s="80">
        <v>2</v>
      </c>
      <c r="L73" s="80">
        <v>0</v>
      </c>
      <c r="M73" s="80">
        <v>0</v>
      </c>
      <c r="N73" s="80">
        <v>0</v>
      </c>
      <c r="O73" s="80">
        <v>1</v>
      </c>
      <c r="P73" s="80">
        <v>0</v>
      </c>
      <c r="Q73" s="80">
        <v>0</v>
      </c>
      <c r="R73" s="80">
        <v>0</v>
      </c>
      <c r="S73" s="80">
        <v>0</v>
      </c>
      <c r="T73" s="80">
        <v>0</v>
      </c>
      <c r="U73" s="80">
        <v>0</v>
      </c>
      <c r="V73" s="80">
        <v>0</v>
      </c>
      <c r="W73" s="80">
        <v>0</v>
      </c>
      <c r="X73" s="80">
        <v>0</v>
      </c>
      <c r="Y73" s="80">
        <v>0</v>
      </c>
      <c r="Z73" s="80">
        <v>0</v>
      </c>
      <c r="AA73" s="80">
        <v>0</v>
      </c>
      <c r="AB73" s="80">
        <v>0</v>
      </c>
      <c r="AC73" s="80">
        <v>0</v>
      </c>
      <c r="AD73" s="80">
        <v>0</v>
      </c>
      <c r="AE73" s="80">
        <v>0</v>
      </c>
      <c r="AF73" s="80">
        <v>10</v>
      </c>
      <c r="AG73" s="80">
        <v>0</v>
      </c>
      <c r="AH73" s="80">
        <v>0</v>
      </c>
      <c r="AI73" s="80">
        <v>0</v>
      </c>
      <c r="AJ73" s="80">
        <v>4866</v>
      </c>
      <c r="AK73" s="80">
        <v>0</v>
      </c>
      <c r="AL73" s="80">
        <v>285</v>
      </c>
      <c r="AM73" s="80">
        <v>0</v>
      </c>
      <c r="AN73" s="80">
        <v>0</v>
      </c>
      <c r="AO73" s="80">
        <v>0</v>
      </c>
      <c r="AP73" s="80">
        <v>1</v>
      </c>
      <c r="AQ73" s="80">
        <v>1</v>
      </c>
      <c r="AR73" s="80">
        <v>12</v>
      </c>
      <c r="AS73" s="80">
        <v>51</v>
      </c>
      <c r="AT73" s="80">
        <v>2</v>
      </c>
      <c r="AU73" s="80">
        <v>2693</v>
      </c>
      <c r="AV73" s="80">
        <v>0</v>
      </c>
      <c r="AW73" s="80">
        <v>602</v>
      </c>
      <c r="AX73" s="80">
        <v>0</v>
      </c>
      <c r="AY73" s="80">
        <v>17066</v>
      </c>
      <c r="AZ73" s="80">
        <v>165087</v>
      </c>
      <c r="BA73" s="80">
        <v>9850</v>
      </c>
      <c r="BB73" s="80">
        <v>12179</v>
      </c>
      <c r="BC73" s="80">
        <v>102318</v>
      </c>
      <c r="BD73" s="80">
        <v>8051</v>
      </c>
      <c r="BE73" s="80">
        <v>3236</v>
      </c>
      <c r="BF73" s="80">
        <v>58168</v>
      </c>
      <c r="BG73" s="80">
        <v>42566</v>
      </c>
      <c r="BH73" s="80">
        <v>46017</v>
      </c>
      <c r="BI73" s="80">
        <v>17517</v>
      </c>
      <c r="BJ73" s="80">
        <v>5545</v>
      </c>
      <c r="BK73" s="80">
        <v>195434</v>
      </c>
      <c r="BL73" s="80">
        <v>55201</v>
      </c>
      <c r="BM73" s="80">
        <v>27252</v>
      </c>
      <c r="BN73" s="80">
        <v>25861</v>
      </c>
      <c r="BO73" s="80">
        <v>90714</v>
      </c>
      <c r="BP73" s="80">
        <v>14395</v>
      </c>
      <c r="BQ73" s="80">
        <v>97</v>
      </c>
      <c r="BR73" s="80">
        <v>35243</v>
      </c>
      <c r="BS73" s="80">
        <v>47684</v>
      </c>
      <c r="BT73" s="80">
        <v>37</v>
      </c>
      <c r="BU73" s="80">
        <v>6663</v>
      </c>
      <c r="BV73" s="80">
        <v>118169</v>
      </c>
      <c r="BW73" s="80">
        <v>32443</v>
      </c>
      <c r="BX73" s="80">
        <v>17193</v>
      </c>
      <c r="BY73" s="80">
        <v>15388</v>
      </c>
      <c r="BZ73" s="80">
        <v>3701</v>
      </c>
      <c r="CA73" s="80">
        <v>24118</v>
      </c>
      <c r="CB73" s="80">
        <v>777</v>
      </c>
      <c r="CC73" s="80">
        <v>13967</v>
      </c>
      <c r="CD73" s="80">
        <v>8550</v>
      </c>
      <c r="CE73" s="80">
        <v>16607</v>
      </c>
      <c r="CF73" s="80">
        <v>62279</v>
      </c>
      <c r="CG73" s="80">
        <v>68748</v>
      </c>
      <c r="CH73" s="80">
        <v>6834</v>
      </c>
      <c r="CI73" s="80">
        <v>42760</v>
      </c>
      <c r="CJ73" s="80">
        <v>3869</v>
      </c>
      <c r="CK73" s="80">
        <v>4200</v>
      </c>
      <c r="CL73" s="80">
        <v>7051</v>
      </c>
      <c r="CM73" s="80">
        <v>15087</v>
      </c>
      <c r="CN73" s="80">
        <v>48408</v>
      </c>
      <c r="CO73" s="80">
        <v>27208</v>
      </c>
      <c r="CP73" s="80">
        <v>1886</v>
      </c>
      <c r="CQ73" s="80">
        <v>3404</v>
      </c>
      <c r="CR73" s="80">
        <v>746</v>
      </c>
      <c r="CS73" s="80">
        <v>13152</v>
      </c>
      <c r="CT73" s="80">
        <v>7056</v>
      </c>
      <c r="CU73" s="80">
        <v>255</v>
      </c>
      <c r="CV73" s="80">
        <v>1101</v>
      </c>
      <c r="CW73" s="80">
        <v>887</v>
      </c>
      <c r="CX73" s="80">
        <v>6915</v>
      </c>
      <c r="CY73" s="80">
        <v>147102</v>
      </c>
      <c r="CZ73" s="80">
        <v>17597</v>
      </c>
      <c r="DA73" s="80">
        <v>4512</v>
      </c>
      <c r="DB73" s="80">
        <v>1220</v>
      </c>
      <c r="DC73" s="80">
        <v>95</v>
      </c>
      <c r="DD73" s="80">
        <v>10687</v>
      </c>
      <c r="DE73" s="80">
        <v>1831</v>
      </c>
      <c r="DF73" s="80">
        <v>64586</v>
      </c>
      <c r="DG73" s="80">
        <v>3805351</v>
      </c>
      <c r="DH73" s="80">
        <v>354</v>
      </c>
      <c r="DI73" s="80">
        <v>0</v>
      </c>
      <c r="DJ73" s="80">
        <v>0</v>
      </c>
      <c r="DK73" s="80">
        <v>0</v>
      </c>
      <c r="DL73" s="80">
        <v>0</v>
      </c>
      <c r="DM73" s="80">
        <v>0</v>
      </c>
      <c r="DN73" s="80">
        <v>0</v>
      </c>
      <c r="DO73" s="80">
        <v>54</v>
      </c>
      <c r="DP73" s="80">
        <v>0</v>
      </c>
      <c r="DQ73" s="80">
        <v>252817</v>
      </c>
      <c r="DR73" s="80">
        <v>0</v>
      </c>
      <c r="DS73" s="80">
        <v>0</v>
      </c>
      <c r="DT73" s="80">
        <v>0</v>
      </c>
      <c r="DU73" s="80">
        <v>0</v>
      </c>
      <c r="DV73" s="80">
        <v>0</v>
      </c>
      <c r="DW73" s="80">
        <v>0</v>
      </c>
      <c r="DX73" s="80">
        <v>0</v>
      </c>
      <c r="DY73" s="80">
        <v>0</v>
      </c>
      <c r="DZ73" s="80">
        <v>0</v>
      </c>
      <c r="EA73" s="80">
        <v>0</v>
      </c>
      <c r="EB73" s="80">
        <v>0</v>
      </c>
      <c r="EC73" s="80">
        <v>0</v>
      </c>
      <c r="ED73" s="80">
        <v>7</v>
      </c>
      <c r="EE73" s="80">
        <v>0</v>
      </c>
      <c r="EF73" s="80">
        <v>5873683</v>
      </c>
      <c r="EG73" s="80">
        <v>0</v>
      </c>
      <c r="EH73" s="81">
        <v>0</v>
      </c>
      <c r="EI73" s="82">
        <v>0</v>
      </c>
      <c r="EJ73" s="80">
        <v>86848</v>
      </c>
      <c r="EK73" s="80">
        <v>1200033</v>
      </c>
      <c r="EL73" s="80">
        <v>0</v>
      </c>
      <c r="EM73" s="80">
        <v>1108840</v>
      </c>
      <c r="EN73" s="80">
        <v>178041</v>
      </c>
      <c r="EO73" s="80">
        <v>6051724</v>
      </c>
    </row>
    <row r="74" spans="1:145" ht="33" customHeight="1">
      <c r="A74" s="76">
        <v>71</v>
      </c>
      <c r="B74" s="72" t="s">
        <v>695</v>
      </c>
      <c r="C74" s="68" t="s">
        <v>489</v>
      </c>
      <c r="D74" s="68" t="s">
        <v>146</v>
      </c>
      <c r="E74" s="80">
        <v>1</v>
      </c>
      <c r="F74" s="80">
        <v>4</v>
      </c>
      <c r="G74" s="80">
        <v>0</v>
      </c>
      <c r="H74" s="80">
        <v>0</v>
      </c>
      <c r="I74" s="80">
        <v>0</v>
      </c>
      <c r="J74" s="80">
        <v>0</v>
      </c>
      <c r="K74" s="80">
        <v>7</v>
      </c>
      <c r="L74" s="80">
        <v>0</v>
      </c>
      <c r="M74" s="80">
        <v>3</v>
      </c>
      <c r="N74" s="80">
        <v>0</v>
      </c>
      <c r="O74" s="80">
        <v>65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80">
        <v>0</v>
      </c>
      <c r="W74" s="80">
        <v>0</v>
      </c>
      <c r="X74" s="80">
        <v>0</v>
      </c>
      <c r="Y74" s="80">
        <v>0</v>
      </c>
      <c r="Z74" s="80">
        <v>0</v>
      </c>
      <c r="AA74" s="80">
        <v>0</v>
      </c>
      <c r="AB74" s="80">
        <v>0</v>
      </c>
      <c r="AC74" s="80">
        <v>0</v>
      </c>
      <c r="AD74" s="80">
        <v>0</v>
      </c>
      <c r="AE74" s="80">
        <v>0</v>
      </c>
      <c r="AF74" s="80">
        <v>3</v>
      </c>
      <c r="AG74" s="80">
        <v>0</v>
      </c>
      <c r="AH74" s="80">
        <v>0</v>
      </c>
      <c r="AI74" s="80">
        <v>0</v>
      </c>
      <c r="AJ74" s="80">
        <v>1</v>
      </c>
      <c r="AK74" s="80">
        <v>0</v>
      </c>
      <c r="AL74" s="80">
        <v>86</v>
      </c>
      <c r="AM74" s="80">
        <v>0</v>
      </c>
      <c r="AN74" s="80">
        <v>0</v>
      </c>
      <c r="AO74" s="80">
        <v>0</v>
      </c>
      <c r="AP74" s="80">
        <v>6</v>
      </c>
      <c r="AQ74" s="80">
        <v>9</v>
      </c>
      <c r="AR74" s="80">
        <v>1002</v>
      </c>
      <c r="AS74" s="80">
        <v>906</v>
      </c>
      <c r="AT74" s="80">
        <v>354</v>
      </c>
      <c r="AU74" s="80">
        <v>8782</v>
      </c>
      <c r="AV74" s="80">
        <v>0</v>
      </c>
      <c r="AW74" s="80">
        <v>7604</v>
      </c>
      <c r="AX74" s="80">
        <v>29201</v>
      </c>
      <c r="AY74" s="80">
        <v>6876</v>
      </c>
      <c r="AZ74" s="80">
        <v>12754</v>
      </c>
      <c r="BA74" s="80">
        <v>646</v>
      </c>
      <c r="BB74" s="80">
        <v>10049</v>
      </c>
      <c r="BC74" s="80">
        <v>15401</v>
      </c>
      <c r="BD74" s="80">
        <v>620</v>
      </c>
      <c r="BE74" s="80">
        <v>2263</v>
      </c>
      <c r="BF74" s="80">
        <v>33939</v>
      </c>
      <c r="BG74" s="80">
        <v>51671</v>
      </c>
      <c r="BH74" s="80">
        <v>7529</v>
      </c>
      <c r="BI74" s="80">
        <v>35682</v>
      </c>
      <c r="BJ74" s="80">
        <v>1510</v>
      </c>
      <c r="BK74" s="80">
        <v>10296</v>
      </c>
      <c r="BL74" s="80">
        <v>484</v>
      </c>
      <c r="BM74" s="80">
        <v>1735</v>
      </c>
      <c r="BN74" s="80">
        <v>6132</v>
      </c>
      <c r="BO74" s="80">
        <v>8762</v>
      </c>
      <c r="BP74" s="80">
        <v>13375</v>
      </c>
      <c r="BQ74" s="80">
        <v>26</v>
      </c>
      <c r="BR74" s="80">
        <v>34661</v>
      </c>
      <c r="BS74" s="80">
        <v>81404</v>
      </c>
      <c r="BT74" s="80">
        <v>218</v>
      </c>
      <c r="BU74" s="80">
        <v>28493</v>
      </c>
      <c r="BV74" s="80">
        <v>36601</v>
      </c>
      <c r="BW74" s="80">
        <v>638900</v>
      </c>
      <c r="BX74" s="80">
        <v>9898</v>
      </c>
      <c r="BY74" s="80">
        <v>69476</v>
      </c>
      <c r="BZ74" s="80">
        <v>49131</v>
      </c>
      <c r="CA74" s="80">
        <v>128</v>
      </c>
      <c r="CB74" s="80">
        <v>13</v>
      </c>
      <c r="CC74" s="80">
        <v>3614</v>
      </c>
      <c r="CD74" s="80">
        <v>12</v>
      </c>
      <c r="CE74" s="80">
        <v>122</v>
      </c>
      <c r="CF74" s="80">
        <v>787</v>
      </c>
      <c r="CG74" s="80">
        <v>2788</v>
      </c>
      <c r="CH74" s="80">
        <v>31</v>
      </c>
      <c r="CI74" s="80">
        <v>1527</v>
      </c>
      <c r="CJ74" s="80">
        <v>44</v>
      </c>
      <c r="CK74" s="80">
        <v>21</v>
      </c>
      <c r="CL74" s="80">
        <v>398</v>
      </c>
      <c r="CM74" s="80">
        <v>1496</v>
      </c>
      <c r="CN74" s="80">
        <v>2427</v>
      </c>
      <c r="CO74" s="80">
        <v>293</v>
      </c>
      <c r="CP74" s="80">
        <v>4</v>
      </c>
      <c r="CQ74" s="80">
        <v>173</v>
      </c>
      <c r="CR74" s="80">
        <v>56</v>
      </c>
      <c r="CS74" s="80">
        <v>3380</v>
      </c>
      <c r="CT74" s="80">
        <v>1392</v>
      </c>
      <c r="CU74" s="80">
        <v>59</v>
      </c>
      <c r="CV74" s="80">
        <v>194</v>
      </c>
      <c r="CW74" s="80">
        <v>104</v>
      </c>
      <c r="CX74" s="80">
        <v>74</v>
      </c>
      <c r="CY74" s="80">
        <v>6610</v>
      </c>
      <c r="CZ74" s="80">
        <v>1</v>
      </c>
      <c r="DA74" s="80">
        <v>4</v>
      </c>
      <c r="DB74" s="80">
        <v>33</v>
      </c>
      <c r="DC74" s="80">
        <v>1</v>
      </c>
      <c r="DD74" s="80">
        <v>4627</v>
      </c>
      <c r="DE74" s="80">
        <v>410</v>
      </c>
      <c r="DF74" s="80">
        <v>27227</v>
      </c>
      <c r="DG74" s="80">
        <v>125</v>
      </c>
      <c r="DH74" s="80">
        <v>95</v>
      </c>
      <c r="DI74" s="80">
        <v>1243</v>
      </c>
      <c r="DJ74" s="80">
        <v>0</v>
      </c>
      <c r="DK74" s="80">
        <v>0</v>
      </c>
      <c r="DL74" s="80">
        <v>0</v>
      </c>
      <c r="DM74" s="80">
        <v>0</v>
      </c>
      <c r="DN74" s="80">
        <v>0</v>
      </c>
      <c r="DO74" s="80">
        <v>0</v>
      </c>
      <c r="DP74" s="80">
        <v>0</v>
      </c>
      <c r="DQ74" s="80">
        <v>187684</v>
      </c>
      <c r="DR74" s="80">
        <v>1280</v>
      </c>
      <c r="DS74" s="80">
        <v>0</v>
      </c>
      <c r="DT74" s="80">
        <v>0</v>
      </c>
      <c r="DU74" s="80">
        <v>0</v>
      </c>
      <c r="DV74" s="80">
        <v>0</v>
      </c>
      <c r="DW74" s="80">
        <v>0</v>
      </c>
      <c r="DX74" s="80">
        <v>0</v>
      </c>
      <c r="DY74" s="80">
        <v>0</v>
      </c>
      <c r="DZ74" s="80">
        <v>0</v>
      </c>
      <c r="EA74" s="80">
        <v>0</v>
      </c>
      <c r="EB74" s="80">
        <v>0</v>
      </c>
      <c r="EC74" s="80">
        <v>0</v>
      </c>
      <c r="ED74" s="80">
        <v>69</v>
      </c>
      <c r="EE74" s="80">
        <v>455</v>
      </c>
      <c r="EF74" s="80">
        <v>1465568</v>
      </c>
      <c r="EG74" s="80">
        <v>6691769</v>
      </c>
      <c r="EH74" s="81">
        <v>0</v>
      </c>
      <c r="EI74" s="82">
        <v>0</v>
      </c>
      <c r="EJ74" s="80">
        <v>144660</v>
      </c>
      <c r="EK74" s="80">
        <v>918577</v>
      </c>
      <c r="EL74" s="80">
        <v>0</v>
      </c>
      <c r="EM74" s="80">
        <v>766622</v>
      </c>
      <c r="EN74" s="80">
        <v>6988383</v>
      </c>
      <c r="EO74" s="80">
        <v>8453951</v>
      </c>
    </row>
    <row r="75" spans="1:145" ht="15.75" customHeight="1">
      <c r="A75" s="76">
        <v>72</v>
      </c>
      <c r="B75" s="68" t="s">
        <v>696</v>
      </c>
      <c r="C75" s="68" t="s">
        <v>489</v>
      </c>
      <c r="D75" s="68" t="s">
        <v>146</v>
      </c>
      <c r="E75" s="77">
        <v>0</v>
      </c>
      <c r="F75" s="77">
        <v>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0</v>
      </c>
      <c r="AF75" s="77">
        <v>2</v>
      </c>
      <c r="AG75" s="77">
        <v>0</v>
      </c>
      <c r="AH75" s="77">
        <v>0</v>
      </c>
      <c r="AI75" s="77">
        <v>0</v>
      </c>
      <c r="AJ75" s="77">
        <v>937</v>
      </c>
      <c r="AK75" s="77">
        <v>0</v>
      </c>
      <c r="AL75" s="77">
        <v>568</v>
      </c>
      <c r="AM75" s="77">
        <v>0</v>
      </c>
      <c r="AN75" s="77">
        <v>0</v>
      </c>
      <c r="AO75" s="77">
        <v>0</v>
      </c>
      <c r="AP75" s="77">
        <v>0</v>
      </c>
      <c r="AQ75" s="77">
        <v>0</v>
      </c>
      <c r="AR75" s="77">
        <v>0</v>
      </c>
      <c r="AS75" s="77">
        <v>0</v>
      </c>
      <c r="AT75" s="77">
        <v>11</v>
      </c>
      <c r="AU75" s="77">
        <v>1571</v>
      </c>
      <c r="AV75" s="77">
        <v>0</v>
      </c>
      <c r="AW75" s="77">
        <v>66</v>
      </c>
      <c r="AX75" s="77">
        <v>0</v>
      </c>
      <c r="AY75" s="77">
        <v>602</v>
      </c>
      <c r="AZ75" s="77">
        <v>124626</v>
      </c>
      <c r="BA75" s="77">
        <v>4518</v>
      </c>
      <c r="BB75" s="77">
        <v>97324</v>
      </c>
      <c r="BC75" s="77">
        <v>1207621</v>
      </c>
      <c r="BD75" s="77">
        <v>3876</v>
      </c>
      <c r="BE75" s="77">
        <v>15137</v>
      </c>
      <c r="BF75" s="77">
        <v>431256</v>
      </c>
      <c r="BG75" s="77">
        <v>318861</v>
      </c>
      <c r="BH75" s="77">
        <v>17160</v>
      </c>
      <c r="BI75" s="77">
        <v>77711</v>
      </c>
      <c r="BJ75" s="77">
        <v>2982</v>
      </c>
      <c r="BK75" s="77">
        <v>16491</v>
      </c>
      <c r="BL75" s="77">
        <v>22600</v>
      </c>
      <c r="BM75" s="77">
        <v>31850</v>
      </c>
      <c r="BN75" s="77">
        <v>1124478</v>
      </c>
      <c r="BO75" s="77">
        <v>1999685</v>
      </c>
      <c r="BP75" s="77">
        <v>40528</v>
      </c>
      <c r="BQ75" s="77">
        <v>277</v>
      </c>
      <c r="BR75" s="77">
        <v>216444</v>
      </c>
      <c r="BS75" s="77">
        <v>283173</v>
      </c>
      <c r="BT75" s="77">
        <v>30</v>
      </c>
      <c r="BU75" s="77">
        <v>9336</v>
      </c>
      <c r="BV75" s="77">
        <v>116951</v>
      </c>
      <c r="BW75" s="77">
        <v>11661</v>
      </c>
      <c r="BX75" s="77">
        <v>401713</v>
      </c>
      <c r="BY75" s="77">
        <v>87032</v>
      </c>
      <c r="BZ75" s="77">
        <v>1914</v>
      </c>
      <c r="CA75" s="77">
        <v>5234</v>
      </c>
      <c r="CB75" s="77">
        <v>122</v>
      </c>
      <c r="CC75" s="77">
        <v>26154</v>
      </c>
      <c r="CD75" s="77">
        <v>145</v>
      </c>
      <c r="CE75" s="77">
        <v>12174</v>
      </c>
      <c r="CF75" s="77">
        <v>37447</v>
      </c>
      <c r="CG75" s="77">
        <v>40947</v>
      </c>
      <c r="CH75" s="77">
        <v>3604</v>
      </c>
      <c r="CI75" s="77">
        <v>49874</v>
      </c>
      <c r="CJ75" s="77">
        <v>4088</v>
      </c>
      <c r="CK75" s="77">
        <v>1723</v>
      </c>
      <c r="CL75" s="77">
        <v>11711</v>
      </c>
      <c r="CM75" s="77">
        <v>56060</v>
      </c>
      <c r="CN75" s="77">
        <v>98087</v>
      </c>
      <c r="CO75" s="77">
        <v>21487</v>
      </c>
      <c r="CP75" s="77">
        <v>77494</v>
      </c>
      <c r="CQ75" s="77">
        <v>14087</v>
      </c>
      <c r="CR75" s="77">
        <v>2489</v>
      </c>
      <c r="CS75" s="77">
        <v>37554</v>
      </c>
      <c r="CT75" s="77">
        <v>41224</v>
      </c>
      <c r="CU75" s="77">
        <v>599</v>
      </c>
      <c r="CV75" s="77">
        <v>7438</v>
      </c>
      <c r="CW75" s="77">
        <v>1658</v>
      </c>
      <c r="CX75" s="77">
        <v>9884</v>
      </c>
      <c r="CY75" s="77">
        <v>190188</v>
      </c>
      <c r="CZ75" s="77">
        <v>233907</v>
      </c>
      <c r="DA75" s="77">
        <v>3081</v>
      </c>
      <c r="DB75" s="77">
        <v>14451</v>
      </c>
      <c r="DC75" s="77">
        <v>83</v>
      </c>
      <c r="DD75" s="77">
        <v>89274</v>
      </c>
      <c r="DE75" s="77">
        <v>3329</v>
      </c>
      <c r="DF75" s="77">
        <v>505240</v>
      </c>
      <c r="DG75" s="77">
        <v>10282</v>
      </c>
      <c r="DH75" s="77">
        <v>940</v>
      </c>
      <c r="DI75" s="77">
        <v>0</v>
      </c>
      <c r="DJ75" s="77">
        <v>0</v>
      </c>
      <c r="DK75" s="77">
        <v>0</v>
      </c>
      <c r="DL75" s="77">
        <v>0</v>
      </c>
      <c r="DM75" s="77">
        <v>0</v>
      </c>
      <c r="DN75" s="77">
        <v>0</v>
      </c>
      <c r="DO75" s="77">
        <v>0</v>
      </c>
      <c r="DP75" s="77">
        <v>0</v>
      </c>
      <c r="DQ75" s="77">
        <v>927327</v>
      </c>
      <c r="DR75" s="77">
        <v>0</v>
      </c>
      <c r="DS75" s="77">
        <v>0</v>
      </c>
      <c r="DT75" s="77">
        <v>0</v>
      </c>
      <c r="DU75" s="77">
        <v>0</v>
      </c>
      <c r="DV75" s="77">
        <v>0</v>
      </c>
      <c r="DW75" s="77">
        <v>0</v>
      </c>
      <c r="DX75" s="77">
        <v>0</v>
      </c>
      <c r="DY75" s="77">
        <v>0</v>
      </c>
      <c r="DZ75" s="77">
        <v>0</v>
      </c>
      <c r="EA75" s="77">
        <v>0</v>
      </c>
      <c r="EB75" s="77">
        <v>0</v>
      </c>
      <c r="EC75" s="77">
        <v>0</v>
      </c>
      <c r="ED75" s="77">
        <v>21</v>
      </c>
      <c r="EE75" s="77">
        <v>0</v>
      </c>
      <c r="EF75" s="77">
        <v>9208399</v>
      </c>
      <c r="EG75" s="77">
        <v>0</v>
      </c>
      <c r="EH75" s="78">
        <v>0</v>
      </c>
      <c r="EI75" s="79">
        <v>0</v>
      </c>
      <c r="EJ75" s="77">
        <v>180702</v>
      </c>
      <c r="EK75" s="77">
        <v>0</v>
      </c>
      <c r="EL75" s="77">
        <v>0</v>
      </c>
      <c r="EM75" s="77">
        <v>0</v>
      </c>
      <c r="EN75" s="77">
        <v>180702</v>
      </c>
      <c r="EO75" s="77">
        <v>9389101</v>
      </c>
    </row>
    <row r="76" spans="1:145" ht="15.75" customHeight="1">
      <c r="A76" s="76">
        <v>73</v>
      </c>
      <c r="B76" s="68" t="s">
        <v>697</v>
      </c>
      <c r="C76" s="68" t="s">
        <v>489</v>
      </c>
      <c r="D76" s="68" t="s">
        <v>146</v>
      </c>
      <c r="E76" s="77">
        <v>59</v>
      </c>
      <c r="F76" s="77">
        <v>206</v>
      </c>
      <c r="G76" s="77">
        <v>1</v>
      </c>
      <c r="H76" s="77">
        <v>0</v>
      </c>
      <c r="I76" s="77">
        <v>7</v>
      </c>
      <c r="J76" s="77">
        <v>1</v>
      </c>
      <c r="K76" s="77">
        <v>200</v>
      </c>
      <c r="L76" s="77">
        <v>0</v>
      </c>
      <c r="M76" s="77">
        <v>42</v>
      </c>
      <c r="N76" s="77">
        <v>2</v>
      </c>
      <c r="O76" s="77">
        <v>1030</v>
      </c>
      <c r="P76" s="77">
        <v>0</v>
      </c>
      <c r="Q76" s="77">
        <v>7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6508</v>
      </c>
      <c r="AE76" s="77">
        <v>288463</v>
      </c>
      <c r="AF76" s="77">
        <v>1356284</v>
      </c>
      <c r="AG76" s="77">
        <v>422984</v>
      </c>
      <c r="AH76" s="77">
        <v>587061</v>
      </c>
      <c r="AI76" s="77">
        <v>1</v>
      </c>
      <c r="AJ76" s="77">
        <v>12316</v>
      </c>
      <c r="AK76" s="77">
        <v>999</v>
      </c>
      <c r="AL76" s="77">
        <v>393273</v>
      </c>
      <c r="AM76" s="77">
        <v>0</v>
      </c>
      <c r="AN76" s="77">
        <v>0</v>
      </c>
      <c r="AO76" s="77">
        <v>0</v>
      </c>
      <c r="AP76" s="77">
        <v>1188</v>
      </c>
      <c r="AQ76" s="77">
        <v>438</v>
      </c>
      <c r="AR76" s="77">
        <v>15892</v>
      </c>
      <c r="AS76" s="77">
        <v>100263</v>
      </c>
      <c r="AT76" s="77">
        <v>1201</v>
      </c>
      <c r="AU76" s="77">
        <v>118920</v>
      </c>
      <c r="AV76" s="77">
        <v>39480</v>
      </c>
      <c r="AW76" s="77">
        <v>74772</v>
      </c>
      <c r="AX76" s="77">
        <v>9762</v>
      </c>
      <c r="AY76" s="77">
        <v>640</v>
      </c>
      <c r="AZ76" s="77">
        <v>45994</v>
      </c>
      <c r="BA76" s="77">
        <v>10480</v>
      </c>
      <c r="BB76" s="77">
        <v>22226</v>
      </c>
      <c r="BC76" s="77">
        <v>229515</v>
      </c>
      <c r="BD76" s="77">
        <v>17761</v>
      </c>
      <c r="BE76" s="77">
        <v>6067</v>
      </c>
      <c r="BF76" s="77">
        <v>82163</v>
      </c>
      <c r="BG76" s="77">
        <v>187686</v>
      </c>
      <c r="BH76" s="77">
        <v>16964</v>
      </c>
      <c r="BI76" s="77">
        <v>59464</v>
      </c>
      <c r="BJ76" s="77">
        <v>15353</v>
      </c>
      <c r="BK76" s="77">
        <v>228452</v>
      </c>
      <c r="BL76" s="77">
        <v>80491</v>
      </c>
      <c r="BM76" s="77">
        <v>75888</v>
      </c>
      <c r="BN76" s="77">
        <v>108351</v>
      </c>
      <c r="BO76" s="77">
        <v>725874</v>
      </c>
      <c r="BP76" s="77">
        <v>607193</v>
      </c>
      <c r="BQ76" s="77">
        <v>63688</v>
      </c>
      <c r="BR76" s="77">
        <v>306831</v>
      </c>
      <c r="BS76" s="77">
        <v>418602</v>
      </c>
      <c r="BT76" s="77">
        <v>2132</v>
      </c>
      <c r="BU76" s="77">
        <v>62802</v>
      </c>
      <c r="BV76" s="77">
        <v>266315</v>
      </c>
      <c r="BW76" s="77">
        <v>897592</v>
      </c>
      <c r="BX76" s="77">
        <v>272386</v>
      </c>
      <c r="BY76" s="77">
        <v>205970</v>
      </c>
      <c r="BZ76" s="77">
        <v>131598</v>
      </c>
      <c r="CA76" s="77">
        <v>8244</v>
      </c>
      <c r="CB76" s="77">
        <v>536</v>
      </c>
      <c r="CC76" s="77">
        <v>16605</v>
      </c>
      <c r="CD76" s="77">
        <v>6009</v>
      </c>
      <c r="CE76" s="77">
        <v>77074</v>
      </c>
      <c r="CF76" s="77">
        <v>94721</v>
      </c>
      <c r="CG76" s="77">
        <v>110547</v>
      </c>
      <c r="CH76" s="77">
        <v>19106</v>
      </c>
      <c r="CI76" s="77">
        <v>62904</v>
      </c>
      <c r="CJ76" s="77">
        <v>8168</v>
      </c>
      <c r="CK76" s="77">
        <v>4859</v>
      </c>
      <c r="CL76" s="77">
        <v>11607</v>
      </c>
      <c r="CM76" s="77">
        <v>18234</v>
      </c>
      <c r="CN76" s="77">
        <v>56922</v>
      </c>
      <c r="CO76" s="77">
        <v>30593</v>
      </c>
      <c r="CP76" s="77">
        <v>15235</v>
      </c>
      <c r="CQ76" s="77">
        <v>3285</v>
      </c>
      <c r="CR76" s="77">
        <v>976</v>
      </c>
      <c r="CS76" s="77">
        <v>16341</v>
      </c>
      <c r="CT76" s="77">
        <v>10868</v>
      </c>
      <c r="CU76" s="77">
        <v>153</v>
      </c>
      <c r="CV76" s="77">
        <v>2613</v>
      </c>
      <c r="CW76" s="77">
        <v>266</v>
      </c>
      <c r="CX76" s="77">
        <v>1317</v>
      </c>
      <c r="CY76" s="77">
        <v>93474</v>
      </c>
      <c r="CZ76" s="77">
        <v>30198</v>
      </c>
      <c r="DA76" s="77">
        <v>12950</v>
      </c>
      <c r="DB76" s="77">
        <v>3544</v>
      </c>
      <c r="DC76" s="77">
        <v>28</v>
      </c>
      <c r="DD76" s="77">
        <v>44546</v>
      </c>
      <c r="DE76" s="77">
        <v>12628</v>
      </c>
      <c r="DF76" s="77">
        <v>48644</v>
      </c>
      <c r="DG76" s="77">
        <v>4101</v>
      </c>
      <c r="DH76" s="77">
        <v>33837</v>
      </c>
      <c r="DI76" s="77">
        <v>19612</v>
      </c>
      <c r="DJ76" s="77">
        <v>0</v>
      </c>
      <c r="DK76" s="77">
        <v>0</v>
      </c>
      <c r="DL76" s="77">
        <v>0</v>
      </c>
      <c r="DM76" s="77">
        <v>0</v>
      </c>
      <c r="DN76" s="77">
        <v>0</v>
      </c>
      <c r="DO76" s="77">
        <v>1038</v>
      </c>
      <c r="DP76" s="77">
        <v>0</v>
      </c>
      <c r="DQ76" s="77">
        <v>670032</v>
      </c>
      <c r="DR76" s="77">
        <v>0</v>
      </c>
      <c r="DS76" s="77">
        <v>0</v>
      </c>
      <c r="DT76" s="77">
        <v>0</v>
      </c>
      <c r="DU76" s="77">
        <v>0</v>
      </c>
      <c r="DV76" s="77">
        <v>0</v>
      </c>
      <c r="DW76" s="77">
        <v>0</v>
      </c>
      <c r="DX76" s="77">
        <v>0</v>
      </c>
      <c r="DY76" s="77">
        <v>0</v>
      </c>
      <c r="DZ76" s="77">
        <v>13</v>
      </c>
      <c r="EA76" s="77">
        <v>0</v>
      </c>
      <c r="EB76" s="77">
        <v>0</v>
      </c>
      <c r="EC76" s="77">
        <v>0</v>
      </c>
      <c r="ED76" s="77">
        <v>209</v>
      </c>
      <c r="EE76" s="77">
        <v>0</v>
      </c>
      <c r="EF76" s="77">
        <v>10131873</v>
      </c>
      <c r="EG76" s="77">
        <v>1145881</v>
      </c>
      <c r="EH76" s="78">
        <v>0</v>
      </c>
      <c r="EI76" s="79">
        <v>0</v>
      </c>
      <c r="EJ76" s="77">
        <v>162329</v>
      </c>
      <c r="EK76" s="77">
        <v>295877</v>
      </c>
      <c r="EL76" s="77">
        <v>0</v>
      </c>
      <c r="EM76" s="77">
        <v>383525</v>
      </c>
      <c r="EN76" s="77">
        <v>1220563</v>
      </c>
      <c r="EO76" s="77">
        <v>11352436</v>
      </c>
    </row>
    <row r="77" spans="1:145" ht="15.75" customHeight="1">
      <c r="A77" s="76">
        <v>74</v>
      </c>
      <c r="B77" s="68" t="s">
        <v>698</v>
      </c>
      <c r="C77" s="68" t="s">
        <v>490</v>
      </c>
      <c r="D77" s="68" t="s">
        <v>150</v>
      </c>
      <c r="E77" s="77">
        <v>0</v>
      </c>
      <c r="F77" s="77">
        <v>0</v>
      </c>
      <c r="G77" s="77">
        <v>0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0</v>
      </c>
      <c r="AA77" s="77">
        <v>0</v>
      </c>
      <c r="AB77" s="77">
        <v>23333</v>
      </c>
      <c r="AC77" s="77">
        <v>0</v>
      </c>
      <c r="AD77" s="77">
        <v>38968</v>
      </c>
      <c r="AE77" s="77">
        <v>0</v>
      </c>
      <c r="AF77" s="77">
        <v>0</v>
      </c>
      <c r="AG77" s="77">
        <v>0</v>
      </c>
      <c r="AH77" s="77">
        <v>0</v>
      </c>
      <c r="AI77" s="77">
        <v>0</v>
      </c>
      <c r="AJ77" s="77">
        <v>0</v>
      </c>
      <c r="AK77" s="77">
        <v>0</v>
      </c>
      <c r="AL77" s="77">
        <v>0</v>
      </c>
      <c r="AM77" s="77">
        <v>0</v>
      </c>
      <c r="AN77" s="77">
        <v>0</v>
      </c>
      <c r="AO77" s="77">
        <v>0</v>
      </c>
      <c r="AP77" s="77">
        <v>0</v>
      </c>
      <c r="AQ77" s="77">
        <v>0</v>
      </c>
      <c r="AR77" s="77">
        <v>0</v>
      </c>
      <c r="AS77" s="77">
        <v>0</v>
      </c>
      <c r="AT77" s="77">
        <v>0</v>
      </c>
      <c r="AU77" s="77">
        <v>0</v>
      </c>
      <c r="AV77" s="77">
        <v>0</v>
      </c>
      <c r="AW77" s="77">
        <v>37833</v>
      </c>
      <c r="AX77" s="77">
        <v>0</v>
      </c>
      <c r="AY77" s="77">
        <v>0</v>
      </c>
      <c r="AZ77" s="77">
        <v>0</v>
      </c>
      <c r="BA77" s="77">
        <v>0</v>
      </c>
      <c r="BB77" s="77">
        <v>0</v>
      </c>
      <c r="BC77" s="77">
        <v>0</v>
      </c>
      <c r="BD77" s="77">
        <v>0</v>
      </c>
      <c r="BE77" s="77">
        <v>0</v>
      </c>
      <c r="BF77" s="77">
        <v>0</v>
      </c>
      <c r="BG77" s="77">
        <v>0</v>
      </c>
      <c r="BH77" s="77">
        <v>4</v>
      </c>
      <c r="BI77" s="77">
        <v>1</v>
      </c>
      <c r="BJ77" s="77">
        <v>0</v>
      </c>
      <c r="BK77" s="77">
        <v>21</v>
      </c>
      <c r="BL77" s="77">
        <v>0</v>
      </c>
      <c r="BM77" s="77">
        <v>0</v>
      </c>
      <c r="BN77" s="77">
        <v>0</v>
      </c>
      <c r="BO77" s="77">
        <v>0</v>
      </c>
      <c r="BP77" s="77">
        <v>0</v>
      </c>
      <c r="BQ77" s="77">
        <v>0</v>
      </c>
      <c r="BR77" s="77">
        <v>0</v>
      </c>
      <c r="BS77" s="77">
        <v>0</v>
      </c>
      <c r="BT77" s="77">
        <v>0</v>
      </c>
      <c r="BU77" s="77">
        <v>0</v>
      </c>
      <c r="BV77" s="77">
        <v>0</v>
      </c>
      <c r="BW77" s="77">
        <v>0</v>
      </c>
      <c r="BX77" s="77">
        <v>0</v>
      </c>
      <c r="BY77" s="77">
        <v>0</v>
      </c>
      <c r="BZ77" s="77">
        <v>3362224</v>
      </c>
      <c r="CA77" s="77">
        <v>0</v>
      </c>
      <c r="CB77" s="77">
        <v>0</v>
      </c>
      <c r="CC77" s="77">
        <v>0</v>
      </c>
      <c r="CD77" s="77">
        <v>0</v>
      </c>
      <c r="CE77" s="77">
        <v>0</v>
      </c>
      <c r="CF77" s="77">
        <v>0</v>
      </c>
      <c r="CG77" s="77">
        <v>377</v>
      </c>
      <c r="CH77" s="77">
        <v>0</v>
      </c>
      <c r="CI77" s="77">
        <v>0</v>
      </c>
      <c r="CJ77" s="77">
        <v>0</v>
      </c>
      <c r="CK77" s="77">
        <v>0</v>
      </c>
      <c r="CL77" s="77">
        <v>0</v>
      </c>
      <c r="CM77" s="77">
        <v>0</v>
      </c>
      <c r="CN77" s="77">
        <v>0</v>
      </c>
      <c r="CO77" s="77">
        <v>0</v>
      </c>
      <c r="CP77" s="77">
        <v>0</v>
      </c>
      <c r="CQ77" s="77">
        <v>0</v>
      </c>
      <c r="CR77" s="77">
        <v>0</v>
      </c>
      <c r="CS77" s="77">
        <v>0</v>
      </c>
      <c r="CT77" s="77">
        <v>0</v>
      </c>
      <c r="CU77" s="77">
        <v>0</v>
      </c>
      <c r="CV77" s="77">
        <v>1</v>
      </c>
      <c r="CW77" s="77">
        <v>0</v>
      </c>
      <c r="CX77" s="77">
        <v>0</v>
      </c>
      <c r="CY77" s="77">
        <v>0</v>
      </c>
      <c r="CZ77" s="77">
        <v>0</v>
      </c>
      <c r="DA77" s="77">
        <v>0</v>
      </c>
      <c r="DB77" s="77">
        <v>0</v>
      </c>
      <c r="DC77" s="77">
        <v>0</v>
      </c>
      <c r="DD77" s="77">
        <v>0</v>
      </c>
      <c r="DE77" s="77">
        <v>0</v>
      </c>
      <c r="DF77" s="77">
        <v>0</v>
      </c>
      <c r="DG77" s="77">
        <v>604</v>
      </c>
      <c r="DH77" s="77">
        <v>1992</v>
      </c>
      <c r="DI77" s="77">
        <v>0</v>
      </c>
      <c r="DJ77" s="77">
        <v>0</v>
      </c>
      <c r="DK77" s="77">
        <v>0</v>
      </c>
      <c r="DL77" s="77">
        <v>0</v>
      </c>
      <c r="DM77" s="77">
        <v>0</v>
      </c>
      <c r="DN77" s="77">
        <v>0</v>
      </c>
      <c r="DO77" s="77">
        <v>0</v>
      </c>
      <c r="DP77" s="77">
        <v>0</v>
      </c>
      <c r="DQ77" s="77">
        <v>761360</v>
      </c>
      <c r="DR77" s="77">
        <v>0</v>
      </c>
      <c r="DS77" s="77">
        <v>0</v>
      </c>
      <c r="DT77" s="77">
        <v>0</v>
      </c>
      <c r="DU77" s="77">
        <v>0</v>
      </c>
      <c r="DV77" s="77">
        <v>0</v>
      </c>
      <c r="DW77" s="77">
        <v>12536724</v>
      </c>
      <c r="DX77" s="77">
        <v>0</v>
      </c>
      <c r="DY77" s="77">
        <v>0</v>
      </c>
      <c r="DZ77" s="77">
        <v>0</v>
      </c>
      <c r="EA77" s="77">
        <v>0</v>
      </c>
      <c r="EB77" s="77">
        <v>0</v>
      </c>
      <c r="EC77" s="77">
        <v>0</v>
      </c>
      <c r="ED77" s="77">
        <v>0</v>
      </c>
      <c r="EE77" s="77">
        <v>468968</v>
      </c>
      <c r="EF77" s="77">
        <v>17232409</v>
      </c>
      <c r="EG77" s="77">
        <v>0</v>
      </c>
      <c r="EH77" s="78">
        <v>0</v>
      </c>
      <c r="EI77" s="79">
        <v>0</v>
      </c>
      <c r="EJ77" s="77">
        <v>255372</v>
      </c>
      <c r="EK77" s="77">
        <v>6633453</v>
      </c>
      <c r="EL77" s="77">
        <v>0</v>
      </c>
      <c r="EM77" s="77">
        <v>1081875</v>
      </c>
      <c r="EN77" s="77">
        <v>5806950</v>
      </c>
      <c r="EO77" s="77">
        <v>23039359</v>
      </c>
    </row>
    <row r="78" spans="1:145" ht="15.75" customHeight="1">
      <c r="A78" s="76">
        <v>75</v>
      </c>
      <c r="B78" s="68" t="s">
        <v>699</v>
      </c>
      <c r="C78" s="68" t="s">
        <v>19</v>
      </c>
      <c r="D78" s="68" t="s">
        <v>143</v>
      </c>
      <c r="E78" s="77">
        <v>0</v>
      </c>
      <c r="F78" s="77">
        <v>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  <c r="R78" s="77">
        <v>0</v>
      </c>
      <c r="S78" s="77">
        <v>0</v>
      </c>
      <c r="T78" s="77">
        <v>0</v>
      </c>
      <c r="U78" s="77">
        <v>0</v>
      </c>
      <c r="V78" s="77">
        <v>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0</v>
      </c>
      <c r="AF78" s="77">
        <v>0</v>
      </c>
      <c r="AG78" s="77">
        <v>0</v>
      </c>
      <c r="AH78" s="77">
        <v>0</v>
      </c>
      <c r="AI78" s="77">
        <v>0</v>
      </c>
      <c r="AJ78" s="77">
        <v>0</v>
      </c>
      <c r="AK78" s="77">
        <v>0</v>
      </c>
      <c r="AL78" s="77">
        <v>0</v>
      </c>
      <c r="AM78" s="77">
        <v>0</v>
      </c>
      <c r="AN78" s="77">
        <v>0</v>
      </c>
      <c r="AO78" s="77">
        <v>0</v>
      </c>
      <c r="AP78" s="77">
        <v>0</v>
      </c>
      <c r="AQ78" s="77">
        <v>0</v>
      </c>
      <c r="AR78" s="77">
        <v>0</v>
      </c>
      <c r="AS78" s="77">
        <v>0</v>
      </c>
      <c r="AT78" s="77">
        <v>0</v>
      </c>
      <c r="AU78" s="77">
        <v>0</v>
      </c>
      <c r="AV78" s="77">
        <v>0</v>
      </c>
      <c r="AW78" s="77">
        <v>2</v>
      </c>
      <c r="AX78" s="77">
        <v>0</v>
      </c>
      <c r="AY78" s="77">
        <v>0</v>
      </c>
      <c r="AZ78" s="77">
        <v>0</v>
      </c>
      <c r="BA78" s="77">
        <v>0</v>
      </c>
      <c r="BB78" s="77">
        <v>0</v>
      </c>
      <c r="BC78" s="77">
        <v>0</v>
      </c>
      <c r="BD78" s="77">
        <v>0</v>
      </c>
      <c r="BE78" s="77">
        <v>0</v>
      </c>
      <c r="BF78" s="77">
        <v>0</v>
      </c>
      <c r="BG78" s="77">
        <v>0</v>
      </c>
      <c r="BH78" s="77">
        <v>69</v>
      </c>
      <c r="BI78" s="77">
        <v>0</v>
      </c>
      <c r="BJ78" s="77">
        <v>0</v>
      </c>
      <c r="BK78" s="77">
        <v>29</v>
      </c>
      <c r="BL78" s="87">
        <v>8.0648000000000004E-4</v>
      </c>
      <c r="BM78" s="77">
        <v>0</v>
      </c>
      <c r="BN78" s="77">
        <v>35</v>
      </c>
      <c r="BO78" s="77">
        <v>197</v>
      </c>
      <c r="BP78" s="77">
        <v>21</v>
      </c>
      <c r="BQ78" s="77">
        <v>6</v>
      </c>
      <c r="BR78" s="77">
        <v>8342</v>
      </c>
      <c r="BS78" s="77">
        <v>1033</v>
      </c>
      <c r="BT78" s="77">
        <v>0</v>
      </c>
      <c r="BU78" s="77">
        <v>14</v>
      </c>
      <c r="BV78" s="77">
        <v>34</v>
      </c>
      <c r="BW78" s="77">
        <v>2</v>
      </c>
      <c r="BX78" s="77">
        <v>42</v>
      </c>
      <c r="BY78" s="77">
        <v>51</v>
      </c>
      <c r="BZ78" s="77">
        <v>0</v>
      </c>
      <c r="CA78" s="77">
        <v>421923</v>
      </c>
      <c r="CB78" s="77">
        <v>319948</v>
      </c>
      <c r="CC78" s="77">
        <v>30866</v>
      </c>
      <c r="CD78" s="77">
        <v>592</v>
      </c>
      <c r="CE78" s="77">
        <v>746</v>
      </c>
      <c r="CF78" s="77">
        <v>2559</v>
      </c>
      <c r="CG78" s="77">
        <v>4019</v>
      </c>
      <c r="CH78" s="77">
        <v>316</v>
      </c>
      <c r="CI78" s="77">
        <v>18291</v>
      </c>
      <c r="CJ78" s="77">
        <v>29</v>
      </c>
      <c r="CK78" s="77">
        <v>14</v>
      </c>
      <c r="CL78" s="77">
        <v>36</v>
      </c>
      <c r="CM78" s="77">
        <v>42</v>
      </c>
      <c r="CN78" s="77">
        <v>900</v>
      </c>
      <c r="CO78" s="77">
        <v>3419</v>
      </c>
      <c r="CP78" s="77">
        <v>144</v>
      </c>
      <c r="CQ78" s="77">
        <v>43</v>
      </c>
      <c r="CR78" s="77">
        <v>13</v>
      </c>
      <c r="CS78" s="77">
        <v>23</v>
      </c>
      <c r="CT78" s="77">
        <v>29</v>
      </c>
      <c r="CU78" s="77">
        <v>0</v>
      </c>
      <c r="CV78" s="77">
        <v>3</v>
      </c>
      <c r="CW78" s="77">
        <v>0</v>
      </c>
      <c r="CX78" s="77">
        <v>5</v>
      </c>
      <c r="CY78" s="77">
        <v>10</v>
      </c>
      <c r="CZ78" s="77">
        <v>0</v>
      </c>
      <c r="DA78" s="77">
        <v>4</v>
      </c>
      <c r="DB78" s="77">
        <v>0</v>
      </c>
      <c r="DC78" s="77">
        <v>0</v>
      </c>
      <c r="DD78" s="77">
        <v>106</v>
      </c>
      <c r="DE78" s="77">
        <v>1</v>
      </c>
      <c r="DF78" s="77">
        <v>9008</v>
      </c>
      <c r="DG78" s="77">
        <v>8046050</v>
      </c>
      <c r="DH78" s="77">
        <v>94</v>
      </c>
      <c r="DI78" s="77">
        <v>0</v>
      </c>
      <c r="DJ78" s="77">
        <v>0</v>
      </c>
      <c r="DK78" s="77">
        <v>0</v>
      </c>
      <c r="DL78" s="77">
        <v>0</v>
      </c>
      <c r="DM78" s="77">
        <v>0</v>
      </c>
      <c r="DN78" s="77">
        <v>0</v>
      </c>
      <c r="DO78" s="77">
        <v>0</v>
      </c>
      <c r="DP78" s="77">
        <v>0</v>
      </c>
      <c r="DQ78" s="77">
        <v>17065</v>
      </c>
      <c r="DR78" s="77">
        <v>0</v>
      </c>
      <c r="DS78" s="77">
        <v>0</v>
      </c>
      <c r="DT78" s="77">
        <v>0</v>
      </c>
      <c r="DU78" s="77">
        <v>0</v>
      </c>
      <c r="DV78" s="77">
        <v>0</v>
      </c>
      <c r="DW78" s="77">
        <v>0</v>
      </c>
      <c r="DX78" s="77">
        <v>0</v>
      </c>
      <c r="DY78" s="77">
        <v>0</v>
      </c>
      <c r="DZ78" s="77">
        <v>0</v>
      </c>
      <c r="EA78" s="77">
        <v>0</v>
      </c>
      <c r="EB78" s="77">
        <v>0</v>
      </c>
      <c r="EC78" s="77">
        <v>0</v>
      </c>
      <c r="ED78" s="77">
        <v>0</v>
      </c>
      <c r="EE78" s="77">
        <v>0</v>
      </c>
      <c r="EF78" s="77">
        <v>8886175</v>
      </c>
      <c r="EG78" s="77">
        <v>0</v>
      </c>
      <c r="EH78" s="78">
        <v>0</v>
      </c>
      <c r="EI78" s="79">
        <v>0</v>
      </c>
      <c r="EJ78" s="77">
        <v>88215</v>
      </c>
      <c r="EK78" s="77">
        <v>43277</v>
      </c>
      <c r="EL78" s="77">
        <v>0</v>
      </c>
      <c r="EM78" s="77">
        <v>593505</v>
      </c>
      <c r="EN78" s="77">
        <v>-462014</v>
      </c>
      <c r="EO78" s="77">
        <v>8424162</v>
      </c>
    </row>
    <row r="79" spans="1:145" ht="15.75" customHeight="1">
      <c r="A79" s="76">
        <v>76</v>
      </c>
      <c r="B79" s="68" t="s">
        <v>586</v>
      </c>
      <c r="C79" s="68" t="s">
        <v>19</v>
      </c>
      <c r="D79" s="68" t="s">
        <v>143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  <c r="R79" s="77">
        <v>0</v>
      </c>
      <c r="S79" s="77">
        <v>0</v>
      </c>
      <c r="T79" s="77">
        <v>0</v>
      </c>
      <c r="U79" s="77">
        <v>0</v>
      </c>
      <c r="V79" s="77">
        <v>0</v>
      </c>
      <c r="W79" s="77">
        <v>0</v>
      </c>
      <c r="X79" s="77">
        <v>0</v>
      </c>
      <c r="Y79" s="77">
        <v>0</v>
      </c>
      <c r="Z79" s="77">
        <v>0</v>
      </c>
      <c r="AA79" s="77">
        <v>0</v>
      </c>
      <c r="AB79" s="77">
        <v>0</v>
      </c>
      <c r="AC79" s="77">
        <v>0</v>
      </c>
      <c r="AD79" s="77">
        <v>0</v>
      </c>
      <c r="AE79" s="77">
        <v>0</v>
      </c>
      <c r="AF79" s="77">
        <v>0</v>
      </c>
      <c r="AG79" s="77">
        <v>0</v>
      </c>
      <c r="AH79" s="77">
        <v>0</v>
      </c>
      <c r="AI79" s="77">
        <v>0</v>
      </c>
      <c r="AJ79" s="77">
        <v>0</v>
      </c>
      <c r="AK79" s="77">
        <v>0</v>
      </c>
      <c r="AL79" s="77">
        <v>0</v>
      </c>
      <c r="AM79" s="77">
        <v>0</v>
      </c>
      <c r="AN79" s="77">
        <v>0</v>
      </c>
      <c r="AO79" s="77">
        <v>0</v>
      </c>
      <c r="AP79" s="77">
        <v>0</v>
      </c>
      <c r="AQ79" s="77">
        <v>0</v>
      </c>
      <c r="AR79" s="77">
        <v>0</v>
      </c>
      <c r="AS79" s="77">
        <v>0</v>
      </c>
      <c r="AT79" s="77">
        <v>0</v>
      </c>
      <c r="AU79" s="77">
        <v>2</v>
      </c>
      <c r="AV79" s="77">
        <v>0</v>
      </c>
      <c r="AW79" s="77">
        <v>4</v>
      </c>
      <c r="AX79" s="77">
        <v>0</v>
      </c>
      <c r="AY79" s="77">
        <v>0</v>
      </c>
      <c r="AZ79" s="77">
        <v>2</v>
      </c>
      <c r="BA79" s="77">
        <v>3</v>
      </c>
      <c r="BB79" s="77">
        <v>0</v>
      </c>
      <c r="BC79" s="77">
        <v>0</v>
      </c>
      <c r="BD79" s="77">
        <v>0</v>
      </c>
      <c r="BE79" s="77">
        <v>0</v>
      </c>
      <c r="BF79" s="77">
        <v>0</v>
      </c>
      <c r="BG79" s="77">
        <v>0</v>
      </c>
      <c r="BH79" s="77">
        <v>2</v>
      </c>
      <c r="BI79" s="77">
        <v>1</v>
      </c>
      <c r="BJ79" s="77">
        <v>0</v>
      </c>
      <c r="BK79" s="77">
        <v>0</v>
      </c>
      <c r="BL79" s="77">
        <v>0</v>
      </c>
      <c r="BM79" s="77">
        <v>0</v>
      </c>
      <c r="BN79" s="77">
        <v>1454</v>
      </c>
      <c r="BO79" s="77">
        <v>3531</v>
      </c>
      <c r="BP79" s="77">
        <v>4296</v>
      </c>
      <c r="BQ79" s="77">
        <v>187</v>
      </c>
      <c r="BR79" s="77">
        <v>5064</v>
      </c>
      <c r="BS79" s="77">
        <v>1848</v>
      </c>
      <c r="BT79" s="77">
        <v>3</v>
      </c>
      <c r="BU79" s="77">
        <v>224</v>
      </c>
      <c r="BV79" s="77">
        <v>3147</v>
      </c>
      <c r="BW79" s="77">
        <v>36</v>
      </c>
      <c r="BX79" s="77">
        <v>707</v>
      </c>
      <c r="BY79" s="77">
        <v>4534</v>
      </c>
      <c r="BZ79" s="77">
        <v>57</v>
      </c>
      <c r="CA79" s="77">
        <v>193607</v>
      </c>
      <c r="CB79" s="77">
        <v>137493</v>
      </c>
      <c r="CC79" s="77">
        <v>207899</v>
      </c>
      <c r="CD79" s="77">
        <v>397</v>
      </c>
      <c r="CE79" s="77">
        <v>1647</v>
      </c>
      <c r="CF79" s="77">
        <v>23327</v>
      </c>
      <c r="CG79" s="77">
        <v>107352</v>
      </c>
      <c r="CH79" s="77">
        <v>131</v>
      </c>
      <c r="CI79" s="77">
        <v>29610</v>
      </c>
      <c r="CJ79" s="77">
        <v>42</v>
      </c>
      <c r="CK79" s="77">
        <v>17</v>
      </c>
      <c r="CL79" s="77">
        <v>821</v>
      </c>
      <c r="CM79" s="77">
        <v>704</v>
      </c>
      <c r="CN79" s="77">
        <v>1838</v>
      </c>
      <c r="CO79" s="77">
        <v>71</v>
      </c>
      <c r="CP79" s="77">
        <v>9</v>
      </c>
      <c r="CQ79" s="77">
        <v>460</v>
      </c>
      <c r="CR79" s="77">
        <v>150</v>
      </c>
      <c r="CS79" s="77">
        <v>72</v>
      </c>
      <c r="CT79" s="77">
        <v>8</v>
      </c>
      <c r="CU79" s="77">
        <v>0</v>
      </c>
      <c r="CV79" s="77">
        <v>22</v>
      </c>
      <c r="CW79" s="77">
        <v>6</v>
      </c>
      <c r="CX79" s="77">
        <v>1636</v>
      </c>
      <c r="CY79" s="77">
        <v>18</v>
      </c>
      <c r="CZ79" s="77">
        <v>0</v>
      </c>
      <c r="DA79" s="77">
        <v>5</v>
      </c>
      <c r="DB79" s="77">
        <v>0</v>
      </c>
      <c r="DC79" s="77">
        <v>1</v>
      </c>
      <c r="DD79" s="77">
        <v>26000</v>
      </c>
      <c r="DE79" s="77">
        <v>295</v>
      </c>
      <c r="DF79" s="77">
        <v>14243</v>
      </c>
      <c r="DG79" s="77">
        <v>9768397</v>
      </c>
      <c r="DH79" s="77">
        <v>200</v>
      </c>
      <c r="DI79" s="77">
        <v>0</v>
      </c>
      <c r="DJ79" s="77">
        <v>0</v>
      </c>
      <c r="DK79" s="77">
        <v>0</v>
      </c>
      <c r="DL79" s="77">
        <v>0</v>
      </c>
      <c r="DM79" s="77">
        <v>0</v>
      </c>
      <c r="DN79" s="77">
        <v>0</v>
      </c>
      <c r="DO79" s="77">
        <v>0</v>
      </c>
      <c r="DP79" s="77">
        <v>0</v>
      </c>
      <c r="DQ79" s="77">
        <v>20810</v>
      </c>
      <c r="DR79" s="77">
        <v>0</v>
      </c>
      <c r="DS79" s="77">
        <v>0</v>
      </c>
      <c r="DT79" s="77">
        <v>0</v>
      </c>
      <c r="DU79" s="77">
        <v>0</v>
      </c>
      <c r="DV79" s="77">
        <v>0</v>
      </c>
      <c r="DW79" s="77">
        <v>0</v>
      </c>
      <c r="DX79" s="77">
        <v>0</v>
      </c>
      <c r="DY79" s="77">
        <v>0</v>
      </c>
      <c r="DZ79" s="77">
        <v>0</v>
      </c>
      <c r="EA79" s="77">
        <v>0</v>
      </c>
      <c r="EB79" s="77">
        <v>0</v>
      </c>
      <c r="EC79" s="77">
        <v>0</v>
      </c>
      <c r="ED79" s="77">
        <v>0</v>
      </c>
      <c r="EE79" s="77">
        <v>0</v>
      </c>
      <c r="EF79" s="77">
        <v>10562391</v>
      </c>
      <c r="EG79" s="77">
        <v>0</v>
      </c>
      <c r="EH79" s="78">
        <v>0</v>
      </c>
      <c r="EI79" s="79">
        <v>0</v>
      </c>
      <c r="EJ79" s="77">
        <v>54828</v>
      </c>
      <c r="EK79" s="77">
        <v>125033</v>
      </c>
      <c r="EL79" s="77">
        <v>0</v>
      </c>
      <c r="EM79" s="77">
        <v>216563</v>
      </c>
      <c r="EN79" s="77">
        <v>-36702</v>
      </c>
      <c r="EO79" s="77">
        <v>10525689</v>
      </c>
    </row>
    <row r="80" spans="1:145" ht="33" customHeight="1">
      <c r="A80" s="76">
        <v>77</v>
      </c>
      <c r="B80" s="72" t="s">
        <v>700</v>
      </c>
      <c r="C80" s="68" t="s">
        <v>19</v>
      </c>
      <c r="D80" s="68" t="s">
        <v>143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80">
        <v>0</v>
      </c>
      <c r="W80" s="80">
        <v>0</v>
      </c>
      <c r="X80" s="80">
        <v>0</v>
      </c>
      <c r="Y80" s="80">
        <v>0</v>
      </c>
      <c r="Z80" s="80">
        <v>0</v>
      </c>
      <c r="AA80" s="80">
        <v>0</v>
      </c>
      <c r="AB80" s="80">
        <v>0</v>
      </c>
      <c r="AC80" s="80">
        <v>0</v>
      </c>
      <c r="AD80" s="80">
        <v>0</v>
      </c>
      <c r="AE80" s="80">
        <v>0</v>
      </c>
      <c r="AF80" s="80">
        <v>0</v>
      </c>
      <c r="AG80" s="80">
        <v>0</v>
      </c>
      <c r="AH80" s="80">
        <v>0</v>
      </c>
      <c r="AI80" s="80">
        <v>0</v>
      </c>
      <c r="AJ80" s="80">
        <v>0</v>
      </c>
      <c r="AK80" s="80">
        <v>0</v>
      </c>
      <c r="AL80" s="80">
        <v>0</v>
      </c>
      <c r="AM80" s="80">
        <v>0</v>
      </c>
      <c r="AN80" s="80">
        <v>0</v>
      </c>
      <c r="AO80" s="80">
        <v>0</v>
      </c>
      <c r="AP80" s="80">
        <v>2</v>
      </c>
      <c r="AQ80" s="80">
        <v>1</v>
      </c>
      <c r="AR80" s="80">
        <v>0</v>
      </c>
      <c r="AS80" s="80">
        <v>2</v>
      </c>
      <c r="AT80" s="80">
        <v>1</v>
      </c>
      <c r="AU80" s="80">
        <v>367</v>
      </c>
      <c r="AV80" s="80">
        <v>48</v>
      </c>
      <c r="AW80" s="80">
        <v>9144</v>
      </c>
      <c r="AX80" s="80">
        <v>9999</v>
      </c>
      <c r="AY80" s="80">
        <v>0</v>
      </c>
      <c r="AZ80" s="80">
        <v>99</v>
      </c>
      <c r="BA80" s="80">
        <v>15</v>
      </c>
      <c r="BB80" s="80">
        <v>12</v>
      </c>
      <c r="BC80" s="80">
        <v>448</v>
      </c>
      <c r="BD80" s="80">
        <v>169</v>
      </c>
      <c r="BE80" s="80">
        <v>38</v>
      </c>
      <c r="BF80" s="80">
        <v>124</v>
      </c>
      <c r="BG80" s="80">
        <v>26</v>
      </c>
      <c r="BH80" s="80">
        <v>14645</v>
      </c>
      <c r="BI80" s="80">
        <v>11645</v>
      </c>
      <c r="BJ80" s="80">
        <v>1030</v>
      </c>
      <c r="BK80" s="80">
        <v>22911</v>
      </c>
      <c r="BL80" s="80">
        <v>33</v>
      </c>
      <c r="BM80" s="80">
        <v>45</v>
      </c>
      <c r="BN80" s="80">
        <v>17259</v>
      </c>
      <c r="BO80" s="80">
        <v>36398</v>
      </c>
      <c r="BP80" s="80">
        <v>4213</v>
      </c>
      <c r="BQ80" s="80">
        <v>775</v>
      </c>
      <c r="BR80" s="80">
        <v>15493</v>
      </c>
      <c r="BS80" s="80">
        <v>10982</v>
      </c>
      <c r="BT80" s="80">
        <v>65</v>
      </c>
      <c r="BU80" s="80">
        <v>1922</v>
      </c>
      <c r="BV80" s="80">
        <v>4449</v>
      </c>
      <c r="BW80" s="80">
        <v>10065</v>
      </c>
      <c r="BX80" s="80">
        <v>2635</v>
      </c>
      <c r="BY80" s="80">
        <v>12472</v>
      </c>
      <c r="BZ80" s="80">
        <v>3672</v>
      </c>
      <c r="CA80" s="80">
        <v>371029</v>
      </c>
      <c r="CB80" s="80">
        <v>55305</v>
      </c>
      <c r="CC80" s="80">
        <v>802781</v>
      </c>
      <c r="CD80" s="80">
        <v>19729</v>
      </c>
      <c r="CE80" s="80">
        <v>23901</v>
      </c>
      <c r="CF80" s="80">
        <v>88295</v>
      </c>
      <c r="CG80" s="80">
        <v>855689</v>
      </c>
      <c r="CH80" s="80">
        <v>23464</v>
      </c>
      <c r="CI80" s="80">
        <v>194645</v>
      </c>
      <c r="CJ80" s="80">
        <v>1488</v>
      </c>
      <c r="CK80" s="80">
        <v>2903</v>
      </c>
      <c r="CL80" s="80">
        <v>18424</v>
      </c>
      <c r="CM80" s="80">
        <v>7302</v>
      </c>
      <c r="CN80" s="80">
        <v>55708</v>
      </c>
      <c r="CO80" s="80">
        <v>23051</v>
      </c>
      <c r="CP80" s="80">
        <v>5306</v>
      </c>
      <c r="CQ80" s="80">
        <v>7482</v>
      </c>
      <c r="CR80" s="80">
        <v>1718</v>
      </c>
      <c r="CS80" s="80">
        <v>27266</v>
      </c>
      <c r="CT80" s="80">
        <v>10178</v>
      </c>
      <c r="CU80" s="80">
        <v>484</v>
      </c>
      <c r="CV80" s="80">
        <v>3783</v>
      </c>
      <c r="CW80" s="80">
        <v>657</v>
      </c>
      <c r="CX80" s="80">
        <v>7188</v>
      </c>
      <c r="CY80" s="80">
        <v>43771</v>
      </c>
      <c r="CZ80" s="80">
        <v>2590</v>
      </c>
      <c r="DA80" s="80">
        <v>282</v>
      </c>
      <c r="DB80" s="80">
        <v>264</v>
      </c>
      <c r="DC80" s="80">
        <v>72</v>
      </c>
      <c r="DD80" s="80">
        <v>198001</v>
      </c>
      <c r="DE80" s="80">
        <v>4113</v>
      </c>
      <c r="DF80" s="80">
        <v>99183</v>
      </c>
      <c r="DG80" s="80">
        <v>8766971</v>
      </c>
      <c r="DH80" s="80">
        <v>1066</v>
      </c>
      <c r="DI80" s="80">
        <v>0</v>
      </c>
      <c r="DJ80" s="80">
        <v>0</v>
      </c>
      <c r="DK80" s="80">
        <v>0</v>
      </c>
      <c r="DL80" s="80">
        <v>0</v>
      </c>
      <c r="DM80" s="80">
        <v>0</v>
      </c>
      <c r="DN80" s="80">
        <v>0</v>
      </c>
      <c r="DO80" s="80">
        <v>0</v>
      </c>
      <c r="DP80" s="80">
        <v>0</v>
      </c>
      <c r="DQ80" s="80">
        <v>179559</v>
      </c>
      <c r="DR80" s="80">
        <v>1872</v>
      </c>
      <c r="DS80" s="80">
        <v>0</v>
      </c>
      <c r="DT80" s="80">
        <v>0</v>
      </c>
      <c r="DU80" s="80">
        <v>0</v>
      </c>
      <c r="DV80" s="80">
        <v>0</v>
      </c>
      <c r="DW80" s="80">
        <v>0</v>
      </c>
      <c r="DX80" s="80">
        <v>0</v>
      </c>
      <c r="DY80" s="80">
        <v>0</v>
      </c>
      <c r="DZ80" s="80">
        <v>2</v>
      </c>
      <c r="EA80" s="80">
        <v>0</v>
      </c>
      <c r="EB80" s="80">
        <v>0</v>
      </c>
      <c r="EC80" s="80">
        <v>0</v>
      </c>
      <c r="ED80" s="80">
        <v>4</v>
      </c>
      <c r="EE80" s="80">
        <v>0</v>
      </c>
      <c r="EF80" s="80">
        <v>12096727</v>
      </c>
      <c r="EG80" s="80">
        <v>446156</v>
      </c>
      <c r="EH80" s="81">
        <v>0</v>
      </c>
      <c r="EI80" s="82">
        <v>0</v>
      </c>
      <c r="EJ80" s="80">
        <v>318851</v>
      </c>
      <c r="EK80" s="80">
        <v>1251610</v>
      </c>
      <c r="EL80" s="80">
        <v>0</v>
      </c>
      <c r="EM80" s="80">
        <v>991128</v>
      </c>
      <c r="EN80" s="80">
        <v>1025489</v>
      </c>
      <c r="EO80" s="80">
        <v>13122216</v>
      </c>
    </row>
    <row r="81" spans="1:145" ht="33" customHeight="1">
      <c r="A81" s="76">
        <v>78</v>
      </c>
      <c r="B81" s="68" t="s">
        <v>701</v>
      </c>
      <c r="C81" s="68" t="s">
        <v>20</v>
      </c>
      <c r="D81" s="68" t="s">
        <v>145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80">
        <v>0</v>
      </c>
      <c r="W81" s="80">
        <v>0</v>
      </c>
      <c r="X81" s="80">
        <v>0</v>
      </c>
      <c r="Y81" s="80">
        <v>0</v>
      </c>
      <c r="Z81" s="80">
        <v>0</v>
      </c>
      <c r="AA81" s="80">
        <v>0</v>
      </c>
      <c r="AB81" s="80">
        <v>0</v>
      </c>
      <c r="AC81" s="80">
        <v>0</v>
      </c>
      <c r="AD81" s="80">
        <v>0</v>
      </c>
      <c r="AE81" s="80">
        <v>0</v>
      </c>
      <c r="AF81" s="80">
        <v>0</v>
      </c>
      <c r="AG81" s="80">
        <v>0</v>
      </c>
      <c r="AH81" s="80">
        <v>0</v>
      </c>
      <c r="AI81" s="80">
        <v>0</v>
      </c>
      <c r="AJ81" s="80">
        <v>0</v>
      </c>
      <c r="AK81" s="80">
        <v>0</v>
      </c>
      <c r="AL81" s="80">
        <v>0</v>
      </c>
      <c r="AM81" s="80">
        <v>0</v>
      </c>
      <c r="AN81" s="80">
        <v>0</v>
      </c>
      <c r="AO81" s="80">
        <v>0</v>
      </c>
      <c r="AP81" s="80">
        <v>0</v>
      </c>
      <c r="AQ81" s="80">
        <v>0</v>
      </c>
      <c r="AR81" s="80">
        <v>0</v>
      </c>
      <c r="AS81" s="80">
        <v>0</v>
      </c>
      <c r="AT81" s="80">
        <v>0</v>
      </c>
      <c r="AU81" s="80">
        <v>2</v>
      </c>
      <c r="AV81" s="80">
        <v>0</v>
      </c>
      <c r="AW81" s="80">
        <v>0</v>
      </c>
      <c r="AX81" s="80">
        <v>0</v>
      </c>
      <c r="AY81" s="80">
        <v>0</v>
      </c>
      <c r="AZ81" s="80">
        <v>49</v>
      </c>
      <c r="BA81" s="80">
        <v>2</v>
      </c>
      <c r="BB81" s="80">
        <v>0</v>
      </c>
      <c r="BC81" s="80">
        <v>130</v>
      </c>
      <c r="BD81" s="80">
        <v>79</v>
      </c>
      <c r="BE81" s="80">
        <v>108</v>
      </c>
      <c r="BF81" s="80">
        <v>591</v>
      </c>
      <c r="BG81" s="80">
        <v>10</v>
      </c>
      <c r="BH81" s="80">
        <v>10112</v>
      </c>
      <c r="BI81" s="80">
        <v>0</v>
      </c>
      <c r="BJ81" s="80">
        <v>0</v>
      </c>
      <c r="BK81" s="80">
        <v>0</v>
      </c>
      <c r="BL81" s="80">
        <v>9</v>
      </c>
      <c r="BM81" s="80">
        <v>32</v>
      </c>
      <c r="BN81" s="80">
        <v>60032</v>
      </c>
      <c r="BO81" s="80">
        <v>37907</v>
      </c>
      <c r="BP81" s="80">
        <v>0</v>
      </c>
      <c r="BQ81" s="80">
        <v>0</v>
      </c>
      <c r="BR81" s="80">
        <v>9394</v>
      </c>
      <c r="BS81" s="80">
        <v>2604</v>
      </c>
      <c r="BT81" s="80">
        <v>4</v>
      </c>
      <c r="BU81" s="80">
        <v>7571</v>
      </c>
      <c r="BV81" s="80">
        <v>4585</v>
      </c>
      <c r="BW81" s="80">
        <v>963</v>
      </c>
      <c r="BX81" s="80">
        <v>5279</v>
      </c>
      <c r="BY81" s="80">
        <v>10652</v>
      </c>
      <c r="BZ81" s="80">
        <v>46</v>
      </c>
      <c r="CA81" s="80">
        <v>1580</v>
      </c>
      <c r="CB81" s="80">
        <v>157</v>
      </c>
      <c r="CC81" s="80">
        <v>45013</v>
      </c>
      <c r="CD81" s="80">
        <v>139573</v>
      </c>
      <c r="CE81" s="80">
        <v>881707</v>
      </c>
      <c r="CF81" s="80">
        <v>1124004</v>
      </c>
      <c r="CG81" s="80">
        <v>443588</v>
      </c>
      <c r="CH81" s="80">
        <v>94909</v>
      </c>
      <c r="CI81" s="80">
        <v>458760</v>
      </c>
      <c r="CJ81" s="80">
        <v>87124</v>
      </c>
      <c r="CK81" s="80">
        <v>48336</v>
      </c>
      <c r="CL81" s="80">
        <v>129287</v>
      </c>
      <c r="CM81" s="80">
        <v>76369</v>
      </c>
      <c r="CN81" s="80">
        <v>691836</v>
      </c>
      <c r="CO81" s="80">
        <v>169745</v>
      </c>
      <c r="CP81" s="80">
        <v>12365</v>
      </c>
      <c r="CQ81" s="80">
        <v>8293</v>
      </c>
      <c r="CR81" s="80">
        <v>2508</v>
      </c>
      <c r="CS81" s="80">
        <v>95021</v>
      </c>
      <c r="CT81" s="80">
        <v>37996</v>
      </c>
      <c r="CU81" s="80">
        <v>113</v>
      </c>
      <c r="CV81" s="80">
        <v>3350</v>
      </c>
      <c r="CW81" s="80">
        <v>14405</v>
      </c>
      <c r="CX81" s="80">
        <v>31400</v>
      </c>
      <c r="CY81" s="80">
        <v>1676325</v>
      </c>
      <c r="CZ81" s="80">
        <v>82618</v>
      </c>
      <c r="DA81" s="80">
        <v>85192</v>
      </c>
      <c r="DB81" s="80">
        <v>11826</v>
      </c>
      <c r="DC81" s="80">
        <v>918</v>
      </c>
      <c r="DD81" s="80">
        <v>24476</v>
      </c>
      <c r="DE81" s="80">
        <v>4164</v>
      </c>
      <c r="DF81" s="80">
        <v>321894</v>
      </c>
      <c r="DG81" s="80">
        <v>985817</v>
      </c>
      <c r="DH81" s="80">
        <v>0</v>
      </c>
      <c r="DI81" s="80">
        <v>6954</v>
      </c>
      <c r="DJ81" s="80">
        <v>0</v>
      </c>
      <c r="DK81" s="80">
        <v>0</v>
      </c>
      <c r="DL81" s="80">
        <v>0</v>
      </c>
      <c r="DM81" s="80">
        <v>0</v>
      </c>
      <c r="DN81" s="80">
        <v>3</v>
      </c>
      <c r="DO81" s="80">
        <v>0</v>
      </c>
      <c r="DP81" s="80">
        <v>0</v>
      </c>
      <c r="DQ81" s="80">
        <v>507275</v>
      </c>
      <c r="DR81" s="80">
        <v>60</v>
      </c>
      <c r="DS81" s="80">
        <v>0</v>
      </c>
      <c r="DT81" s="80">
        <v>0</v>
      </c>
      <c r="DU81" s="80">
        <v>0</v>
      </c>
      <c r="DV81" s="80">
        <v>0</v>
      </c>
      <c r="DW81" s="80">
        <v>0</v>
      </c>
      <c r="DX81" s="80">
        <v>0</v>
      </c>
      <c r="DY81" s="80">
        <v>0</v>
      </c>
      <c r="DZ81" s="80">
        <v>7</v>
      </c>
      <c r="EA81" s="80">
        <v>0</v>
      </c>
      <c r="EB81" s="80">
        <v>0</v>
      </c>
      <c r="EC81" s="80">
        <v>0</v>
      </c>
      <c r="ED81" s="80">
        <v>18</v>
      </c>
      <c r="EE81" s="80">
        <v>0</v>
      </c>
      <c r="EF81" s="80">
        <v>8455148</v>
      </c>
      <c r="EG81" s="80">
        <v>0</v>
      </c>
      <c r="EH81" s="81">
        <v>0</v>
      </c>
      <c r="EI81" s="82">
        <v>0</v>
      </c>
      <c r="EJ81" s="80">
        <v>193928</v>
      </c>
      <c r="EK81" s="80">
        <v>656458</v>
      </c>
      <c r="EL81" s="80">
        <v>0</v>
      </c>
      <c r="EM81" s="80">
        <v>2344992</v>
      </c>
      <c r="EN81" s="80">
        <v>-1494606</v>
      </c>
      <c r="EO81" s="80">
        <v>6960542</v>
      </c>
    </row>
    <row r="82" spans="1:145" ht="33" customHeight="1">
      <c r="A82" s="76">
        <v>79</v>
      </c>
      <c r="B82" s="72" t="s">
        <v>702</v>
      </c>
      <c r="C82" s="68" t="s">
        <v>20</v>
      </c>
      <c r="D82" s="68" t="s">
        <v>145</v>
      </c>
      <c r="E82" s="80">
        <v>0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  <c r="K82" s="80">
        <v>0</v>
      </c>
      <c r="L82" s="80">
        <v>0</v>
      </c>
      <c r="M82" s="80">
        <v>0</v>
      </c>
      <c r="N82" s="80">
        <v>0</v>
      </c>
      <c r="O82" s="80">
        <v>0</v>
      </c>
      <c r="P82" s="80">
        <v>0</v>
      </c>
      <c r="Q82" s="80">
        <v>0</v>
      </c>
      <c r="R82" s="80">
        <v>0</v>
      </c>
      <c r="S82" s="80">
        <v>0</v>
      </c>
      <c r="T82" s="80">
        <v>0</v>
      </c>
      <c r="U82" s="80">
        <v>0</v>
      </c>
      <c r="V82" s="80">
        <v>0</v>
      </c>
      <c r="W82" s="80">
        <v>0</v>
      </c>
      <c r="X82" s="80">
        <v>0</v>
      </c>
      <c r="Y82" s="80">
        <v>0</v>
      </c>
      <c r="Z82" s="80">
        <v>0</v>
      </c>
      <c r="AA82" s="80">
        <v>0</v>
      </c>
      <c r="AB82" s="80">
        <v>0</v>
      </c>
      <c r="AC82" s="80">
        <v>0</v>
      </c>
      <c r="AD82" s="80">
        <v>0</v>
      </c>
      <c r="AE82" s="80">
        <v>0</v>
      </c>
      <c r="AF82" s="80">
        <v>0</v>
      </c>
      <c r="AG82" s="80">
        <v>0</v>
      </c>
      <c r="AH82" s="80">
        <v>0</v>
      </c>
      <c r="AI82" s="80">
        <v>0</v>
      </c>
      <c r="AJ82" s="80">
        <v>0</v>
      </c>
      <c r="AK82" s="80">
        <v>0</v>
      </c>
      <c r="AL82" s="80">
        <v>0</v>
      </c>
      <c r="AM82" s="80">
        <v>0</v>
      </c>
      <c r="AN82" s="80">
        <v>0</v>
      </c>
      <c r="AO82" s="80">
        <v>0</v>
      </c>
      <c r="AP82" s="80">
        <v>0</v>
      </c>
      <c r="AQ82" s="80">
        <v>0</v>
      </c>
      <c r="AR82" s="80">
        <v>0</v>
      </c>
      <c r="AS82" s="80">
        <v>0</v>
      </c>
      <c r="AT82" s="80">
        <v>0</v>
      </c>
      <c r="AU82" s="80">
        <v>20</v>
      </c>
      <c r="AV82" s="80">
        <v>0</v>
      </c>
      <c r="AW82" s="80">
        <v>36</v>
      </c>
      <c r="AX82" s="80">
        <v>0</v>
      </c>
      <c r="AY82" s="80">
        <v>0</v>
      </c>
      <c r="AZ82" s="80">
        <v>212</v>
      </c>
      <c r="BA82" s="80">
        <v>10</v>
      </c>
      <c r="BB82" s="80">
        <v>8</v>
      </c>
      <c r="BC82" s="80">
        <v>1612</v>
      </c>
      <c r="BD82" s="80">
        <v>1128</v>
      </c>
      <c r="BE82" s="80">
        <v>106</v>
      </c>
      <c r="BF82" s="80">
        <v>2724</v>
      </c>
      <c r="BG82" s="80">
        <v>13</v>
      </c>
      <c r="BH82" s="80">
        <v>49756</v>
      </c>
      <c r="BI82" s="80">
        <v>0</v>
      </c>
      <c r="BJ82" s="80">
        <v>0</v>
      </c>
      <c r="BK82" s="80">
        <v>486755</v>
      </c>
      <c r="BL82" s="80">
        <v>17</v>
      </c>
      <c r="BM82" s="80">
        <v>62</v>
      </c>
      <c r="BN82" s="80">
        <v>54405</v>
      </c>
      <c r="BO82" s="80">
        <v>78450</v>
      </c>
      <c r="BP82" s="80">
        <v>0</v>
      </c>
      <c r="BQ82" s="80">
        <v>0</v>
      </c>
      <c r="BR82" s="80">
        <v>97659</v>
      </c>
      <c r="BS82" s="80">
        <v>46880</v>
      </c>
      <c r="BT82" s="80">
        <v>45</v>
      </c>
      <c r="BU82" s="80">
        <v>12074</v>
      </c>
      <c r="BV82" s="80">
        <v>26477</v>
      </c>
      <c r="BW82" s="80">
        <v>12958</v>
      </c>
      <c r="BX82" s="80">
        <v>114895</v>
      </c>
      <c r="BY82" s="80">
        <v>39235</v>
      </c>
      <c r="BZ82" s="80">
        <v>1645</v>
      </c>
      <c r="CA82" s="80">
        <v>6950</v>
      </c>
      <c r="CB82" s="80">
        <v>1211</v>
      </c>
      <c r="CC82" s="80">
        <v>135951</v>
      </c>
      <c r="CD82" s="80">
        <v>1211013</v>
      </c>
      <c r="CE82" s="80">
        <v>4453743</v>
      </c>
      <c r="CF82" s="80">
        <v>4027224</v>
      </c>
      <c r="CG82" s="80">
        <v>1485647</v>
      </c>
      <c r="CH82" s="80">
        <v>135220</v>
      </c>
      <c r="CI82" s="80">
        <v>789271</v>
      </c>
      <c r="CJ82" s="80">
        <v>192300</v>
      </c>
      <c r="CK82" s="80">
        <v>83860</v>
      </c>
      <c r="CL82" s="80">
        <v>164633</v>
      </c>
      <c r="CM82" s="80">
        <v>127545</v>
      </c>
      <c r="CN82" s="80">
        <v>894799</v>
      </c>
      <c r="CO82" s="80">
        <v>165914</v>
      </c>
      <c r="CP82" s="80">
        <v>10518</v>
      </c>
      <c r="CQ82" s="80">
        <v>10200</v>
      </c>
      <c r="CR82" s="80">
        <v>3044</v>
      </c>
      <c r="CS82" s="80">
        <v>141114</v>
      </c>
      <c r="CT82" s="80">
        <v>31774</v>
      </c>
      <c r="CU82" s="80">
        <v>203</v>
      </c>
      <c r="CV82" s="80">
        <v>3394</v>
      </c>
      <c r="CW82" s="80">
        <v>5414</v>
      </c>
      <c r="CX82" s="80">
        <v>30599</v>
      </c>
      <c r="CY82" s="80">
        <v>1778670</v>
      </c>
      <c r="CZ82" s="80">
        <v>661050</v>
      </c>
      <c r="DA82" s="80">
        <v>37013</v>
      </c>
      <c r="DB82" s="80">
        <v>44040</v>
      </c>
      <c r="DC82" s="80">
        <v>697</v>
      </c>
      <c r="DD82" s="80">
        <v>88315</v>
      </c>
      <c r="DE82" s="80">
        <v>13749</v>
      </c>
      <c r="DF82" s="80">
        <v>498688</v>
      </c>
      <c r="DG82" s="80">
        <v>0</v>
      </c>
      <c r="DH82" s="80">
        <v>0</v>
      </c>
      <c r="DI82" s="80">
        <v>0</v>
      </c>
      <c r="DJ82" s="80">
        <v>0</v>
      </c>
      <c r="DK82" s="80">
        <v>0</v>
      </c>
      <c r="DL82" s="80">
        <v>0</v>
      </c>
      <c r="DM82" s="80">
        <v>0</v>
      </c>
      <c r="DN82" s="80">
        <v>0</v>
      </c>
      <c r="DO82" s="80">
        <v>0</v>
      </c>
      <c r="DP82" s="80">
        <v>0</v>
      </c>
      <c r="DQ82" s="80">
        <v>773418</v>
      </c>
      <c r="DR82" s="80">
        <v>0</v>
      </c>
      <c r="DS82" s="80">
        <v>0</v>
      </c>
      <c r="DT82" s="80">
        <v>0</v>
      </c>
      <c r="DU82" s="80">
        <v>0</v>
      </c>
      <c r="DV82" s="80">
        <v>0</v>
      </c>
      <c r="DW82" s="80">
        <v>0</v>
      </c>
      <c r="DX82" s="80">
        <v>0</v>
      </c>
      <c r="DY82" s="80">
        <v>0</v>
      </c>
      <c r="DZ82" s="80">
        <v>0</v>
      </c>
      <c r="EA82" s="80">
        <v>0</v>
      </c>
      <c r="EB82" s="80">
        <v>0</v>
      </c>
      <c r="EC82" s="80">
        <v>0</v>
      </c>
      <c r="ED82" s="80">
        <v>50</v>
      </c>
      <c r="EE82" s="80">
        <v>0</v>
      </c>
      <c r="EF82" s="80">
        <v>19034417</v>
      </c>
      <c r="EG82" s="80">
        <v>0</v>
      </c>
      <c r="EH82" s="81">
        <v>0</v>
      </c>
      <c r="EI82" s="82">
        <v>0</v>
      </c>
      <c r="EJ82" s="80">
        <v>364682</v>
      </c>
      <c r="EK82" s="80">
        <v>148459</v>
      </c>
      <c r="EL82" s="80">
        <v>0</v>
      </c>
      <c r="EM82" s="80">
        <v>156810</v>
      </c>
      <c r="EN82" s="80">
        <v>356331</v>
      </c>
      <c r="EO82" s="80">
        <v>19390748</v>
      </c>
    </row>
    <row r="83" spans="1:145" ht="15.75" customHeight="1">
      <c r="A83" s="76">
        <v>80</v>
      </c>
      <c r="B83" s="68" t="s">
        <v>703</v>
      </c>
      <c r="C83" s="68" t="s">
        <v>20</v>
      </c>
      <c r="D83" s="68" t="s">
        <v>145</v>
      </c>
      <c r="E83" s="77">
        <v>0</v>
      </c>
      <c r="F83" s="77">
        <v>0</v>
      </c>
      <c r="G83" s="77">
        <v>0</v>
      </c>
      <c r="H83" s="77">
        <v>0</v>
      </c>
      <c r="I83" s="77">
        <v>0</v>
      </c>
      <c r="J83" s="77">
        <v>0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  <c r="R83" s="77">
        <v>0</v>
      </c>
      <c r="S83" s="77">
        <v>0</v>
      </c>
      <c r="T83" s="77">
        <v>0</v>
      </c>
      <c r="U83" s="77">
        <v>0</v>
      </c>
      <c r="V83" s="77">
        <v>0</v>
      </c>
      <c r="W83" s="77">
        <v>0</v>
      </c>
      <c r="X83" s="77">
        <v>0</v>
      </c>
      <c r="Y83" s="77">
        <v>0</v>
      </c>
      <c r="Z83" s="77">
        <v>0</v>
      </c>
      <c r="AA83" s="77">
        <v>0</v>
      </c>
      <c r="AB83" s="77">
        <v>0</v>
      </c>
      <c r="AC83" s="77">
        <v>0</v>
      </c>
      <c r="AD83" s="77">
        <v>0</v>
      </c>
      <c r="AE83" s="77">
        <v>0</v>
      </c>
      <c r="AF83" s="77">
        <v>641657</v>
      </c>
      <c r="AG83" s="77">
        <v>156060</v>
      </c>
      <c r="AH83" s="77">
        <v>0</v>
      </c>
      <c r="AI83" s="77">
        <v>0</v>
      </c>
      <c r="AJ83" s="77">
        <v>0</v>
      </c>
      <c r="AK83" s="77">
        <v>0</v>
      </c>
      <c r="AL83" s="77">
        <v>0</v>
      </c>
      <c r="AM83" s="77">
        <v>0</v>
      </c>
      <c r="AN83" s="77">
        <v>0</v>
      </c>
      <c r="AO83" s="77">
        <v>0</v>
      </c>
      <c r="AP83" s="77">
        <v>0</v>
      </c>
      <c r="AQ83" s="77">
        <v>0</v>
      </c>
      <c r="AR83" s="77">
        <v>0</v>
      </c>
      <c r="AS83" s="77">
        <v>0</v>
      </c>
      <c r="AT83" s="77">
        <v>0</v>
      </c>
      <c r="AU83" s="77">
        <v>4</v>
      </c>
      <c r="AV83" s="77">
        <v>0</v>
      </c>
      <c r="AW83" s="77">
        <v>1</v>
      </c>
      <c r="AX83" s="77">
        <v>0</v>
      </c>
      <c r="AY83" s="77">
        <v>0</v>
      </c>
      <c r="AZ83" s="77">
        <v>158</v>
      </c>
      <c r="BA83" s="77">
        <v>13</v>
      </c>
      <c r="BB83" s="77">
        <v>0</v>
      </c>
      <c r="BC83" s="77">
        <v>388</v>
      </c>
      <c r="BD83" s="77">
        <v>317</v>
      </c>
      <c r="BE83" s="77">
        <v>78</v>
      </c>
      <c r="BF83" s="77">
        <v>1120</v>
      </c>
      <c r="BG83" s="77">
        <v>18</v>
      </c>
      <c r="BH83" s="77">
        <v>73187</v>
      </c>
      <c r="BI83" s="77">
        <v>17560</v>
      </c>
      <c r="BJ83" s="77">
        <v>786</v>
      </c>
      <c r="BK83" s="77">
        <v>208646</v>
      </c>
      <c r="BL83" s="77">
        <v>15</v>
      </c>
      <c r="BM83" s="77">
        <v>41</v>
      </c>
      <c r="BN83" s="77">
        <v>47112</v>
      </c>
      <c r="BO83" s="77">
        <v>34424</v>
      </c>
      <c r="BP83" s="77">
        <v>1967136</v>
      </c>
      <c r="BQ83" s="77">
        <v>0</v>
      </c>
      <c r="BR83" s="77">
        <v>16842</v>
      </c>
      <c r="BS83" s="77">
        <v>7450</v>
      </c>
      <c r="BT83" s="77">
        <v>13</v>
      </c>
      <c r="BU83" s="77">
        <v>2637</v>
      </c>
      <c r="BV83" s="77">
        <v>16168</v>
      </c>
      <c r="BW83" s="77">
        <v>2920</v>
      </c>
      <c r="BX83" s="77">
        <v>31905</v>
      </c>
      <c r="BY83" s="77">
        <v>19417</v>
      </c>
      <c r="BZ83" s="77">
        <v>124</v>
      </c>
      <c r="CA83" s="77">
        <v>5228</v>
      </c>
      <c r="CB83" s="77">
        <v>553</v>
      </c>
      <c r="CC83" s="77">
        <v>133995</v>
      </c>
      <c r="CD83" s="77">
        <v>210185</v>
      </c>
      <c r="CE83" s="77">
        <v>504280</v>
      </c>
      <c r="CF83" s="77">
        <v>728516</v>
      </c>
      <c r="CG83" s="77">
        <v>1779967</v>
      </c>
      <c r="CH83" s="77">
        <v>46117</v>
      </c>
      <c r="CI83" s="77">
        <v>302513</v>
      </c>
      <c r="CJ83" s="77">
        <v>51896</v>
      </c>
      <c r="CK83" s="77">
        <v>15883</v>
      </c>
      <c r="CL83" s="77">
        <v>47142</v>
      </c>
      <c r="CM83" s="77">
        <v>38401</v>
      </c>
      <c r="CN83" s="77">
        <v>234449</v>
      </c>
      <c r="CO83" s="77">
        <v>105731</v>
      </c>
      <c r="CP83" s="77">
        <v>19188</v>
      </c>
      <c r="CQ83" s="77">
        <v>11106</v>
      </c>
      <c r="CR83" s="77">
        <v>3277</v>
      </c>
      <c r="CS83" s="77">
        <v>59156</v>
      </c>
      <c r="CT83" s="77">
        <v>34557</v>
      </c>
      <c r="CU83" s="77">
        <v>202</v>
      </c>
      <c r="CV83" s="77">
        <v>1335</v>
      </c>
      <c r="CW83" s="77">
        <v>5442</v>
      </c>
      <c r="CX83" s="77">
        <v>11549</v>
      </c>
      <c r="CY83" s="77">
        <v>1215031</v>
      </c>
      <c r="CZ83" s="77">
        <v>124298</v>
      </c>
      <c r="DA83" s="77">
        <v>142509</v>
      </c>
      <c r="DB83" s="77">
        <v>18687</v>
      </c>
      <c r="DC83" s="77">
        <v>397</v>
      </c>
      <c r="DD83" s="77">
        <v>35353</v>
      </c>
      <c r="DE83" s="77">
        <v>17739</v>
      </c>
      <c r="DF83" s="77">
        <v>191546</v>
      </c>
      <c r="DG83" s="77">
        <v>19016339</v>
      </c>
      <c r="DH83" s="77">
        <v>4138265</v>
      </c>
      <c r="DI83" s="77">
        <v>14630</v>
      </c>
      <c r="DJ83" s="77">
        <v>0</v>
      </c>
      <c r="DK83" s="77">
        <v>0</v>
      </c>
      <c r="DL83" s="77">
        <v>7</v>
      </c>
      <c r="DM83" s="77">
        <v>0</v>
      </c>
      <c r="DN83" s="77">
        <v>6</v>
      </c>
      <c r="DO83" s="77">
        <v>0</v>
      </c>
      <c r="DP83" s="77">
        <v>0</v>
      </c>
      <c r="DQ83" s="77">
        <v>367192</v>
      </c>
      <c r="DR83" s="77">
        <v>0</v>
      </c>
      <c r="DS83" s="77">
        <v>0</v>
      </c>
      <c r="DT83" s="77">
        <v>0</v>
      </c>
      <c r="DU83" s="77">
        <v>0</v>
      </c>
      <c r="DV83" s="77">
        <v>0</v>
      </c>
      <c r="DW83" s="77">
        <v>0</v>
      </c>
      <c r="DX83" s="77">
        <v>0</v>
      </c>
      <c r="DY83" s="77">
        <v>0</v>
      </c>
      <c r="DZ83" s="77">
        <v>0</v>
      </c>
      <c r="EA83" s="77">
        <v>0</v>
      </c>
      <c r="EB83" s="77">
        <v>0</v>
      </c>
      <c r="EC83" s="77">
        <v>0</v>
      </c>
      <c r="ED83" s="77">
        <v>17</v>
      </c>
      <c r="EE83" s="77">
        <v>0</v>
      </c>
      <c r="EF83" s="77">
        <v>32878879</v>
      </c>
      <c r="EG83" s="77">
        <v>0</v>
      </c>
      <c r="EH83" s="78">
        <v>0</v>
      </c>
      <c r="EI83" s="79">
        <v>0</v>
      </c>
      <c r="EJ83" s="77">
        <v>509009</v>
      </c>
      <c r="EK83" s="77">
        <v>4519481</v>
      </c>
      <c r="EL83" s="77">
        <v>0</v>
      </c>
      <c r="EM83" s="77">
        <v>7305421</v>
      </c>
      <c r="EN83" s="77">
        <v>-2276931</v>
      </c>
      <c r="EO83" s="77">
        <v>30601948</v>
      </c>
    </row>
    <row r="84" spans="1:145" ht="33" customHeight="1">
      <c r="A84" s="76">
        <v>81</v>
      </c>
      <c r="B84" s="72" t="s">
        <v>704</v>
      </c>
      <c r="C84" s="68" t="s">
        <v>20</v>
      </c>
      <c r="D84" s="68" t="s">
        <v>145</v>
      </c>
      <c r="E84" s="80">
        <v>0</v>
      </c>
      <c r="F84" s="80">
        <v>0</v>
      </c>
      <c r="G84" s="80">
        <v>0</v>
      </c>
      <c r="H84" s="80">
        <v>0</v>
      </c>
      <c r="I84" s="80">
        <v>0</v>
      </c>
      <c r="J84" s="80">
        <v>0</v>
      </c>
      <c r="K84" s="80">
        <v>0</v>
      </c>
      <c r="L84" s="80">
        <v>0</v>
      </c>
      <c r="M84" s="80">
        <v>0</v>
      </c>
      <c r="N84" s="80">
        <v>0</v>
      </c>
      <c r="O84" s="80">
        <v>0</v>
      </c>
      <c r="P84" s="80">
        <v>0</v>
      </c>
      <c r="Q84" s="80">
        <v>0</v>
      </c>
      <c r="R84" s="80">
        <v>0</v>
      </c>
      <c r="S84" s="80">
        <v>0</v>
      </c>
      <c r="T84" s="80">
        <v>0</v>
      </c>
      <c r="U84" s="80">
        <v>0</v>
      </c>
      <c r="V84" s="80">
        <v>0</v>
      </c>
      <c r="W84" s="80">
        <v>0</v>
      </c>
      <c r="X84" s="80">
        <v>0</v>
      </c>
      <c r="Y84" s="80">
        <v>0</v>
      </c>
      <c r="Z84" s="80">
        <v>0</v>
      </c>
      <c r="AA84" s="80">
        <v>0</v>
      </c>
      <c r="AB84" s="80">
        <v>0</v>
      </c>
      <c r="AC84" s="80">
        <v>1515</v>
      </c>
      <c r="AD84" s="80">
        <v>0</v>
      </c>
      <c r="AE84" s="80">
        <v>0</v>
      </c>
      <c r="AF84" s="80">
        <v>0</v>
      </c>
      <c r="AG84" s="80">
        <v>0</v>
      </c>
      <c r="AH84" s="80">
        <v>0</v>
      </c>
      <c r="AI84" s="80">
        <v>0</v>
      </c>
      <c r="AJ84" s="80">
        <v>0</v>
      </c>
      <c r="AK84" s="80">
        <v>0</v>
      </c>
      <c r="AL84" s="80">
        <v>0</v>
      </c>
      <c r="AM84" s="80">
        <v>0</v>
      </c>
      <c r="AN84" s="80">
        <v>0</v>
      </c>
      <c r="AO84" s="80">
        <v>0</v>
      </c>
      <c r="AP84" s="80">
        <v>0</v>
      </c>
      <c r="AQ84" s="80">
        <v>0</v>
      </c>
      <c r="AR84" s="80">
        <v>0</v>
      </c>
      <c r="AS84" s="80">
        <v>1</v>
      </c>
      <c r="AT84" s="80">
        <v>0</v>
      </c>
      <c r="AU84" s="80">
        <v>579</v>
      </c>
      <c r="AV84" s="80">
        <v>0</v>
      </c>
      <c r="AW84" s="80">
        <v>546</v>
      </c>
      <c r="AX84" s="80">
        <v>0</v>
      </c>
      <c r="AY84" s="80">
        <v>0</v>
      </c>
      <c r="AZ84" s="80">
        <v>1472</v>
      </c>
      <c r="BA84" s="80">
        <v>67</v>
      </c>
      <c r="BB84" s="80">
        <v>10</v>
      </c>
      <c r="BC84" s="80">
        <v>3141</v>
      </c>
      <c r="BD84" s="80">
        <v>421</v>
      </c>
      <c r="BE84" s="80">
        <v>63</v>
      </c>
      <c r="BF84" s="80">
        <v>1886</v>
      </c>
      <c r="BG84" s="80">
        <v>120</v>
      </c>
      <c r="BH84" s="80">
        <v>82442</v>
      </c>
      <c r="BI84" s="80">
        <v>192377</v>
      </c>
      <c r="BJ84" s="80">
        <v>30238</v>
      </c>
      <c r="BK84" s="80">
        <v>259446</v>
      </c>
      <c r="BL84" s="80">
        <v>156</v>
      </c>
      <c r="BM84" s="80">
        <v>329</v>
      </c>
      <c r="BN84" s="80">
        <v>160618</v>
      </c>
      <c r="BO84" s="80">
        <v>524962</v>
      </c>
      <c r="BP84" s="80">
        <v>55</v>
      </c>
      <c r="BQ84" s="80">
        <v>10</v>
      </c>
      <c r="BR84" s="80">
        <v>139692</v>
      </c>
      <c r="BS84" s="80">
        <v>147226</v>
      </c>
      <c r="BT84" s="80">
        <v>156</v>
      </c>
      <c r="BU84" s="80">
        <v>22026</v>
      </c>
      <c r="BV84" s="80">
        <v>70547</v>
      </c>
      <c r="BW84" s="80">
        <v>10442</v>
      </c>
      <c r="BX84" s="80">
        <v>23947</v>
      </c>
      <c r="BY84" s="80">
        <v>146536</v>
      </c>
      <c r="BZ84" s="80">
        <v>19951</v>
      </c>
      <c r="CA84" s="80">
        <v>14556</v>
      </c>
      <c r="CB84" s="80">
        <v>1157</v>
      </c>
      <c r="CC84" s="80">
        <v>725190</v>
      </c>
      <c r="CD84" s="80">
        <v>91353</v>
      </c>
      <c r="CE84" s="80">
        <v>196290</v>
      </c>
      <c r="CF84" s="80">
        <v>587665</v>
      </c>
      <c r="CG84" s="80">
        <v>1729540</v>
      </c>
      <c r="CH84" s="80">
        <v>231643</v>
      </c>
      <c r="CI84" s="80">
        <v>1824868</v>
      </c>
      <c r="CJ84" s="80">
        <v>382164</v>
      </c>
      <c r="CK84" s="80">
        <v>164825</v>
      </c>
      <c r="CL84" s="80">
        <v>442812</v>
      </c>
      <c r="CM84" s="80">
        <v>298650</v>
      </c>
      <c r="CN84" s="80">
        <v>2807742</v>
      </c>
      <c r="CO84" s="80">
        <v>1080418</v>
      </c>
      <c r="CP84" s="80">
        <v>884111</v>
      </c>
      <c r="CQ84" s="80">
        <v>282478</v>
      </c>
      <c r="CR84" s="80">
        <v>60025</v>
      </c>
      <c r="CS84" s="80">
        <v>1254815</v>
      </c>
      <c r="CT84" s="80">
        <v>267831</v>
      </c>
      <c r="CU84" s="80">
        <v>35885</v>
      </c>
      <c r="CV84" s="80">
        <v>135923</v>
      </c>
      <c r="CW84" s="80">
        <v>28474</v>
      </c>
      <c r="CX84" s="80">
        <v>141586</v>
      </c>
      <c r="CY84" s="80">
        <v>5427841</v>
      </c>
      <c r="CZ84" s="80">
        <v>1946472</v>
      </c>
      <c r="DA84" s="80">
        <v>336987</v>
      </c>
      <c r="DB84" s="80">
        <v>327679</v>
      </c>
      <c r="DC84" s="80">
        <v>13201</v>
      </c>
      <c r="DD84" s="80">
        <v>103211</v>
      </c>
      <c r="DE84" s="80">
        <v>671635</v>
      </c>
      <c r="DF84" s="80">
        <v>940477</v>
      </c>
      <c r="DG84" s="80">
        <v>6467</v>
      </c>
      <c r="DH84" s="80">
        <v>17295</v>
      </c>
      <c r="DI84" s="80">
        <v>0</v>
      </c>
      <c r="DJ84" s="80">
        <v>0</v>
      </c>
      <c r="DK84" s="80">
        <v>0</v>
      </c>
      <c r="DL84" s="80">
        <v>0</v>
      </c>
      <c r="DM84" s="80">
        <v>0</v>
      </c>
      <c r="DN84" s="80">
        <v>15</v>
      </c>
      <c r="DO84" s="80">
        <v>0</v>
      </c>
      <c r="DP84" s="80">
        <v>0</v>
      </c>
      <c r="DQ84" s="80">
        <v>1681832</v>
      </c>
      <c r="DR84" s="80">
        <v>0</v>
      </c>
      <c r="DS84" s="80">
        <v>0</v>
      </c>
      <c r="DT84" s="80">
        <v>0</v>
      </c>
      <c r="DU84" s="80">
        <v>0</v>
      </c>
      <c r="DV84" s="80">
        <v>0</v>
      </c>
      <c r="DW84" s="80">
        <v>0</v>
      </c>
      <c r="DX84" s="80">
        <v>0</v>
      </c>
      <c r="DY84" s="80">
        <v>0</v>
      </c>
      <c r="DZ84" s="80">
        <v>95</v>
      </c>
      <c r="EA84" s="80">
        <v>0</v>
      </c>
      <c r="EB84" s="80">
        <v>0</v>
      </c>
      <c r="EC84" s="80">
        <v>0</v>
      </c>
      <c r="ED84" s="80">
        <v>184</v>
      </c>
      <c r="EE84" s="80">
        <v>0</v>
      </c>
      <c r="EF84" s="80">
        <v>26984370</v>
      </c>
      <c r="EG84" s="80">
        <v>0</v>
      </c>
      <c r="EH84" s="81">
        <v>0</v>
      </c>
      <c r="EI84" s="82">
        <v>0</v>
      </c>
      <c r="EJ84" s="80">
        <v>461999</v>
      </c>
      <c r="EK84" s="80">
        <v>2684453</v>
      </c>
      <c r="EL84" s="80">
        <v>0</v>
      </c>
      <c r="EM84" s="80">
        <v>4151111</v>
      </c>
      <c r="EN84" s="80">
        <v>-1004659</v>
      </c>
      <c r="EO84" s="80">
        <v>25979711</v>
      </c>
    </row>
    <row r="85" spans="1:145" ht="15.75" customHeight="1">
      <c r="A85" s="76">
        <v>82</v>
      </c>
      <c r="B85" s="68" t="s">
        <v>705</v>
      </c>
      <c r="C85" s="68" t="s">
        <v>21</v>
      </c>
      <c r="D85" s="68" t="s">
        <v>150</v>
      </c>
      <c r="E85" s="77">
        <v>0</v>
      </c>
      <c r="F85" s="77">
        <v>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1</v>
      </c>
      <c r="N85" s="77">
        <v>13</v>
      </c>
      <c r="O85" s="77">
        <v>4</v>
      </c>
      <c r="P85" s="77">
        <v>0</v>
      </c>
      <c r="Q85" s="77">
        <v>256</v>
      </c>
      <c r="R85" s="77">
        <v>0</v>
      </c>
      <c r="S85" s="77">
        <v>0</v>
      </c>
      <c r="T85" s="77">
        <v>0</v>
      </c>
      <c r="U85" s="77">
        <v>0</v>
      </c>
      <c r="V85" s="77">
        <v>0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42149</v>
      </c>
      <c r="AD85" s="77">
        <v>1742</v>
      </c>
      <c r="AE85" s="77">
        <v>0</v>
      </c>
      <c r="AF85" s="77">
        <v>0</v>
      </c>
      <c r="AG85" s="77">
        <v>0</v>
      </c>
      <c r="AH85" s="77">
        <v>79479</v>
      </c>
      <c r="AI85" s="77">
        <v>1</v>
      </c>
      <c r="AJ85" s="77">
        <v>4</v>
      </c>
      <c r="AK85" s="77">
        <v>0</v>
      </c>
      <c r="AL85" s="77">
        <v>18</v>
      </c>
      <c r="AM85" s="77">
        <v>12195</v>
      </c>
      <c r="AN85" s="77">
        <v>0</v>
      </c>
      <c r="AO85" s="77">
        <v>94</v>
      </c>
      <c r="AP85" s="77">
        <v>0</v>
      </c>
      <c r="AQ85" s="77">
        <v>0</v>
      </c>
      <c r="AR85" s="77">
        <v>0</v>
      </c>
      <c r="AS85" s="77">
        <v>54</v>
      </c>
      <c r="AT85" s="77">
        <v>0</v>
      </c>
      <c r="AU85" s="77">
        <v>59459</v>
      </c>
      <c r="AV85" s="77">
        <v>3400</v>
      </c>
      <c r="AW85" s="77">
        <v>722</v>
      </c>
      <c r="AX85" s="77">
        <v>0</v>
      </c>
      <c r="AY85" s="77">
        <v>0</v>
      </c>
      <c r="AZ85" s="77">
        <v>4053</v>
      </c>
      <c r="BA85" s="77">
        <v>185</v>
      </c>
      <c r="BB85" s="77">
        <v>28</v>
      </c>
      <c r="BC85" s="77">
        <v>8651</v>
      </c>
      <c r="BD85" s="77">
        <v>1159</v>
      </c>
      <c r="BE85" s="77">
        <v>174</v>
      </c>
      <c r="BF85" s="77">
        <v>5194</v>
      </c>
      <c r="BG85" s="77">
        <v>11124</v>
      </c>
      <c r="BH85" s="77">
        <v>4737</v>
      </c>
      <c r="BI85" s="77">
        <v>5710</v>
      </c>
      <c r="BJ85" s="77">
        <v>1341</v>
      </c>
      <c r="BK85" s="77">
        <v>9849</v>
      </c>
      <c r="BL85" s="77">
        <v>1218</v>
      </c>
      <c r="BM85" s="77">
        <v>2573</v>
      </c>
      <c r="BN85" s="77">
        <v>10538</v>
      </c>
      <c r="BO85" s="77">
        <v>34442</v>
      </c>
      <c r="BP85" s="77">
        <v>344202</v>
      </c>
      <c r="BQ85" s="77">
        <v>65271</v>
      </c>
      <c r="BR85" s="77">
        <v>52658</v>
      </c>
      <c r="BS85" s="77">
        <v>55498</v>
      </c>
      <c r="BT85" s="77">
        <v>59</v>
      </c>
      <c r="BU85" s="77">
        <v>8303</v>
      </c>
      <c r="BV85" s="77">
        <v>26594</v>
      </c>
      <c r="BW85" s="77">
        <v>3936</v>
      </c>
      <c r="BX85" s="77">
        <v>9027</v>
      </c>
      <c r="BY85" s="77">
        <v>55238</v>
      </c>
      <c r="BZ85" s="77">
        <v>26828</v>
      </c>
      <c r="CA85" s="77">
        <v>1612</v>
      </c>
      <c r="CB85" s="77">
        <v>128</v>
      </c>
      <c r="CC85" s="77">
        <v>80332</v>
      </c>
      <c r="CD85" s="77">
        <v>31194</v>
      </c>
      <c r="CE85" s="77">
        <v>67027</v>
      </c>
      <c r="CF85" s="77">
        <v>200668</v>
      </c>
      <c r="CG85" s="77">
        <v>187281</v>
      </c>
      <c r="CH85" s="77">
        <v>13252</v>
      </c>
      <c r="CI85" s="77">
        <v>104397</v>
      </c>
      <c r="CJ85" s="77">
        <v>15562</v>
      </c>
      <c r="CK85" s="77">
        <v>6712</v>
      </c>
      <c r="CL85" s="77">
        <v>18032</v>
      </c>
      <c r="CM85" s="77">
        <v>12161</v>
      </c>
      <c r="CN85" s="77">
        <v>114333</v>
      </c>
      <c r="CO85" s="77">
        <v>37506</v>
      </c>
      <c r="CP85" s="77">
        <v>30692</v>
      </c>
      <c r="CQ85" s="77">
        <v>9806</v>
      </c>
      <c r="CR85" s="77">
        <v>2084</v>
      </c>
      <c r="CS85" s="77">
        <v>43522</v>
      </c>
      <c r="CT85" s="77">
        <v>9289</v>
      </c>
      <c r="CU85" s="77">
        <v>1245</v>
      </c>
      <c r="CV85" s="77">
        <v>3976</v>
      </c>
      <c r="CW85" s="77">
        <v>323</v>
      </c>
      <c r="CX85" s="77">
        <v>1607</v>
      </c>
      <c r="CY85" s="77">
        <v>61611</v>
      </c>
      <c r="CZ85" s="77">
        <v>22094</v>
      </c>
      <c r="DA85" s="77">
        <v>3825</v>
      </c>
      <c r="DB85" s="77">
        <v>3719</v>
      </c>
      <c r="DC85" s="77">
        <v>150</v>
      </c>
      <c r="DD85" s="77">
        <v>5502</v>
      </c>
      <c r="DE85" s="77">
        <v>35803</v>
      </c>
      <c r="DF85" s="77">
        <v>50134</v>
      </c>
      <c r="DG85" s="77">
        <v>1028888</v>
      </c>
      <c r="DH85" s="77">
        <v>2734</v>
      </c>
      <c r="DI85" s="77">
        <v>0</v>
      </c>
      <c r="DJ85" s="77">
        <v>0</v>
      </c>
      <c r="DK85" s="77">
        <v>0</v>
      </c>
      <c r="DL85" s="77">
        <v>0</v>
      </c>
      <c r="DM85" s="77">
        <v>0</v>
      </c>
      <c r="DN85" s="77">
        <v>0</v>
      </c>
      <c r="DO85" s="77">
        <v>0</v>
      </c>
      <c r="DP85" s="77">
        <v>176</v>
      </c>
      <c r="DQ85" s="77">
        <v>26410</v>
      </c>
      <c r="DR85" s="77">
        <v>0</v>
      </c>
      <c r="DS85" s="77">
        <v>0</v>
      </c>
      <c r="DT85" s="77">
        <v>0</v>
      </c>
      <c r="DU85" s="77">
        <v>0</v>
      </c>
      <c r="DV85" s="77">
        <v>0</v>
      </c>
      <c r="DW85" s="77">
        <v>0</v>
      </c>
      <c r="DX85" s="77">
        <v>0</v>
      </c>
      <c r="DY85" s="77">
        <v>0</v>
      </c>
      <c r="DZ85" s="77">
        <v>0</v>
      </c>
      <c r="EA85" s="77">
        <v>0</v>
      </c>
      <c r="EB85" s="77">
        <v>0</v>
      </c>
      <c r="EC85" s="77">
        <v>0</v>
      </c>
      <c r="ED85" s="77">
        <v>0</v>
      </c>
      <c r="EE85" s="77">
        <v>2115</v>
      </c>
      <c r="EF85" s="77">
        <v>3184083</v>
      </c>
      <c r="EG85" s="77">
        <v>39634</v>
      </c>
      <c r="EH85" s="78">
        <v>0</v>
      </c>
      <c r="EI85" s="79">
        <v>0</v>
      </c>
      <c r="EJ85" s="77">
        <v>51262</v>
      </c>
      <c r="EK85" s="77">
        <v>350573</v>
      </c>
      <c r="EL85" s="77">
        <v>0</v>
      </c>
      <c r="EM85" s="77">
        <v>599843</v>
      </c>
      <c r="EN85" s="77">
        <v>-158375</v>
      </c>
      <c r="EO85" s="77">
        <v>3025708</v>
      </c>
    </row>
    <row r="86" spans="1:145" ht="33" customHeight="1">
      <c r="A86" s="76">
        <v>83</v>
      </c>
      <c r="B86" s="72" t="s">
        <v>706</v>
      </c>
      <c r="C86" s="68" t="s">
        <v>21</v>
      </c>
      <c r="D86" s="68" t="s">
        <v>150</v>
      </c>
      <c r="E86" s="80">
        <v>0</v>
      </c>
      <c r="F86" s="80">
        <v>0</v>
      </c>
      <c r="G86" s="80">
        <v>0</v>
      </c>
      <c r="H86" s="80">
        <v>0</v>
      </c>
      <c r="I86" s="80">
        <v>0</v>
      </c>
      <c r="J86" s="80">
        <v>0</v>
      </c>
      <c r="K86" s="80">
        <v>0</v>
      </c>
      <c r="L86" s="80">
        <v>0</v>
      </c>
      <c r="M86" s="80">
        <v>0</v>
      </c>
      <c r="N86" s="80">
        <v>0</v>
      </c>
      <c r="O86" s="80">
        <v>0</v>
      </c>
      <c r="P86" s="80">
        <v>0</v>
      </c>
      <c r="Q86" s="80">
        <v>0</v>
      </c>
      <c r="R86" s="80">
        <v>0</v>
      </c>
      <c r="S86" s="80">
        <v>0</v>
      </c>
      <c r="T86" s="80">
        <v>0</v>
      </c>
      <c r="U86" s="80">
        <v>0</v>
      </c>
      <c r="V86" s="80">
        <v>0</v>
      </c>
      <c r="W86" s="80">
        <v>0</v>
      </c>
      <c r="X86" s="80">
        <v>0</v>
      </c>
      <c r="Y86" s="80">
        <v>0</v>
      </c>
      <c r="Z86" s="80">
        <v>0</v>
      </c>
      <c r="AA86" s="80">
        <v>0</v>
      </c>
      <c r="AB86" s="80">
        <v>0</v>
      </c>
      <c r="AC86" s="80">
        <v>11</v>
      </c>
      <c r="AD86" s="80">
        <v>29848</v>
      </c>
      <c r="AE86" s="80">
        <v>825238</v>
      </c>
      <c r="AF86" s="80">
        <v>75497</v>
      </c>
      <c r="AG86" s="80">
        <v>23970</v>
      </c>
      <c r="AH86" s="80">
        <v>1720158</v>
      </c>
      <c r="AI86" s="80">
        <v>0</v>
      </c>
      <c r="AJ86" s="80">
        <v>12</v>
      </c>
      <c r="AK86" s="80">
        <v>2590</v>
      </c>
      <c r="AL86" s="80">
        <v>44645</v>
      </c>
      <c r="AM86" s="80">
        <v>102782</v>
      </c>
      <c r="AN86" s="80">
        <v>0</v>
      </c>
      <c r="AO86" s="80">
        <v>942</v>
      </c>
      <c r="AP86" s="80">
        <v>0</v>
      </c>
      <c r="AQ86" s="80">
        <v>0</v>
      </c>
      <c r="AR86" s="80">
        <v>0</v>
      </c>
      <c r="AS86" s="80">
        <v>0</v>
      </c>
      <c r="AT86" s="80">
        <v>0</v>
      </c>
      <c r="AU86" s="80">
        <v>16</v>
      </c>
      <c r="AV86" s="80">
        <v>51083</v>
      </c>
      <c r="AW86" s="80">
        <v>39</v>
      </c>
      <c r="AX86" s="80">
        <v>0</v>
      </c>
      <c r="AY86" s="80">
        <v>10</v>
      </c>
      <c r="AZ86" s="80">
        <v>13805</v>
      </c>
      <c r="BA86" s="80">
        <v>85897</v>
      </c>
      <c r="BB86" s="80">
        <v>216518</v>
      </c>
      <c r="BC86" s="80">
        <v>57201</v>
      </c>
      <c r="BD86" s="80">
        <v>19912</v>
      </c>
      <c r="BE86" s="80">
        <v>24631</v>
      </c>
      <c r="BF86" s="80">
        <v>206128</v>
      </c>
      <c r="BG86" s="80">
        <v>223949</v>
      </c>
      <c r="BH86" s="80">
        <v>48144</v>
      </c>
      <c r="BI86" s="80">
        <v>141524</v>
      </c>
      <c r="BJ86" s="80">
        <v>7666</v>
      </c>
      <c r="BK86" s="80">
        <v>68018</v>
      </c>
      <c r="BL86" s="80">
        <v>32356</v>
      </c>
      <c r="BM86" s="80">
        <v>68932</v>
      </c>
      <c r="BN86" s="80">
        <v>173682</v>
      </c>
      <c r="BO86" s="80">
        <v>62540</v>
      </c>
      <c r="BP86" s="80">
        <v>23407</v>
      </c>
      <c r="BQ86" s="80">
        <v>5477</v>
      </c>
      <c r="BR86" s="80">
        <v>9046</v>
      </c>
      <c r="BS86" s="80">
        <v>12190</v>
      </c>
      <c r="BT86" s="80">
        <v>1</v>
      </c>
      <c r="BU86" s="80">
        <v>6400</v>
      </c>
      <c r="BV86" s="80">
        <v>5502</v>
      </c>
      <c r="BW86" s="80">
        <v>1248</v>
      </c>
      <c r="BX86" s="80">
        <v>39924</v>
      </c>
      <c r="BY86" s="80">
        <v>7563</v>
      </c>
      <c r="BZ86" s="80">
        <v>1541</v>
      </c>
      <c r="CA86" s="80">
        <v>7616</v>
      </c>
      <c r="CB86" s="80">
        <v>204</v>
      </c>
      <c r="CC86" s="80">
        <v>62173</v>
      </c>
      <c r="CD86" s="80">
        <v>2582</v>
      </c>
      <c r="CE86" s="80">
        <v>21236</v>
      </c>
      <c r="CF86" s="80">
        <v>64532</v>
      </c>
      <c r="CG86" s="80">
        <v>31621</v>
      </c>
      <c r="CH86" s="80">
        <v>73934</v>
      </c>
      <c r="CI86" s="80">
        <v>76705</v>
      </c>
      <c r="CJ86" s="80">
        <v>29541</v>
      </c>
      <c r="CK86" s="80">
        <v>29774</v>
      </c>
      <c r="CL86" s="80">
        <v>101230</v>
      </c>
      <c r="CM86" s="80">
        <v>69601</v>
      </c>
      <c r="CN86" s="80">
        <v>331860</v>
      </c>
      <c r="CO86" s="80">
        <v>67617</v>
      </c>
      <c r="CP86" s="80">
        <v>2592</v>
      </c>
      <c r="CQ86" s="80">
        <v>5011</v>
      </c>
      <c r="CR86" s="80">
        <v>1601</v>
      </c>
      <c r="CS86" s="80">
        <v>88794</v>
      </c>
      <c r="CT86" s="80">
        <v>25572</v>
      </c>
      <c r="CU86" s="80">
        <v>38669</v>
      </c>
      <c r="CV86" s="80">
        <v>1786</v>
      </c>
      <c r="CW86" s="80">
        <v>1715</v>
      </c>
      <c r="CX86" s="80">
        <v>7994</v>
      </c>
      <c r="CY86" s="80">
        <v>5279926</v>
      </c>
      <c r="CZ86" s="80">
        <v>1021601</v>
      </c>
      <c r="DA86" s="80">
        <v>281065</v>
      </c>
      <c r="DB86" s="80">
        <v>80962</v>
      </c>
      <c r="DC86" s="80">
        <v>183</v>
      </c>
      <c r="DD86" s="80">
        <v>9171</v>
      </c>
      <c r="DE86" s="80">
        <v>1830</v>
      </c>
      <c r="DF86" s="80">
        <v>79933</v>
      </c>
      <c r="DG86" s="80">
        <v>3767829</v>
      </c>
      <c r="DH86" s="80">
        <v>1766</v>
      </c>
      <c r="DI86" s="80">
        <v>3482</v>
      </c>
      <c r="DJ86" s="80">
        <v>0</v>
      </c>
      <c r="DK86" s="80">
        <v>274</v>
      </c>
      <c r="DL86" s="80">
        <v>447</v>
      </c>
      <c r="DM86" s="80">
        <v>0</v>
      </c>
      <c r="DN86" s="80">
        <v>81841</v>
      </c>
      <c r="DO86" s="80">
        <v>4</v>
      </c>
      <c r="DP86" s="80">
        <v>0</v>
      </c>
      <c r="DQ86" s="80">
        <v>3215978</v>
      </c>
      <c r="DR86" s="80">
        <v>1767</v>
      </c>
      <c r="DS86" s="80">
        <v>0</v>
      </c>
      <c r="DT86" s="80">
        <v>0</v>
      </c>
      <c r="DU86" s="80">
        <v>0</v>
      </c>
      <c r="DV86" s="80">
        <v>188325</v>
      </c>
      <c r="DW86" s="80">
        <v>16323</v>
      </c>
      <c r="DX86" s="80">
        <v>38579</v>
      </c>
      <c r="DY86" s="80">
        <v>18047</v>
      </c>
      <c r="DZ86" s="80">
        <v>29885</v>
      </c>
      <c r="EA86" s="80">
        <v>5368</v>
      </c>
      <c r="EB86" s="80">
        <v>31762</v>
      </c>
      <c r="EC86" s="80">
        <v>237293</v>
      </c>
      <c r="ED86" s="80">
        <v>28475</v>
      </c>
      <c r="EE86" s="80">
        <v>44501</v>
      </c>
      <c r="EF86" s="80">
        <v>20050615</v>
      </c>
      <c r="EG86" s="80">
        <v>0</v>
      </c>
      <c r="EH86" s="81">
        <v>0</v>
      </c>
      <c r="EI86" s="82">
        <v>0</v>
      </c>
      <c r="EJ86" s="80">
        <v>673129</v>
      </c>
      <c r="EK86" s="80">
        <v>1023670</v>
      </c>
      <c r="EL86" s="80">
        <v>0</v>
      </c>
      <c r="EM86" s="80">
        <v>2414729</v>
      </c>
      <c r="EN86" s="80">
        <v>-717930</v>
      </c>
      <c r="EO86" s="80">
        <v>19332685</v>
      </c>
    </row>
    <row r="87" spans="1:145" ht="33" customHeight="1">
      <c r="A87" s="76">
        <v>84</v>
      </c>
      <c r="B87" s="72" t="s">
        <v>707</v>
      </c>
      <c r="C87" s="68" t="s">
        <v>24</v>
      </c>
      <c r="D87" s="68" t="s">
        <v>150</v>
      </c>
      <c r="E87" s="80">
        <v>60276</v>
      </c>
      <c r="F87" s="80">
        <v>38202</v>
      </c>
      <c r="G87" s="80">
        <v>1028</v>
      </c>
      <c r="H87" s="80">
        <v>392</v>
      </c>
      <c r="I87" s="80">
        <v>758</v>
      </c>
      <c r="J87" s="80">
        <v>637</v>
      </c>
      <c r="K87" s="80">
        <v>3549</v>
      </c>
      <c r="L87" s="80">
        <v>803</v>
      </c>
      <c r="M87" s="80">
        <v>352</v>
      </c>
      <c r="N87" s="80">
        <v>0</v>
      </c>
      <c r="O87" s="80">
        <v>2153</v>
      </c>
      <c r="P87" s="80">
        <v>81</v>
      </c>
      <c r="Q87" s="80">
        <v>1222</v>
      </c>
      <c r="R87" s="80">
        <v>0</v>
      </c>
      <c r="S87" s="80">
        <v>0</v>
      </c>
      <c r="T87" s="80">
        <v>669</v>
      </c>
      <c r="U87" s="80">
        <v>339</v>
      </c>
      <c r="V87" s="80">
        <v>44552</v>
      </c>
      <c r="W87" s="80">
        <v>51753</v>
      </c>
      <c r="X87" s="80">
        <v>60548</v>
      </c>
      <c r="Y87" s="80">
        <v>716</v>
      </c>
      <c r="Z87" s="80">
        <v>887</v>
      </c>
      <c r="AA87" s="80">
        <v>2171</v>
      </c>
      <c r="AB87" s="80">
        <v>0</v>
      </c>
      <c r="AC87" s="80">
        <v>809</v>
      </c>
      <c r="AD87" s="80">
        <v>0</v>
      </c>
      <c r="AE87" s="80">
        <v>0</v>
      </c>
      <c r="AF87" s="80">
        <v>0</v>
      </c>
      <c r="AG87" s="80">
        <v>0</v>
      </c>
      <c r="AH87" s="80">
        <v>0</v>
      </c>
      <c r="AI87" s="80">
        <v>0</v>
      </c>
      <c r="AJ87" s="80">
        <v>0</v>
      </c>
      <c r="AK87" s="80">
        <v>0</v>
      </c>
      <c r="AL87" s="80">
        <v>0</v>
      </c>
      <c r="AM87" s="80">
        <v>1</v>
      </c>
      <c r="AN87" s="80">
        <v>0</v>
      </c>
      <c r="AO87" s="80">
        <v>3</v>
      </c>
      <c r="AP87" s="80">
        <v>46</v>
      </c>
      <c r="AQ87" s="80">
        <v>1</v>
      </c>
      <c r="AR87" s="80">
        <v>0</v>
      </c>
      <c r="AS87" s="80">
        <v>337</v>
      </c>
      <c r="AT87" s="80">
        <v>0</v>
      </c>
      <c r="AU87" s="80">
        <v>1019</v>
      </c>
      <c r="AV87" s="80">
        <v>79014</v>
      </c>
      <c r="AW87" s="80">
        <v>21</v>
      </c>
      <c r="AX87" s="80">
        <v>0</v>
      </c>
      <c r="AY87" s="80">
        <v>0</v>
      </c>
      <c r="AZ87" s="80">
        <v>2</v>
      </c>
      <c r="BA87" s="80">
        <v>0</v>
      </c>
      <c r="BB87" s="80">
        <v>8</v>
      </c>
      <c r="BC87" s="80">
        <v>4</v>
      </c>
      <c r="BD87" s="80">
        <v>1</v>
      </c>
      <c r="BE87" s="80">
        <v>1</v>
      </c>
      <c r="BF87" s="80">
        <v>26</v>
      </c>
      <c r="BG87" s="80">
        <v>11</v>
      </c>
      <c r="BH87" s="80">
        <v>224</v>
      </c>
      <c r="BI87" s="80">
        <v>118</v>
      </c>
      <c r="BJ87" s="80">
        <v>2</v>
      </c>
      <c r="BK87" s="80">
        <v>276</v>
      </c>
      <c r="BL87" s="80">
        <v>9</v>
      </c>
      <c r="BM87" s="80">
        <v>36</v>
      </c>
      <c r="BN87" s="80">
        <v>752</v>
      </c>
      <c r="BO87" s="80">
        <v>767</v>
      </c>
      <c r="BP87" s="80">
        <v>159</v>
      </c>
      <c r="BQ87" s="80">
        <v>8</v>
      </c>
      <c r="BR87" s="80">
        <v>40</v>
      </c>
      <c r="BS87" s="80">
        <v>73</v>
      </c>
      <c r="BT87" s="80">
        <v>0</v>
      </c>
      <c r="BU87" s="80">
        <v>128</v>
      </c>
      <c r="BV87" s="80">
        <v>155</v>
      </c>
      <c r="BW87" s="80">
        <v>165</v>
      </c>
      <c r="BX87" s="80">
        <v>55</v>
      </c>
      <c r="BY87" s="80">
        <v>278</v>
      </c>
      <c r="BZ87" s="80">
        <v>3</v>
      </c>
      <c r="CA87" s="80">
        <v>64</v>
      </c>
      <c r="CB87" s="80">
        <v>0</v>
      </c>
      <c r="CC87" s="80">
        <v>131</v>
      </c>
      <c r="CD87" s="80">
        <v>12</v>
      </c>
      <c r="CE87" s="80">
        <v>2928</v>
      </c>
      <c r="CF87" s="80">
        <v>3754</v>
      </c>
      <c r="CG87" s="80">
        <v>704</v>
      </c>
      <c r="CH87" s="80">
        <v>101</v>
      </c>
      <c r="CI87" s="80">
        <v>1194</v>
      </c>
      <c r="CJ87" s="80">
        <v>34708</v>
      </c>
      <c r="CK87" s="80">
        <v>339</v>
      </c>
      <c r="CL87" s="80">
        <v>1469</v>
      </c>
      <c r="CM87" s="80">
        <v>1392</v>
      </c>
      <c r="CN87" s="80">
        <v>10510</v>
      </c>
      <c r="CO87" s="80">
        <v>4205</v>
      </c>
      <c r="CP87" s="80">
        <v>193</v>
      </c>
      <c r="CQ87" s="80">
        <v>293</v>
      </c>
      <c r="CR87" s="80">
        <v>48</v>
      </c>
      <c r="CS87" s="80">
        <v>2200</v>
      </c>
      <c r="CT87" s="80">
        <v>435</v>
      </c>
      <c r="CU87" s="80">
        <v>3</v>
      </c>
      <c r="CV87" s="80">
        <v>131</v>
      </c>
      <c r="CW87" s="80">
        <v>55</v>
      </c>
      <c r="CX87" s="80">
        <v>345</v>
      </c>
      <c r="CY87" s="80">
        <v>5190</v>
      </c>
      <c r="CZ87" s="80">
        <v>2757</v>
      </c>
      <c r="DA87" s="80">
        <v>36</v>
      </c>
      <c r="DB87" s="80">
        <v>223</v>
      </c>
      <c r="DC87" s="80">
        <v>3</v>
      </c>
      <c r="DD87" s="80">
        <v>642</v>
      </c>
      <c r="DE87" s="80">
        <v>17</v>
      </c>
      <c r="DF87" s="80">
        <v>2934</v>
      </c>
      <c r="DG87" s="80">
        <v>241</v>
      </c>
      <c r="DH87" s="80">
        <v>2</v>
      </c>
      <c r="DI87" s="80">
        <v>0</v>
      </c>
      <c r="DJ87" s="80">
        <v>0</v>
      </c>
      <c r="DK87" s="80">
        <v>0</v>
      </c>
      <c r="DL87" s="80">
        <v>0</v>
      </c>
      <c r="DM87" s="80">
        <v>0</v>
      </c>
      <c r="DN87" s="80">
        <v>0</v>
      </c>
      <c r="DO87" s="80">
        <v>0</v>
      </c>
      <c r="DP87" s="80">
        <v>0</v>
      </c>
      <c r="DQ87" s="80">
        <v>3434</v>
      </c>
      <c r="DR87" s="80">
        <v>0</v>
      </c>
      <c r="DS87" s="80">
        <v>0</v>
      </c>
      <c r="DT87" s="80">
        <v>0</v>
      </c>
      <c r="DU87" s="80">
        <v>0</v>
      </c>
      <c r="DV87" s="80">
        <v>0</v>
      </c>
      <c r="DW87" s="80">
        <v>0</v>
      </c>
      <c r="DX87" s="80">
        <v>0</v>
      </c>
      <c r="DY87" s="80">
        <v>0</v>
      </c>
      <c r="DZ87" s="80">
        <v>0</v>
      </c>
      <c r="EA87" s="80">
        <v>0</v>
      </c>
      <c r="EB87" s="80">
        <v>8</v>
      </c>
      <c r="EC87" s="80">
        <v>0</v>
      </c>
      <c r="ED87" s="80">
        <v>59</v>
      </c>
      <c r="EE87" s="80">
        <v>0</v>
      </c>
      <c r="EF87" s="80">
        <v>436401</v>
      </c>
      <c r="EG87" s="80">
        <v>0</v>
      </c>
      <c r="EH87" s="81">
        <v>0</v>
      </c>
      <c r="EI87" s="82">
        <v>4340723</v>
      </c>
      <c r="EJ87" s="80">
        <v>116206</v>
      </c>
      <c r="EK87" s="80">
        <v>593466</v>
      </c>
      <c r="EL87" s="80">
        <v>0</v>
      </c>
      <c r="EM87" s="80">
        <v>125092</v>
      </c>
      <c r="EN87" s="80">
        <v>4925303</v>
      </c>
      <c r="EO87" s="80">
        <v>5361704</v>
      </c>
    </row>
    <row r="88" spans="1:145" ht="33" customHeight="1">
      <c r="A88" s="76">
        <v>85</v>
      </c>
      <c r="B88" s="68" t="s">
        <v>708</v>
      </c>
      <c r="C88" s="68" t="s">
        <v>24</v>
      </c>
      <c r="D88" s="68" t="s">
        <v>150</v>
      </c>
      <c r="E88" s="80">
        <v>31521</v>
      </c>
      <c r="F88" s="80">
        <v>8146</v>
      </c>
      <c r="G88" s="80">
        <v>2</v>
      </c>
      <c r="H88" s="80">
        <v>0</v>
      </c>
      <c r="I88" s="80">
        <v>18</v>
      </c>
      <c r="J88" s="80">
        <v>10</v>
      </c>
      <c r="K88" s="80">
        <v>649</v>
      </c>
      <c r="L88" s="80">
        <v>0</v>
      </c>
      <c r="M88" s="80">
        <v>12</v>
      </c>
      <c r="N88" s="80">
        <v>0</v>
      </c>
      <c r="O88" s="80">
        <v>264</v>
      </c>
      <c r="P88" s="80">
        <v>0</v>
      </c>
      <c r="Q88" s="80">
        <v>2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72</v>
      </c>
      <c r="X88" s="80">
        <v>3840</v>
      </c>
      <c r="Y88" s="80">
        <v>0</v>
      </c>
      <c r="Z88" s="80">
        <v>0</v>
      </c>
      <c r="AA88" s="80">
        <v>0</v>
      </c>
      <c r="AB88" s="80">
        <v>0</v>
      </c>
      <c r="AC88" s="80">
        <v>1</v>
      </c>
      <c r="AD88" s="80">
        <v>0</v>
      </c>
      <c r="AE88" s="80">
        <v>0</v>
      </c>
      <c r="AF88" s="80">
        <v>0</v>
      </c>
      <c r="AG88" s="80">
        <v>0</v>
      </c>
      <c r="AH88" s="80">
        <v>0</v>
      </c>
      <c r="AI88" s="80">
        <v>0</v>
      </c>
      <c r="AJ88" s="80">
        <v>0</v>
      </c>
      <c r="AK88" s="80">
        <v>0</v>
      </c>
      <c r="AL88" s="80">
        <v>2</v>
      </c>
      <c r="AM88" s="80">
        <v>55</v>
      </c>
      <c r="AN88" s="80">
        <v>0</v>
      </c>
      <c r="AO88" s="80">
        <v>1</v>
      </c>
      <c r="AP88" s="80">
        <v>4557</v>
      </c>
      <c r="AQ88" s="80">
        <v>1689</v>
      </c>
      <c r="AR88" s="80">
        <v>582</v>
      </c>
      <c r="AS88" s="80">
        <v>3994</v>
      </c>
      <c r="AT88" s="80">
        <v>4076</v>
      </c>
      <c r="AU88" s="80">
        <v>27639</v>
      </c>
      <c r="AV88" s="80">
        <v>431</v>
      </c>
      <c r="AW88" s="80">
        <v>9672</v>
      </c>
      <c r="AX88" s="80">
        <v>4330</v>
      </c>
      <c r="AY88" s="80">
        <v>141</v>
      </c>
      <c r="AZ88" s="80">
        <v>5988</v>
      </c>
      <c r="BA88" s="80">
        <v>3437</v>
      </c>
      <c r="BB88" s="80">
        <v>2409</v>
      </c>
      <c r="BC88" s="80">
        <v>3378</v>
      </c>
      <c r="BD88" s="80">
        <v>625</v>
      </c>
      <c r="BE88" s="80">
        <v>1279</v>
      </c>
      <c r="BF88" s="80">
        <v>6988</v>
      </c>
      <c r="BG88" s="80">
        <v>16316</v>
      </c>
      <c r="BH88" s="80">
        <v>520</v>
      </c>
      <c r="BI88" s="80">
        <v>56</v>
      </c>
      <c r="BJ88" s="80">
        <v>5</v>
      </c>
      <c r="BK88" s="80">
        <v>227</v>
      </c>
      <c r="BL88" s="80">
        <v>600</v>
      </c>
      <c r="BM88" s="80">
        <v>1706</v>
      </c>
      <c r="BN88" s="80">
        <v>1702</v>
      </c>
      <c r="BO88" s="80">
        <v>900</v>
      </c>
      <c r="BP88" s="80">
        <v>3254</v>
      </c>
      <c r="BQ88" s="80">
        <v>577</v>
      </c>
      <c r="BR88" s="80">
        <v>738</v>
      </c>
      <c r="BS88" s="80">
        <v>4015</v>
      </c>
      <c r="BT88" s="80">
        <v>0</v>
      </c>
      <c r="BU88" s="80">
        <v>603</v>
      </c>
      <c r="BV88" s="80">
        <v>119</v>
      </c>
      <c r="BW88" s="80">
        <v>150</v>
      </c>
      <c r="BX88" s="80">
        <v>1995</v>
      </c>
      <c r="BY88" s="80">
        <v>773</v>
      </c>
      <c r="BZ88" s="80">
        <v>121</v>
      </c>
      <c r="CA88" s="80">
        <v>117</v>
      </c>
      <c r="CB88" s="80">
        <v>14</v>
      </c>
      <c r="CC88" s="80">
        <v>3709</v>
      </c>
      <c r="CD88" s="80">
        <v>9</v>
      </c>
      <c r="CE88" s="80">
        <v>10606</v>
      </c>
      <c r="CF88" s="80">
        <v>7501</v>
      </c>
      <c r="CG88" s="80">
        <v>2015</v>
      </c>
      <c r="CH88" s="80">
        <v>236</v>
      </c>
      <c r="CI88" s="80">
        <v>4137</v>
      </c>
      <c r="CJ88" s="80">
        <v>9429</v>
      </c>
      <c r="CK88" s="80">
        <v>14762</v>
      </c>
      <c r="CL88" s="80">
        <v>8011</v>
      </c>
      <c r="CM88" s="80">
        <v>4635</v>
      </c>
      <c r="CN88" s="80">
        <v>54510</v>
      </c>
      <c r="CO88" s="80">
        <v>13108</v>
      </c>
      <c r="CP88" s="80">
        <v>299</v>
      </c>
      <c r="CQ88" s="80">
        <v>247</v>
      </c>
      <c r="CR88" s="80">
        <v>69</v>
      </c>
      <c r="CS88" s="80">
        <v>5564</v>
      </c>
      <c r="CT88" s="80">
        <v>1168</v>
      </c>
      <c r="CU88" s="80">
        <v>1</v>
      </c>
      <c r="CV88" s="80">
        <v>95</v>
      </c>
      <c r="CW88" s="80">
        <v>8</v>
      </c>
      <c r="CX88" s="80">
        <v>48</v>
      </c>
      <c r="CY88" s="80">
        <v>11055</v>
      </c>
      <c r="CZ88" s="80">
        <v>223</v>
      </c>
      <c r="DA88" s="80">
        <v>26</v>
      </c>
      <c r="DB88" s="80">
        <v>23</v>
      </c>
      <c r="DC88" s="80">
        <v>1</v>
      </c>
      <c r="DD88" s="80">
        <v>1988</v>
      </c>
      <c r="DE88" s="80">
        <v>56</v>
      </c>
      <c r="DF88" s="80">
        <v>2186</v>
      </c>
      <c r="DG88" s="80">
        <v>834</v>
      </c>
      <c r="DH88" s="80">
        <v>15</v>
      </c>
      <c r="DI88" s="80">
        <v>0</v>
      </c>
      <c r="DJ88" s="80">
        <v>0</v>
      </c>
      <c r="DK88" s="80">
        <v>0</v>
      </c>
      <c r="DL88" s="80">
        <v>0</v>
      </c>
      <c r="DM88" s="80">
        <v>0</v>
      </c>
      <c r="DN88" s="80">
        <v>0</v>
      </c>
      <c r="DO88" s="80">
        <v>0</v>
      </c>
      <c r="DP88" s="80">
        <v>0</v>
      </c>
      <c r="DQ88" s="80">
        <v>12417</v>
      </c>
      <c r="DR88" s="80">
        <v>0</v>
      </c>
      <c r="DS88" s="80">
        <v>0</v>
      </c>
      <c r="DT88" s="80">
        <v>0</v>
      </c>
      <c r="DU88" s="80">
        <v>0</v>
      </c>
      <c r="DV88" s="80">
        <v>0</v>
      </c>
      <c r="DW88" s="80">
        <v>0</v>
      </c>
      <c r="DX88" s="80">
        <v>0</v>
      </c>
      <c r="DY88" s="80">
        <v>0</v>
      </c>
      <c r="DZ88" s="80">
        <v>0</v>
      </c>
      <c r="EA88" s="80">
        <v>0</v>
      </c>
      <c r="EB88" s="80">
        <v>1637</v>
      </c>
      <c r="EC88" s="80">
        <v>0</v>
      </c>
      <c r="ED88" s="80">
        <v>29</v>
      </c>
      <c r="EE88" s="80">
        <v>0</v>
      </c>
      <c r="EF88" s="80">
        <v>330978</v>
      </c>
      <c r="EG88" s="80">
        <v>0</v>
      </c>
      <c r="EH88" s="81">
        <v>0</v>
      </c>
      <c r="EI88" s="82">
        <v>2744876</v>
      </c>
      <c r="EJ88" s="80">
        <v>59804</v>
      </c>
      <c r="EK88" s="80">
        <v>531000</v>
      </c>
      <c r="EL88" s="80">
        <v>0</v>
      </c>
      <c r="EM88" s="80">
        <v>2376077</v>
      </c>
      <c r="EN88" s="80">
        <v>959602</v>
      </c>
      <c r="EO88" s="80">
        <v>1290580</v>
      </c>
    </row>
    <row r="89" spans="1:145" ht="33" customHeight="1">
      <c r="A89" s="76">
        <v>86</v>
      </c>
      <c r="B89" s="72" t="s">
        <v>709</v>
      </c>
      <c r="C89" s="68" t="s">
        <v>24</v>
      </c>
      <c r="D89" s="68" t="s">
        <v>150</v>
      </c>
      <c r="E89" s="80">
        <v>0</v>
      </c>
      <c r="F89" s="80">
        <v>0</v>
      </c>
      <c r="G89" s="80">
        <v>0</v>
      </c>
      <c r="H89" s="80">
        <v>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O89" s="80">
        <v>0</v>
      </c>
      <c r="P89" s="80">
        <v>0</v>
      </c>
      <c r="Q89" s="80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 s="80">
        <v>0</v>
      </c>
      <c r="X89" s="80">
        <v>0</v>
      </c>
      <c r="Y89" s="80">
        <v>735</v>
      </c>
      <c r="Z89" s="80">
        <v>911</v>
      </c>
      <c r="AA89" s="80">
        <v>2229</v>
      </c>
      <c r="AB89" s="80">
        <v>0</v>
      </c>
      <c r="AC89" s="80">
        <v>0</v>
      </c>
      <c r="AD89" s="80">
        <v>0</v>
      </c>
      <c r="AE89" s="80">
        <v>212</v>
      </c>
      <c r="AF89" s="80">
        <v>8069</v>
      </c>
      <c r="AG89" s="80">
        <v>2510</v>
      </c>
      <c r="AH89" s="80">
        <v>10131</v>
      </c>
      <c r="AI89" s="80">
        <v>156</v>
      </c>
      <c r="AJ89" s="80">
        <v>293</v>
      </c>
      <c r="AK89" s="80">
        <v>322</v>
      </c>
      <c r="AL89" s="80">
        <v>1893</v>
      </c>
      <c r="AM89" s="80">
        <v>2252</v>
      </c>
      <c r="AN89" s="80">
        <v>0</v>
      </c>
      <c r="AO89" s="80">
        <v>32590</v>
      </c>
      <c r="AP89" s="80">
        <v>4017</v>
      </c>
      <c r="AQ89" s="80">
        <v>1066</v>
      </c>
      <c r="AR89" s="80">
        <v>0</v>
      </c>
      <c r="AS89" s="80">
        <v>6</v>
      </c>
      <c r="AT89" s="80">
        <v>0</v>
      </c>
      <c r="AU89" s="80">
        <v>656</v>
      </c>
      <c r="AV89" s="80">
        <v>0</v>
      </c>
      <c r="AW89" s="80">
        <v>292</v>
      </c>
      <c r="AX89" s="80">
        <v>0</v>
      </c>
      <c r="AY89" s="80">
        <v>16</v>
      </c>
      <c r="AZ89" s="80">
        <v>48</v>
      </c>
      <c r="BA89" s="80">
        <v>14</v>
      </c>
      <c r="BB89" s="80">
        <v>234</v>
      </c>
      <c r="BC89" s="80">
        <v>381</v>
      </c>
      <c r="BD89" s="80">
        <v>18</v>
      </c>
      <c r="BE89" s="80">
        <v>34</v>
      </c>
      <c r="BF89" s="80">
        <v>647</v>
      </c>
      <c r="BG89" s="80">
        <v>263</v>
      </c>
      <c r="BH89" s="80">
        <v>84034</v>
      </c>
      <c r="BI89" s="80">
        <v>6278</v>
      </c>
      <c r="BJ89" s="80">
        <v>1036</v>
      </c>
      <c r="BK89" s="80">
        <v>62715</v>
      </c>
      <c r="BL89" s="80">
        <v>1436</v>
      </c>
      <c r="BM89" s="80">
        <v>485</v>
      </c>
      <c r="BN89" s="80">
        <v>5673</v>
      </c>
      <c r="BO89" s="80">
        <v>8956</v>
      </c>
      <c r="BP89" s="80">
        <v>718028</v>
      </c>
      <c r="BQ89" s="80">
        <v>56279</v>
      </c>
      <c r="BR89" s="80">
        <v>35622</v>
      </c>
      <c r="BS89" s="80">
        <v>43945</v>
      </c>
      <c r="BT89" s="80">
        <v>1148</v>
      </c>
      <c r="BU89" s="80">
        <v>12571</v>
      </c>
      <c r="BV89" s="80">
        <v>14558</v>
      </c>
      <c r="BW89" s="80">
        <v>48925</v>
      </c>
      <c r="BX89" s="80">
        <v>17331</v>
      </c>
      <c r="BY89" s="80">
        <v>18985</v>
      </c>
      <c r="BZ89" s="80">
        <v>10805</v>
      </c>
      <c r="CA89" s="80">
        <v>7290</v>
      </c>
      <c r="CB89" s="80">
        <v>62</v>
      </c>
      <c r="CC89" s="80">
        <v>1737</v>
      </c>
      <c r="CD89" s="80">
        <v>559</v>
      </c>
      <c r="CE89" s="80">
        <v>20798</v>
      </c>
      <c r="CF89" s="80">
        <v>39202</v>
      </c>
      <c r="CG89" s="80">
        <v>19858</v>
      </c>
      <c r="CH89" s="80">
        <v>388</v>
      </c>
      <c r="CI89" s="80">
        <v>4046</v>
      </c>
      <c r="CJ89" s="80">
        <v>10419</v>
      </c>
      <c r="CK89" s="80">
        <v>1143</v>
      </c>
      <c r="CL89" s="80">
        <v>13349</v>
      </c>
      <c r="CM89" s="80">
        <v>4334</v>
      </c>
      <c r="CN89" s="80">
        <v>9052</v>
      </c>
      <c r="CO89" s="80">
        <v>1303</v>
      </c>
      <c r="CP89" s="80">
        <v>8</v>
      </c>
      <c r="CQ89" s="80">
        <v>342</v>
      </c>
      <c r="CR89" s="80">
        <v>73</v>
      </c>
      <c r="CS89" s="80">
        <v>1139</v>
      </c>
      <c r="CT89" s="80">
        <v>72</v>
      </c>
      <c r="CU89" s="80">
        <v>0</v>
      </c>
      <c r="CV89" s="80">
        <v>97</v>
      </c>
      <c r="CW89" s="80">
        <v>14</v>
      </c>
      <c r="CX89" s="80">
        <v>40</v>
      </c>
      <c r="CY89" s="80">
        <v>2408</v>
      </c>
      <c r="CZ89" s="80">
        <v>30</v>
      </c>
      <c r="DA89" s="80">
        <v>38</v>
      </c>
      <c r="DB89" s="80">
        <v>24</v>
      </c>
      <c r="DC89" s="80">
        <v>0</v>
      </c>
      <c r="DD89" s="80">
        <v>541</v>
      </c>
      <c r="DE89" s="80">
        <v>131</v>
      </c>
      <c r="DF89" s="80">
        <v>923</v>
      </c>
      <c r="DG89" s="80">
        <v>243005</v>
      </c>
      <c r="DH89" s="80">
        <v>18</v>
      </c>
      <c r="DI89" s="80">
        <v>0</v>
      </c>
      <c r="DJ89" s="80">
        <v>0</v>
      </c>
      <c r="DK89" s="80">
        <v>0</v>
      </c>
      <c r="DL89" s="80">
        <v>0</v>
      </c>
      <c r="DM89" s="80">
        <v>0</v>
      </c>
      <c r="DN89" s="80">
        <v>0</v>
      </c>
      <c r="DO89" s="80">
        <v>0</v>
      </c>
      <c r="DP89" s="80">
        <v>0</v>
      </c>
      <c r="DQ89" s="80">
        <v>6520</v>
      </c>
      <c r="DR89" s="80">
        <v>0</v>
      </c>
      <c r="DS89" s="80">
        <v>0</v>
      </c>
      <c r="DT89" s="80">
        <v>0</v>
      </c>
      <c r="DU89" s="80">
        <v>0</v>
      </c>
      <c r="DV89" s="80">
        <v>0</v>
      </c>
      <c r="DW89" s="80">
        <v>0</v>
      </c>
      <c r="DX89" s="80">
        <v>0</v>
      </c>
      <c r="DY89" s="80">
        <v>0</v>
      </c>
      <c r="DZ89" s="80">
        <v>0</v>
      </c>
      <c r="EA89" s="80">
        <v>0</v>
      </c>
      <c r="EB89" s="80">
        <v>378</v>
      </c>
      <c r="EC89" s="80">
        <v>0</v>
      </c>
      <c r="ED89" s="80">
        <v>24</v>
      </c>
      <c r="EE89" s="80">
        <v>0</v>
      </c>
      <c r="EF89" s="80">
        <v>1608169</v>
      </c>
      <c r="EG89" s="80">
        <v>0</v>
      </c>
      <c r="EH89" s="81">
        <v>0</v>
      </c>
      <c r="EI89" s="82">
        <v>5960839</v>
      </c>
      <c r="EJ89" s="80">
        <v>125123</v>
      </c>
      <c r="EK89" s="80">
        <v>154259</v>
      </c>
      <c r="EL89" s="80">
        <v>0</v>
      </c>
      <c r="EM89" s="80">
        <v>2576275</v>
      </c>
      <c r="EN89" s="80">
        <v>3663946</v>
      </c>
      <c r="EO89" s="80">
        <v>5272115</v>
      </c>
    </row>
    <row r="90" spans="1:145" ht="15.75" customHeight="1">
      <c r="A90" s="76">
        <v>87</v>
      </c>
      <c r="B90" s="68" t="s">
        <v>710</v>
      </c>
      <c r="C90" s="68" t="s">
        <v>24</v>
      </c>
      <c r="D90" s="68" t="s">
        <v>150</v>
      </c>
      <c r="E90" s="77">
        <v>1</v>
      </c>
      <c r="F90" s="77">
        <v>3</v>
      </c>
      <c r="G90" s="77">
        <v>0</v>
      </c>
      <c r="H90" s="77">
        <v>0</v>
      </c>
      <c r="I90" s="77">
        <v>0</v>
      </c>
      <c r="J90" s="77">
        <v>0</v>
      </c>
      <c r="K90" s="77">
        <v>2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  <c r="R90" s="77">
        <v>0</v>
      </c>
      <c r="S90" s="77">
        <v>0</v>
      </c>
      <c r="T90" s="77">
        <v>0</v>
      </c>
      <c r="U90" s="77">
        <v>0</v>
      </c>
      <c r="V90" s="77">
        <v>0</v>
      </c>
      <c r="W90" s="77">
        <v>0</v>
      </c>
      <c r="X90" s="77">
        <v>0</v>
      </c>
      <c r="Y90" s="77">
        <v>0</v>
      </c>
      <c r="Z90" s="77">
        <v>0</v>
      </c>
      <c r="AA90" s="77">
        <v>0</v>
      </c>
      <c r="AB90" s="77">
        <v>0</v>
      </c>
      <c r="AC90" s="77">
        <v>8</v>
      </c>
      <c r="AD90" s="77">
        <v>0</v>
      </c>
      <c r="AE90" s="77">
        <v>108</v>
      </c>
      <c r="AF90" s="77">
        <v>1426</v>
      </c>
      <c r="AG90" s="77">
        <v>0</v>
      </c>
      <c r="AH90" s="77">
        <v>0</v>
      </c>
      <c r="AI90" s="77">
        <v>0</v>
      </c>
      <c r="AJ90" s="77">
        <v>0</v>
      </c>
      <c r="AK90" s="77">
        <v>0</v>
      </c>
      <c r="AL90" s="77">
        <v>4</v>
      </c>
      <c r="AM90" s="77">
        <v>144</v>
      </c>
      <c r="AN90" s="77">
        <v>0</v>
      </c>
      <c r="AO90" s="77">
        <v>9</v>
      </c>
      <c r="AP90" s="77">
        <v>0</v>
      </c>
      <c r="AQ90" s="77">
        <v>0</v>
      </c>
      <c r="AR90" s="77">
        <v>0</v>
      </c>
      <c r="AS90" s="77">
        <v>1</v>
      </c>
      <c r="AT90" s="77">
        <v>0</v>
      </c>
      <c r="AU90" s="77">
        <v>182</v>
      </c>
      <c r="AV90" s="77">
        <v>0</v>
      </c>
      <c r="AW90" s="77">
        <v>24</v>
      </c>
      <c r="AX90" s="77">
        <v>0</v>
      </c>
      <c r="AY90" s="77">
        <v>1</v>
      </c>
      <c r="AZ90" s="77">
        <v>375</v>
      </c>
      <c r="BA90" s="77">
        <v>71</v>
      </c>
      <c r="BB90" s="77">
        <v>2552</v>
      </c>
      <c r="BC90" s="77">
        <v>542</v>
      </c>
      <c r="BD90" s="77">
        <v>158</v>
      </c>
      <c r="BE90" s="77">
        <v>1456</v>
      </c>
      <c r="BF90" s="77">
        <v>7171</v>
      </c>
      <c r="BG90" s="77">
        <v>8354</v>
      </c>
      <c r="BH90" s="77">
        <v>81081</v>
      </c>
      <c r="BI90" s="77">
        <v>635</v>
      </c>
      <c r="BJ90" s="77">
        <v>587</v>
      </c>
      <c r="BK90" s="77">
        <v>6104</v>
      </c>
      <c r="BL90" s="77">
        <v>171</v>
      </c>
      <c r="BM90" s="77">
        <v>618</v>
      </c>
      <c r="BN90" s="77">
        <v>11765</v>
      </c>
      <c r="BO90" s="77">
        <v>4322</v>
      </c>
      <c r="BP90" s="77">
        <v>31054</v>
      </c>
      <c r="BQ90" s="77">
        <v>2189</v>
      </c>
      <c r="BR90" s="77">
        <v>1162</v>
      </c>
      <c r="BS90" s="77">
        <v>2708</v>
      </c>
      <c r="BT90" s="77">
        <v>10</v>
      </c>
      <c r="BU90" s="77">
        <v>1858</v>
      </c>
      <c r="BV90" s="77">
        <v>757</v>
      </c>
      <c r="BW90" s="77">
        <v>513</v>
      </c>
      <c r="BX90" s="77">
        <v>1825</v>
      </c>
      <c r="BY90" s="77">
        <v>2779</v>
      </c>
      <c r="BZ90" s="77">
        <v>94</v>
      </c>
      <c r="CA90" s="77">
        <v>706</v>
      </c>
      <c r="CB90" s="77">
        <v>1763</v>
      </c>
      <c r="CC90" s="77">
        <v>11526</v>
      </c>
      <c r="CD90" s="77">
        <v>690</v>
      </c>
      <c r="CE90" s="77">
        <v>34593</v>
      </c>
      <c r="CF90" s="77">
        <v>81973</v>
      </c>
      <c r="CG90" s="77">
        <v>17401</v>
      </c>
      <c r="CH90" s="77">
        <v>7240</v>
      </c>
      <c r="CI90" s="77">
        <v>20898</v>
      </c>
      <c r="CJ90" s="77">
        <v>36222</v>
      </c>
      <c r="CK90" s="77">
        <v>11175</v>
      </c>
      <c r="CL90" s="77">
        <v>35940</v>
      </c>
      <c r="CM90" s="77">
        <v>16015</v>
      </c>
      <c r="CN90" s="77">
        <v>145714</v>
      </c>
      <c r="CO90" s="77">
        <v>36264</v>
      </c>
      <c r="CP90" s="77">
        <v>3849</v>
      </c>
      <c r="CQ90" s="77">
        <v>2475</v>
      </c>
      <c r="CR90" s="77">
        <v>636</v>
      </c>
      <c r="CS90" s="77">
        <v>10993</v>
      </c>
      <c r="CT90" s="77">
        <v>4027</v>
      </c>
      <c r="CU90" s="77">
        <v>81</v>
      </c>
      <c r="CV90" s="77">
        <v>873</v>
      </c>
      <c r="CW90" s="77">
        <v>644</v>
      </c>
      <c r="CX90" s="77">
        <v>2485</v>
      </c>
      <c r="CY90" s="77">
        <v>231965</v>
      </c>
      <c r="CZ90" s="77">
        <v>36757</v>
      </c>
      <c r="DA90" s="77">
        <v>4640</v>
      </c>
      <c r="DB90" s="77">
        <v>4265</v>
      </c>
      <c r="DC90" s="77">
        <v>95</v>
      </c>
      <c r="DD90" s="77">
        <v>6430</v>
      </c>
      <c r="DE90" s="77">
        <v>155</v>
      </c>
      <c r="DF90" s="77">
        <v>15396</v>
      </c>
      <c r="DG90" s="77">
        <v>3413</v>
      </c>
      <c r="DH90" s="77">
        <v>40</v>
      </c>
      <c r="DI90" s="77">
        <v>0</v>
      </c>
      <c r="DJ90" s="77">
        <v>47</v>
      </c>
      <c r="DK90" s="77">
        <v>0</v>
      </c>
      <c r="DL90" s="77">
        <v>0</v>
      </c>
      <c r="DM90" s="77">
        <v>0</v>
      </c>
      <c r="DN90" s="77">
        <v>0</v>
      </c>
      <c r="DO90" s="77">
        <v>0</v>
      </c>
      <c r="DP90" s="77">
        <v>0</v>
      </c>
      <c r="DQ90" s="77">
        <v>96898</v>
      </c>
      <c r="DR90" s="77">
        <v>0</v>
      </c>
      <c r="DS90" s="77">
        <v>0</v>
      </c>
      <c r="DT90" s="77">
        <v>0</v>
      </c>
      <c r="DU90" s="77">
        <v>0</v>
      </c>
      <c r="DV90" s="77">
        <v>0</v>
      </c>
      <c r="DW90" s="77">
        <v>0</v>
      </c>
      <c r="DX90" s="77">
        <v>0</v>
      </c>
      <c r="DY90" s="77">
        <v>0</v>
      </c>
      <c r="DZ90" s="77">
        <v>0</v>
      </c>
      <c r="EA90" s="77">
        <v>0</v>
      </c>
      <c r="EB90" s="77">
        <v>3598</v>
      </c>
      <c r="EC90" s="77">
        <v>0</v>
      </c>
      <c r="ED90" s="77">
        <v>218</v>
      </c>
      <c r="EE90" s="77">
        <v>0</v>
      </c>
      <c r="EF90" s="77">
        <v>1060931</v>
      </c>
      <c r="EG90" s="77">
        <v>0</v>
      </c>
      <c r="EH90" s="78">
        <v>0</v>
      </c>
      <c r="EI90" s="79">
        <v>7715416</v>
      </c>
      <c r="EJ90" s="77">
        <v>223824</v>
      </c>
      <c r="EK90" s="77">
        <v>1033863</v>
      </c>
      <c r="EL90" s="77">
        <v>0</v>
      </c>
      <c r="EM90" s="77">
        <v>6136884</v>
      </c>
      <c r="EN90" s="77">
        <v>2836218</v>
      </c>
      <c r="EO90" s="77">
        <v>3897149</v>
      </c>
    </row>
    <row r="91" spans="1:145" ht="33" customHeight="1">
      <c r="A91" s="76">
        <v>88</v>
      </c>
      <c r="B91" s="72" t="s">
        <v>711</v>
      </c>
      <c r="C91" s="68" t="s">
        <v>24</v>
      </c>
      <c r="D91" s="68" t="s">
        <v>150</v>
      </c>
      <c r="E91" s="80">
        <v>25</v>
      </c>
      <c r="F91" s="80">
        <v>34</v>
      </c>
      <c r="G91" s="80">
        <v>0</v>
      </c>
      <c r="H91" s="80">
        <v>0</v>
      </c>
      <c r="I91" s="80">
        <v>3</v>
      </c>
      <c r="J91" s="80">
        <v>1</v>
      </c>
      <c r="K91" s="80">
        <v>19</v>
      </c>
      <c r="L91" s="80">
        <v>2</v>
      </c>
      <c r="M91" s="80">
        <v>1</v>
      </c>
      <c r="N91" s="80">
        <v>0</v>
      </c>
      <c r="O91" s="80">
        <v>3</v>
      </c>
      <c r="P91" s="80">
        <v>0</v>
      </c>
      <c r="Q91" s="80">
        <v>2</v>
      </c>
      <c r="R91" s="80">
        <v>0</v>
      </c>
      <c r="S91" s="80">
        <v>0</v>
      </c>
      <c r="T91" s="80">
        <v>0</v>
      </c>
      <c r="U91" s="80">
        <v>0</v>
      </c>
      <c r="V91" s="80">
        <v>4</v>
      </c>
      <c r="W91" s="80">
        <v>4</v>
      </c>
      <c r="X91" s="80">
        <v>6</v>
      </c>
      <c r="Y91" s="80">
        <v>0</v>
      </c>
      <c r="Z91" s="80">
        <v>0</v>
      </c>
      <c r="AA91" s="80">
        <v>0</v>
      </c>
      <c r="AB91" s="80">
        <v>0</v>
      </c>
      <c r="AC91" s="80">
        <v>243</v>
      </c>
      <c r="AD91" s="80">
        <v>0</v>
      </c>
      <c r="AE91" s="80">
        <v>328</v>
      </c>
      <c r="AF91" s="80">
        <v>22623</v>
      </c>
      <c r="AG91" s="80">
        <v>6831</v>
      </c>
      <c r="AH91" s="80">
        <v>30278</v>
      </c>
      <c r="AI91" s="80">
        <v>583</v>
      </c>
      <c r="AJ91" s="80">
        <v>326</v>
      </c>
      <c r="AK91" s="80">
        <v>680</v>
      </c>
      <c r="AL91" s="80">
        <v>2204</v>
      </c>
      <c r="AM91" s="80">
        <v>118282</v>
      </c>
      <c r="AN91" s="80">
        <v>1</v>
      </c>
      <c r="AO91" s="80">
        <v>275302</v>
      </c>
      <c r="AP91" s="80">
        <v>124</v>
      </c>
      <c r="AQ91" s="80">
        <v>76</v>
      </c>
      <c r="AR91" s="80">
        <v>0</v>
      </c>
      <c r="AS91" s="80">
        <v>9</v>
      </c>
      <c r="AT91" s="80">
        <v>2</v>
      </c>
      <c r="AU91" s="80">
        <v>1469</v>
      </c>
      <c r="AV91" s="80">
        <v>3336</v>
      </c>
      <c r="AW91" s="80">
        <v>587</v>
      </c>
      <c r="AX91" s="80">
        <v>571</v>
      </c>
      <c r="AY91" s="80">
        <v>8</v>
      </c>
      <c r="AZ91" s="80">
        <v>1501</v>
      </c>
      <c r="BA91" s="80">
        <v>67</v>
      </c>
      <c r="BB91" s="80">
        <v>14</v>
      </c>
      <c r="BC91" s="80">
        <v>273</v>
      </c>
      <c r="BD91" s="80">
        <v>27</v>
      </c>
      <c r="BE91" s="80">
        <v>42</v>
      </c>
      <c r="BF91" s="80">
        <v>414</v>
      </c>
      <c r="BG91" s="80">
        <v>553</v>
      </c>
      <c r="BH91" s="80">
        <v>42859</v>
      </c>
      <c r="BI91" s="80">
        <v>2183</v>
      </c>
      <c r="BJ91" s="80">
        <v>247</v>
      </c>
      <c r="BK91" s="80">
        <v>6586</v>
      </c>
      <c r="BL91" s="80">
        <v>881</v>
      </c>
      <c r="BM91" s="80">
        <v>2059</v>
      </c>
      <c r="BN91" s="80">
        <v>29368</v>
      </c>
      <c r="BO91" s="80">
        <v>9382</v>
      </c>
      <c r="BP91" s="80">
        <v>798247</v>
      </c>
      <c r="BQ91" s="80">
        <v>4820</v>
      </c>
      <c r="BR91" s="80">
        <v>21107</v>
      </c>
      <c r="BS91" s="80">
        <v>15173</v>
      </c>
      <c r="BT91" s="80">
        <v>3518</v>
      </c>
      <c r="BU91" s="80">
        <v>29826</v>
      </c>
      <c r="BV91" s="80">
        <v>3626</v>
      </c>
      <c r="BW91" s="80">
        <v>5791</v>
      </c>
      <c r="BX91" s="80">
        <v>2526</v>
      </c>
      <c r="BY91" s="80">
        <v>10224</v>
      </c>
      <c r="BZ91" s="80">
        <v>804</v>
      </c>
      <c r="CA91" s="80">
        <v>1268</v>
      </c>
      <c r="CB91" s="80">
        <v>603</v>
      </c>
      <c r="CC91" s="80">
        <v>9678</v>
      </c>
      <c r="CD91" s="80">
        <v>495</v>
      </c>
      <c r="CE91" s="80">
        <v>51893</v>
      </c>
      <c r="CF91" s="80">
        <v>160191</v>
      </c>
      <c r="CG91" s="80">
        <v>37046</v>
      </c>
      <c r="CH91" s="80">
        <v>10773</v>
      </c>
      <c r="CI91" s="80">
        <v>79189</v>
      </c>
      <c r="CJ91" s="80">
        <v>88603</v>
      </c>
      <c r="CK91" s="80">
        <v>23075</v>
      </c>
      <c r="CL91" s="80">
        <v>69386</v>
      </c>
      <c r="CM91" s="80">
        <v>35190</v>
      </c>
      <c r="CN91" s="80">
        <v>494711</v>
      </c>
      <c r="CO91" s="80">
        <v>72960</v>
      </c>
      <c r="CP91" s="80">
        <v>3363</v>
      </c>
      <c r="CQ91" s="80">
        <v>3488</v>
      </c>
      <c r="CR91" s="80">
        <v>1022</v>
      </c>
      <c r="CS91" s="80">
        <v>33396</v>
      </c>
      <c r="CT91" s="80">
        <v>21007</v>
      </c>
      <c r="CU91" s="80">
        <v>171</v>
      </c>
      <c r="CV91" s="80">
        <v>4499</v>
      </c>
      <c r="CW91" s="80">
        <v>2586</v>
      </c>
      <c r="CX91" s="80">
        <v>3057</v>
      </c>
      <c r="CY91" s="80">
        <v>890319</v>
      </c>
      <c r="CZ91" s="80">
        <v>105239</v>
      </c>
      <c r="DA91" s="80">
        <v>5264</v>
      </c>
      <c r="DB91" s="80">
        <v>7579</v>
      </c>
      <c r="DC91" s="80">
        <v>136</v>
      </c>
      <c r="DD91" s="80">
        <v>12520</v>
      </c>
      <c r="DE91" s="80">
        <v>345</v>
      </c>
      <c r="DF91" s="80">
        <v>84311</v>
      </c>
      <c r="DG91" s="80">
        <v>484610</v>
      </c>
      <c r="DH91" s="80">
        <v>8871</v>
      </c>
      <c r="DI91" s="80">
        <v>15491</v>
      </c>
      <c r="DJ91" s="80">
        <v>146</v>
      </c>
      <c r="DK91" s="80">
        <v>11391</v>
      </c>
      <c r="DL91" s="80">
        <v>368</v>
      </c>
      <c r="DM91" s="80">
        <v>243</v>
      </c>
      <c r="DN91" s="80">
        <v>3212</v>
      </c>
      <c r="DO91" s="80">
        <v>1388</v>
      </c>
      <c r="DP91" s="80">
        <v>97607</v>
      </c>
      <c r="DQ91" s="80">
        <v>220074</v>
      </c>
      <c r="DR91" s="80">
        <v>3121</v>
      </c>
      <c r="DS91" s="80">
        <v>13100</v>
      </c>
      <c r="DT91" s="80">
        <v>23</v>
      </c>
      <c r="DU91" s="80">
        <v>0</v>
      </c>
      <c r="DV91" s="80">
        <v>5641</v>
      </c>
      <c r="DW91" s="80">
        <v>230</v>
      </c>
      <c r="DX91" s="80">
        <v>4664</v>
      </c>
      <c r="DY91" s="80">
        <v>5477</v>
      </c>
      <c r="DZ91" s="80">
        <v>7794</v>
      </c>
      <c r="EA91" s="80">
        <v>12513</v>
      </c>
      <c r="EB91" s="80">
        <v>9960</v>
      </c>
      <c r="EC91" s="80">
        <v>25480</v>
      </c>
      <c r="ED91" s="80">
        <v>2772</v>
      </c>
      <c r="EE91" s="80">
        <v>7792</v>
      </c>
      <c r="EF91" s="80">
        <v>4711415</v>
      </c>
      <c r="EG91" s="80">
        <v>1696737</v>
      </c>
      <c r="EH91" s="81">
        <v>0</v>
      </c>
      <c r="EI91" s="82">
        <v>21948971</v>
      </c>
      <c r="EJ91" s="80">
        <v>832924</v>
      </c>
      <c r="EK91" s="80">
        <v>5985283</v>
      </c>
      <c r="EL91" s="80">
        <v>0</v>
      </c>
      <c r="EM91" s="80">
        <v>12000563</v>
      </c>
      <c r="EN91" s="80">
        <v>18463351</v>
      </c>
      <c r="EO91" s="80">
        <v>23174766</v>
      </c>
    </row>
    <row r="92" spans="1:145" ht="33" customHeight="1">
      <c r="A92" s="76">
        <v>89</v>
      </c>
      <c r="B92" s="72" t="s">
        <v>712</v>
      </c>
      <c r="C92" s="68" t="s">
        <v>23</v>
      </c>
      <c r="D92" s="68" t="s">
        <v>150</v>
      </c>
      <c r="E92" s="80">
        <v>0</v>
      </c>
      <c r="F92" s="80">
        <v>0</v>
      </c>
      <c r="G92" s="80">
        <v>0</v>
      </c>
      <c r="H92" s="80">
        <v>0</v>
      </c>
      <c r="I92" s="80">
        <v>0</v>
      </c>
      <c r="J92" s="80">
        <v>0</v>
      </c>
      <c r="K92" s="80">
        <v>0</v>
      </c>
      <c r="L92" s="80">
        <v>0</v>
      </c>
      <c r="M92" s="80">
        <v>0</v>
      </c>
      <c r="N92" s="80">
        <v>0</v>
      </c>
      <c r="O92" s="80">
        <v>0</v>
      </c>
      <c r="P92" s="80">
        <v>0</v>
      </c>
      <c r="Q92" s="80">
        <v>0</v>
      </c>
      <c r="R92" s="80">
        <v>0</v>
      </c>
      <c r="S92" s="80">
        <v>0</v>
      </c>
      <c r="T92" s="80">
        <v>0</v>
      </c>
      <c r="U92" s="80">
        <v>0</v>
      </c>
      <c r="V92" s="80">
        <v>0</v>
      </c>
      <c r="W92" s="80">
        <v>0</v>
      </c>
      <c r="X92" s="80">
        <v>0</v>
      </c>
      <c r="Y92" s="80">
        <v>0</v>
      </c>
      <c r="Z92" s="80">
        <v>0</v>
      </c>
      <c r="AA92" s="80">
        <v>0</v>
      </c>
      <c r="AB92" s="80">
        <v>0</v>
      </c>
      <c r="AC92" s="80">
        <v>22</v>
      </c>
      <c r="AD92" s="80">
        <v>0</v>
      </c>
      <c r="AE92" s="80">
        <v>0</v>
      </c>
      <c r="AF92" s="80">
        <v>1</v>
      </c>
      <c r="AG92" s="80">
        <v>0</v>
      </c>
      <c r="AH92" s="80">
        <v>0</v>
      </c>
      <c r="AI92" s="80">
        <v>0</v>
      </c>
      <c r="AJ92" s="80">
        <v>4</v>
      </c>
      <c r="AK92" s="80">
        <v>0</v>
      </c>
      <c r="AL92" s="80">
        <v>0</v>
      </c>
      <c r="AM92" s="80">
        <v>0</v>
      </c>
      <c r="AN92" s="80">
        <v>0</v>
      </c>
      <c r="AO92" s="80">
        <v>0</v>
      </c>
      <c r="AP92" s="80">
        <v>2460</v>
      </c>
      <c r="AQ92" s="80">
        <v>653</v>
      </c>
      <c r="AR92" s="80">
        <v>0</v>
      </c>
      <c r="AS92" s="80">
        <v>0</v>
      </c>
      <c r="AT92" s="80">
        <v>0</v>
      </c>
      <c r="AU92" s="80">
        <v>54</v>
      </c>
      <c r="AV92" s="80">
        <v>0</v>
      </c>
      <c r="AW92" s="80">
        <v>302</v>
      </c>
      <c r="AX92" s="80">
        <v>0</v>
      </c>
      <c r="AY92" s="80">
        <v>0</v>
      </c>
      <c r="AZ92" s="80">
        <v>1034</v>
      </c>
      <c r="BA92" s="80">
        <v>1</v>
      </c>
      <c r="BB92" s="80">
        <v>0</v>
      </c>
      <c r="BC92" s="80">
        <v>57</v>
      </c>
      <c r="BD92" s="80">
        <v>74</v>
      </c>
      <c r="BE92" s="80">
        <v>34</v>
      </c>
      <c r="BF92" s="80">
        <v>649</v>
      </c>
      <c r="BG92" s="80">
        <v>391</v>
      </c>
      <c r="BH92" s="80">
        <v>80</v>
      </c>
      <c r="BI92" s="80">
        <v>2397</v>
      </c>
      <c r="BJ92" s="80">
        <v>112</v>
      </c>
      <c r="BK92" s="80">
        <v>645</v>
      </c>
      <c r="BL92" s="80">
        <v>123</v>
      </c>
      <c r="BM92" s="80">
        <v>522</v>
      </c>
      <c r="BN92" s="80">
        <v>3458</v>
      </c>
      <c r="BO92" s="80">
        <v>4829</v>
      </c>
      <c r="BP92" s="80">
        <v>329</v>
      </c>
      <c r="BQ92" s="80">
        <v>3</v>
      </c>
      <c r="BR92" s="80">
        <v>55</v>
      </c>
      <c r="BS92" s="80">
        <v>73</v>
      </c>
      <c r="BT92" s="80">
        <v>0</v>
      </c>
      <c r="BU92" s="80">
        <v>76</v>
      </c>
      <c r="BV92" s="80">
        <v>270</v>
      </c>
      <c r="BW92" s="80">
        <v>286</v>
      </c>
      <c r="BX92" s="80">
        <v>69</v>
      </c>
      <c r="BY92" s="80">
        <v>947</v>
      </c>
      <c r="BZ92" s="80">
        <v>1511</v>
      </c>
      <c r="CA92" s="80">
        <v>1086</v>
      </c>
      <c r="CB92" s="80">
        <v>2</v>
      </c>
      <c r="CC92" s="80">
        <v>4292</v>
      </c>
      <c r="CD92" s="80">
        <v>104</v>
      </c>
      <c r="CE92" s="80">
        <v>1850</v>
      </c>
      <c r="CF92" s="80">
        <v>9423</v>
      </c>
      <c r="CG92" s="80">
        <v>6966</v>
      </c>
      <c r="CH92" s="80">
        <v>1758</v>
      </c>
      <c r="CI92" s="80">
        <v>18904</v>
      </c>
      <c r="CJ92" s="80">
        <v>3002</v>
      </c>
      <c r="CK92" s="80">
        <v>8494</v>
      </c>
      <c r="CL92" s="80">
        <v>7818</v>
      </c>
      <c r="CM92" s="80">
        <v>8937</v>
      </c>
      <c r="CN92" s="80">
        <v>81338</v>
      </c>
      <c r="CO92" s="80">
        <v>264528</v>
      </c>
      <c r="CP92" s="80">
        <v>15405</v>
      </c>
      <c r="CQ92" s="80">
        <v>8608</v>
      </c>
      <c r="CR92" s="80">
        <v>1628</v>
      </c>
      <c r="CS92" s="80">
        <v>17197</v>
      </c>
      <c r="CT92" s="80">
        <v>14179</v>
      </c>
      <c r="CU92" s="80">
        <v>47</v>
      </c>
      <c r="CV92" s="80">
        <v>13169</v>
      </c>
      <c r="CW92" s="80">
        <v>1141</v>
      </c>
      <c r="CX92" s="80">
        <v>491</v>
      </c>
      <c r="CY92" s="80">
        <v>126831</v>
      </c>
      <c r="CZ92" s="80">
        <v>6509</v>
      </c>
      <c r="DA92" s="80">
        <v>237</v>
      </c>
      <c r="DB92" s="80">
        <v>519</v>
      </c>
      <c r="DC92" s="80">
        <v>117</v>
      </c>
      <c r="DD92" s="80">
        <v>29084</v>
      </c>
      <c r="DE92" s="80">
        <v>280</v>
      </c>
      <c r="DF92" s="80">
        <v>53591</v>
      </c>
      <c r="DG92" s="80">
        <v>764</v>
      </c>
      <c r="DH92" s="80">
        <v>1402</v>
      </c>
      <c r="DI92" s="80">
        <v>2597</v>
      </c>
      <c r="DJ92" s="80">
        <v>38</v>
      </c>
      <c r="DK92" s="80">
        <v>0</v>
      </c>
      <c r="DL92" s="80">
        <v>0</v>
      </c>
      <c r="DM92" s="80">
        <v>0</v>
      </c>
      <c r="DN92" s="80">
        <v>0</v>
      </c>
      <c r="DO92" s="80">
        <v>0</v>
      </c>
      <c r="DP92" s="80">
        <v>0</v>
      </c>
      <c r="DQ92" s="80">
        <v>85746</v>
      </c>
      <c r="DR92" s="80">
        <v>0</v>
      </c>
      <c r="DS92" s="80">
        <v>0</v>
      </c>
      <c r="DT92" s="80">
        <v>0</v>
      </c>
      <c r="DU92" s="80">
        <v>0</v>
      </c>
      <c r="DV92" s="80">
        <v>0</v>
      </c>
      <c r="DW92" s="80">
        <v>0</v>
      </c>
      <c r="DX92" s="80">
        <v>0</v>
      </c>
      <c r="DY92" s="80">
        <v>0</v>
      </c>
      <c r="DZ92" s="80">
        <v>0</v>
      </c>
      <c r="EA92" s="80">
        <v>0</v>
      </c>
      <c r="EB92" s="80">
        <v>124</v>
      </c>
      <c r="EC92" s="80">
        <v>0</v>
      </c>
      <c r="ED92" s="80">
        <v>34</v>
      </c>
      <c r="EE92" s="80">
        <v>0</v>
      </c>
      <c r="EF92" s="80">
        <v>819764</v>
      </c>
      <c r="EG92" s="80">
        <v>0</v>
      </c>
      <c r="EH92" s="81">
        <v>0</v>
      </c>
      <c r="EI92" s="82">
        <v>10424343</v>
      </c>
      <c r="EJ92" s="80">
        <v>195107</v>
      </c>
      <c r="EK92" s="80">
        <v>1174984</v>
      </c>
      <c r="EL92" s="80">
        <v>0</v>
      </c>
      <c r="EM92" s="80">
        <v>1825700</v>
      </c>
      <c r="EN92" s="80">
        <v>9968734</v>
      </c>
      <c r="EO92" s="80">
        <v>10788498</v>
      </c>
    </row>
    <row r="93" spans="1:145" ht="15.75" customHeight="1">
      <c r="A93" s="76">
        <v>90</v>
      </c>
      <c r="B93" s="68" t="s">
        <v>713</v>
      </c>
      <c r="C93" s="68" t="s">
        <v>23</v>
      </c>
      <c r="D93" s="68" t="s">
        <v>150</v>
      </c>
      <c r="E93" s="77">
        <v>0</v>
      </c>
      <c r="F93" s="77">
        <v>0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  <c r="L93" s="77">
        <v>0</v>
      </c>
      <c r="M93" s="77">
        <v>0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7">
        <v>0</v>
      </c>
      <c r="V93" s="77">
        <v>0</v>
      </c>
      <c r="W93" s="77">
        <v>0</v>
      </c>
      <c r="X93" s="77">
        <v>0</v>
      </c>
      <c r="Y93" s="77">
        <v>0</v>
      </c>
      <c r="Z93" s="77">
        <v>0</v>
      </c>
      <c r="AA93" s="77">
        <v>0</v>
      </c>
      <c r="AB93" s="77">
        <v>0</v>
      </c>
      <c r="AC93" s="77">
        <v>0</v>
      </c>
      <c r="AD93" s="77">
        <v>0</v>
      </c>
      <c r="AE93" s="77">
        <v>0</v>
      </c>
      <c r="AF93" s="77">
        <v>1</v>
      </c>
      <c r="AG93" s="77">
        <v>0</v>
      </c>
      <c r="AH93" s="77">
        <v>0</v>
      </c>
      <c r="AI93" s="77">
        <v>0</v>
      </c>
      <c r="AJ93" s="77">
        <v>1</v>
      </c>
      <c r="AK93" s="77">
        <v>0</v>
      </c>
      <c r="AL93" s="77">
        <v>1</v>
      </c>
      <c r="AM93" s="77">
        <v>0</v>
      </c>
      <c r="AN93" s="77">
        <v>0</v>
      </c>
      <c r="AO93" s="77">
        <v>0</v>
      </c>
      <c r="AP93" s="77">
        <v>2189</v>
      </c>
      <c r="AQ93" s="77">
        <v>581</v>
      </c>
      <c r="AR93" s="77">
        <v>0</v>
      </c>
      <c r="AS93" s="77">
        <v>0</v>
      </c>
      <c r="AT93" s="77">
        <v>0</v>
      </c>
      <c r="AU93" s="77">
        <v>0</v>
      </c>
      <c r="AV93" s="77">
        <v>0</v>
      </c>
      <c r="AW93" s="77">
        <v>4</v>
      </c>
      <c r="AX93" s="77">
        <v>0</v>
      </c>
      <c r="AY93" s="77">
        <v>0</v>
      </c>
      <c r="AZ93" s="77">
        <v>543</v>
      </c>
      <c r="BA93" s="77">
        <v>0</v>
      </c>
      <c r="BB93" s="77">
        <v>0</v>
      </c>
      <c r="BC93" s="77">
        <v>29</v>
      </c>
      <c r="BD93" s="77">
        <v>19</v>
      </c>
      <c r="BE93" s="77">
        <v>8</v>
      </c>
      <c r="BF93" s="77">
        <v>155</v>
      </c>
      <c r="BG93" s="77">
        <v>87</v>
      </c>
      <c r="BH93" s="77">
        <v>6</v>
      </c>
      <c r="BI93" s="77">
        <v>126</v>
      </c>
      <c r="BJ93" s="77">
        <v>9</v>
      </c>
      <c r="BK93" s="77">
        <v>33</v>
      </c>
      <c r="BL93" s="77">
        <v>32</v>
      </c>
      <c r="BM93" s="77">
        <v>135</v>
      </c>
      <c r="BN93" s="77">
        <v>1120</v>
      </c>
      <c r="BO93" s="77">
        <v>1482</v>
      </c>
      <c r="BP93" s="77">
        <v>73</v>
      </c>
      <c r="BQ93" s="77">
        <v>3</v>
      </c>
      <c r="BR93" s="77">
        <v>5</v>
      </c>
      <c r="BS93" s="77">
        <v>7</v>
      </c>
      <c r="BT93" s="77">
        <v>0</v>
      </c>
      <c r="BU93" s="77">
        <v>2</v>
      </c>
      <c r="BV93" s="77">
        <v>86</v>
      </c>
      <c r="BW93" s="77">
        <v>15</v>
      </c>
      <c r="BX93" s="77">
        <v>5</v>
      </c>
      <c r="BY93" s="77">
        <v>513</v>
      </c>
      <c r="BZ93" s="77">
        <v>793</v>
      </c>
      <c r="CA93" s="77">
        <v>178</v>
      </c>
      <c r="CB93" s="77">
        <v>1</v>
      </c>
      <c r="CC93" s="77">
        <v>4629</v>
      </c>
      <c r="CD93" s="77">
        <v>2</v>
      </c>
      <c r="CE93" s="77">
        <v>490</v>
      </c>
      <c r="CF93" s="77">
        <v>2256</v>
      </c>
      <c r="CG93" s="77">
        <v>7403</v>
      </c>
      <c r="CH93" s="77">
        <v>355</v>
      </c>
      <c r="CI93" s="77">
        <v>2949</v>
      </c>
      <c r="CJ93" s="77">
        <v>559</v>
      </c>
      <c r="CK93" s="77">
        <v>142</v>
      </c>
      <c r="CL93" s="77">
        <v>496</v>
      </c>
      <c r="CM93" s="77">
        <v>1783</v>
      </c>
      <c r="CN93" s="77">
        <v>6942</v>
      </c>
      <c r="CO93" s="77">
        <v>78400</v>
      </c>
      <c r="CP93" s="77">
        <v>12555</v>
      </c>
      <c r="CQ93" s="77">
        <v>5465</v>
      </c>
      <c r="CR93" s="77">
        <v>1154</v>
      </c>
      <c r="CS93" s="77">
        <v>6914</v>
      </c>
      <c r="CT93" s="77">
        <v>9413</v>
      </c>
      <c r="CU93" s="77">
        <v>1</v>
      </c>
      <c r="CV93" s="77">
        <v>6959</v>
      </c>
      <c r="CW93" s="77">
        <v>32</v>
      </c>
      <c r="CX93" s="77">
        <v>292</v>
      </c>
      <c r="CY93" s="77">
        <v>28515</v>
      </c>
      <c r="CZ93" s="77">
        <v>391</v>
      </c>
      <c r="DA93" s="77">
        <v>12</v>
      </c>
      <c r="DB93" s="77">
        <v>18</v>
      </c>
      <c r="DC93" s="77">
        <v>2</v>
      </c>
      <c r="DD93" s="77">
        <v>11811</v>
      </c>
      <c r="DE93" s="77">
        <v>58</v>
      </c>
      <c r="DF93" s="77">
        <v>4177</v>
      </c>
      <c r="DG93" s="77">
        <v>3435777</v>
      </c>
      <c r="DH93" s="77">
        <v>1</v>
      </c>
      <c r="DI93" s="77">
        <v>0</v>
      </c>
      <c r="DJ93" s="77">
        <v>1</v>
      </c>
      <c r="DK93" s="77">
        <v>435</v>
      </c>
      <c r="DL93" s="77">
        <v>21</v>
      </c>
      <c r="DM93" s="77">
        <v>91</v>
      </c>
      <c r="DN93" s="77">
        <v>0</v>
      </c>
      <c r="DO93" s="77">
        <v>0</v>
      </c>
      <c r="DP93" s="77">
        <v>156675</v>
      </c>
      <c r="DQ93" s="77">
        <v>24296</v>
      </c>
      <c r="DR93" s="77">
        <v>0</v>
      </c>
      <c r="DS93" s="77">
        <v>0</v>
      </c>
      <c r="DT93" s="77">
        <v>0</v>
      </c>
      <c r="DU93" s="77">
        <v>0</v>
      </c>
      <c r="DV93" s="77">
        <v>0</v>
      </c>
      <c r="DW93" s="77">
        <v>0</v>
      </c>
      <c r="DX93" s="77">
        <v>0</v>
      </c>
      <c r="DY93" s="77">
        <v>0</v>
      </c>
      <c r="DZ93" s="77">
        <v>0</v>
      </c>
      <c r="EA93" s="77">
        <v>0</v>
      </c>
      <c r="EB93" s="77">
        <v>10</v>
      </c>
      <c r="EC93" s="77">
        <v>0</v>
      </c>
      <c r="ED93" s="77">
        <v>5</v>
      </c>
      <c r="EE93" s="77">
        <v>0</v>
      </c>
      <c r="EF93" s="77">
        <v>3819724</v>
      </c>
      <c r="EG93" s="77">
        <v>0</v>
      </c>
      <c r="EH93" s="78">
        <v>0</v>
      </c>
      <c r="EI93" s="79">
        <v>0</v>
      </c>
      <c r="EJ93" s="77">
        <v>68006</v>
      </c>
      <c r="EK93" s="77">
        <v>710329</v>
      </c>
      <c r="EL93" s="77">
        <v>0</v>
      </c>
      <c r="EM93" s="77">
        <v>1402729</v>
      </c>
      <c r="EN93" s="77">
        <v>-624394</v>
      </c>
      <c r="EO93" s="77">
        <v>3195330</v>
      </c>
    </row>
    <row r="94" spans="1:145" ht="15.75" customHeight="1">
      <c r="A94" s="76">
        <v>91</v>
      </c>
      <c r="B94" s="68" t="s">
        <v>601</v>
      </c>
      <c r="C94" s="68" t="s">
        <v>23</v>
      </c>
      <c r="D94" s="68" t="s">
        <v>150</v>
      </c>
      <c r="E94" s="77">
        <v>74</v>
      </c>
      <c r="F94" s="77">
        <v>33</v>
      </c>
      <c r="G94" s="77">
        <v>0</v>
      </c>
      <c r="H94" s="77">
        <v>4</v>
      </c>
      <c r="I94" s="77">
        <v>6</v>
      </c>
      <c r="J94" s="77">
        <v>5</v>
      </c>
      <c r="K94" s="77">
        <v>7</v>
      </c>
      <c r="L94" s="77">
        <v>7</v>
      </c>
      <c r="M94" s="77">
        <v>4</v>
      </c>
      <c r="N94" s="77">
        <v>0</v>
      </c>
      <c r="O94" s="77">
        <v>17</v>
      </c>
      <c r="P94" s="77">
        <v>0</v>
      </c>
      <c r="Q94" s="77">
        <v>12</v>
      </c>
      <c r="R94" s="77">
        <v>0</v>
      </c>
      <c r="S94" s="77">
        <v>0</v>
      </c>
      <c r="T94" s="77">
        <v>0</v>
      </c>
      <c r="U94" s="77">
        <v>0</v>
      </c>
      <c r="V94" s="77">
        <v>14</v>
      </c>
      <c r="W94" s="77">
        <v>24</v>
      </c>
      <c r="X94" s="77">
        <v>29</v>
      </c>
      <c r="Y94" s="77">
        <v>0</v>
      </c>
      <c r="Z94" s="77">
        <v>0</v>
      </c>
      <c r="AA94" s="77">
        <v>0</v>
      </c>
      <c r="AB94" s="77">
        <v>0</v>
      </c>
      <c r="AC94" s="77">
        <v>235791</v>
      </c>
      <c r="AD94" s="77">
        <v>0</v>
      </c>
      <c r="AE94" s="77">
        <v>0</v>
      </c>
      <c r="AF94" s="77">
        <v>0</v>
      </c>
      <c r="AG94" s="77">
        <v>0</v>
      </c>
      <c r="AH94" s="77">
        <v>0</v>
      </c>
      <c r="AI94" s="77">
        <v>0</v>
      </c>
      <c r="AJ94" s="77">
        <v>0</v>
      </c>
      <c r="AK94" s="77">
        <v>0</v>
      </c>
      <c r="AL94" s="77">
        <v>0</v>
      </c>
      <c r="AM94" s="77">
        <v>0</v>
      </c>
      <c r="AN94" s="77">
        <v>0</v>
      </c>
      <c r="AO94" s="77">
        <v>0</v>
      </c>
      <c r="AP94" s="77">
        <v>0</v>
      </c>
      <c r="AQ94" s="77">
        <v>0</v>
      </c>
      <c r="AR94" s="77">
        <v>0</v>
      </c>
      <c r="AS94" s="77">
        <v>2</v>
      </c>
      <c r="AT94" s="77">
        <v>0</v>
      </c>
      <c r="AU94" s="77">
        <v>5</v>
      </c>
      <c r="AV94" s="77">
        <v>0</v>
      </c>
      <c r="AW94" s="77">
        <v>76</v>
      </c>
      <c r="AX94" s="77">
        <v>3601</v>
      </c>
      <c r="AY94" s="77">
        <v>1</v>
      </c>
      <c r="AZ94" s="77">
        <v>642</v>
      </c>
      <c r="BA94" s="77">
        <v>25</v>
      </c>
      <c r="BB94" s="77">
        <v>2154</v>
      </c>
      <c r="BC94" s="77">
        <v>375</v>
      </c>
      <c r="BD94" s="77">
        <v>93</v>
      </c>
      <c r="BE94" s="77">
        <v>372</v>
      </c>
      <c r="BF94" s="77">
        <v>5892</v>
      </c>
      <c r="BG94" s="77">
        <v>2106</v>
      </c>
      <c r="BH94" s="77">
        <v>5</v>
      </c>
      <c r="BI94" s="77">
        <v>97</v>
      </c>
      <c r="BJ94" s="77">
        <v>12</v>
      </c>
      <c r="BK94" s="77">
        <v>147</v>
      </c>
      <c r="BL94" s="77">
        <v>73</v>
      </c>
      <c r="BM94" s="77">
        <v>307</v>
      </c>
      <c r="BN94" s="77">
        <v>1153</v>
      </c>
      <c r="BO94" s="77">
        <v>1167</v>
      </c>
      <c r="BP94" s="77">
        <v>71</v>
      </c>
      <c r="BQ94" s="77">
        <v>0</v>
      </c>
      <c r="BR94" s="77">
        <v>20</v>
      </c>
      <c r="BS94" s="77">
        <v>43</v>
      </c>
      <c r="BT94" s="77">
        <v>0</v>
      </c>
      <c r="BU94" s="77">
        <v>11</v>
      </c>
      <c r="BV94" s="77">
        <v>25</v>
      </c>
      <c r="BW94" s="77">
        <v>12</v>
      </c>
      <c r="BX94" s="77">
        <v>6</v>
      </c>
      <c r="BY94" s="77">
        <v>52</v>
      </c>
      <c r="BZ94" s="77">
        <v>16</v>
      </c>
      <c r="CA94" s="77">
        <v>71</v>
      </c>
      <c r="CB94" s="77">
        <v>0</v>
      </c>
      <c r="CC94" s="77">
        <v>11647</v>
      </c>
      <c r="CD94" s="77">
        <v>6</v>
      </c>
      <c r="CE94" s="77">
        <v>1158</v>
      </c>
      <c r="CF94" s="77">
        <v>7458</v>
      </c>
      <c r="CG94" s="77">
        <v>21235</v>
      </c>
      <c r="CH94" s="77">
        <v>2659</v>
      </c>
      <c r="CI94" s="77">
        <v>9540</v>
      </c>
      <c r="CJ94" s="77">
        <v>9148</v>
      </c>
      <c r="CK94" s="77">
        <v>241</v>
      </c>
      <c r="CL94" s="77">
        <v>806</v>
      </c>
      <c r="CM94" s="77">
        <v>4213</v>
      </c>
      <c r="CN94" s="77">
        <v>18493</v>
      </c>
      <c r="CO94" s="77">
        <v>63820</v>
      </c>
      <c r="CP94" s="77">
        <v>1421</v>
      </c>
      <c r="CQ94" s="77">
        <v>57979</v>
      </c>
      <c r="CR94" s="77">
        <v>2234</v>
      </c>
      <c r="CS94" s="77">
        <v>10061</v>
      </c>
      <c r="CT94" s="77">
        <v>14866</v>
      </c>
      <c r="CU94" s="77">
        <v>1928</v>
      </c>
      <c r="CV94" s="77">
        <v>7983</v>
      </c>
      <c r="CW94" s="77">
        <v>16</v>
      </c>
      <c r="CX94" s="77">
        <v>159</v>
      </c>
      <c r="CY94" s="77">
        <v>45745</v>
      </c>
      <c r="CZ94" s="77">
        <v>14727</v>
      </c>
      <c r="DA94" s="77">
        <v>224</v>
      </c>
      <c r="DB94" s="77">
        <v>894</v>
      </c>
      <c r="DC94" s="77">
        <v>12</v>
      </c>
      <c r="DD94" s="77">
        <v>428</v>
      </c>
      <c r="DE94" s="77">
        <v>277</v>
      </c>
      <c r="DF94" s="77">
        <v>7292</v>
      </c>
      <c r="DG94" s="77">
        <v>26378</v>
      </c>
      <c r="DH94" s="77">
        <v>14</v>
      </c>
      <c r="DI94" s="77">
        <v>1553</v>
      </c>
      <c r="DJ94" s="77">
        <v>1</v>
      </c>
      <c r="DK94" s="77">
        <v>4272</v>
      </c>
      <c r="DL94" s="77">
        <v>5</v>
      </c>
      <c r="DM94" s="77">
        <v>53</v>
      </c>
      <c r="DN94" s="77">
        <v>1436</v>
      </c>
      <c r="DO94" s="77">
        <v>53</v>
      </c>
      <c r="DP94" s="77">
        <v>46305</v>
      </c>
      <c r="DQ94" s="77">
        <v>52682</v>
      </c>
      <c r="DR94" s="77">
        <v>24</v>
      </c>
      <c r="DS94" s="77">
        <v>0</v>
      </c>
      <c r="DT94" s="77">
        <v>0</v>
      </c>
      <c r="DU94" s="77">
        <v>0</v>
      </c>
      <c r="DV94" s="77">
        <v>2193</v>
      </c>
      <c r="DW94" s="77">
        <v>90</v>
      </c>
      <c r="DX94" s="77">
        <v>0</v>
      </c>
      <c r="DY94" s="77">
        <v>0</v>
      </c>
      <c r="DZ94" s="77">
        <v>0</v>
      </c>
      <c r="EA94" s="77">
        <v>0</v>
      </c>
      <c r="EB94" s="77">
        <v>11519</v>
      </c>
      <c r="EC94" s="77">
        <v>3655</v>
      </c>
      <c r="ED94" s="77">
        <v>58</v>
      </c>
      <c r="EE94" s="77">
        <v>0</v>
      </c>
      <c r="EF94" s="77">
        <v>721617</v>
      </c>
      <c r="EG94" s="77">
        <v>2015463</v>
      </c>
      <c r="EH94" s="78">
        <v>0</v>
      </c>
      <c r="EI94" s="79">
        <v>0</v>
      </c>
      <c r="EJ94" s="77">
        <v>27246</v>
      </c>
      <c r="EK94" s="77">
        <v>114103</v>
      </c>
      <c r="EL94" s="77">
        <v>0</v>
      </c>
      <c r="EM94" s="77">
        <v>484226</v>
      </c>
      <c r="EN94" s="77">
        <v>1672586</v>
      </c>
      <c r="EO94" s="77">
        <v>2394203</v>
      </c>
    </row>
    <row r="95" spans="1:145" ht="33" customHeight="1">
      <c r="A95" s="56">
        <v>92</v>
      </c>
      <c r="B95" s="68" t="s">
        <v>714</v>
      </c>
      <c r="C95" s="68" t="s">
        <v>23</v>
      </c>
      <c r="D95" s="68" t="s">
        <v>150</v>
      </c>
      <c r="E95" s="80">
        <v>0</v>
      </c>
      <c r="F95" s="80">
        <v>0</v>
      </c>
      <c r="G95" s="80">
        <v>0</v>
      </c>
      <c r="H95" s="80">
        <v>0</v>
      </c>
      <c r="I95" s="80">
        <v>0</v>
      </c>
      <c r="J95" s="80">
        <v>0</v>
      </c>
      <c r="K95" s="80">
        <v>0</v>
      </c>
      <c r="L95" s="80">
        <v>0</v>
      </c>
      <c r="M95" s="80">
        <v>0</v>
      </c>
      <c r="N95" s="80">
        <v>0</v>
      </c>
      <c r="O95" s="80">
        <v>0</v>
      </c>
      <c r="P95" s="80">
        <v>0</v>
      </c>
      <c r="Q95" s="80">
        <v>0</v>
      </c>
      <c r="R95" s="80">
        <v>0</v>
      </c>
      <c r="S95" s="80">
        <v>0</v>
      </c>
      <c r="T95" s="80">
        <v>0</v>
      </c>
      <c r="U95" s="80">
        <v>0</v>
      </c>
      <c r="V95" s="80">
        <v>0</v>
      </c>
      <c r="W95" s="80">
        <v>0</v>
      </c>
      <c r="X95" s="80">
        <v>0</v>
      </c>
      <c r="Y95" s="80">
        <v>0</v>
      </c>
      <c r="Z95" s="80">
        <v>0</v>
      </c>
      <c r="AA95" s="80">
        <v>0</v>
      </c>
      <c r="AB95" s="80">
        <v>0</v>
      </c>
      <c r="AC95" s="80">
        <v>0</v>
      </c>
      <c r="AD95" s="80">
        <v>0</v>
      </c>
      <c r="AE95" s="80">
        <v>0</v>
      </c>
      <c r="AF95" s="80">
        <v>3</v>
      </c>
      <c r="AG95" s="80">
        <v>4</v>
      </c>
      <c r="AH95" s="80">
        <v>283</v>
      </c>
      <c r="AI95" s="80">
        <v>0</v>
      </c>
      <c r="AJ95" s="80">
        <v>24</v>
      </c>
      <c r="AK95" s="80">
        <v>0</v>
      </c>
      <c r="AL95" s="80">
        <v>21</v>
      </c>
      <c r="AM95" s="80">
        <v>0</v>
      </c>
      <c r="AN95" s="80">
        <v>0</v>
      </c>
      <c r="AO95" s="80">
        <v>0</v>
      </c>
      <c r="AP95" s="80">
        <v>1752</v>
      </c>
      <c r="AQ95" s="80">
        <v>465</v>
      </c>
      <c r="AR95" s="80">
        <v>0</v>
      </c>
      <c r="AS95" s="80">
        <v>0</v>
      </c>
      <c r="AT95" s="80">
        <v>0</v>
      </c>
      <c r="AU95" s="80">
        <v>66</v>
      </c>
      <c r="AV95" s="80">
        <v>2142</v>
      </c>
      <c r="AW95" s="80">
        <v>899</v>
      </c>
      <c r="AX95" s="80">
        <v>0</v>
      </c>
      <c r="AY95" s="80">
        <v>1</v>
      </c>
      <c r="AZ95" s="80">
        <v>1274</v>
      </c>
      <c r="BA95" s="80">
        <v>24</v>
      </c>
      <c r="BB95" s="80">
        <v>5587</v>
      </c>
      <c r="BC95" s="80">
        <v>3894</v>
      </c>
      <c r="BD95" s="80">
        <v>427</v>
      </c>
      <c r="BE95" s="80">
        <v>1132</v>
      </c>
      <c r="BF95" s="80">
        <v>16650</v>
      </c>
      <c r="BG95" s="80">
        <v>8644</v>
      </c>
      <c r="BH95" s="80">
        <v>1266</v>
      </c>
      <c r="BI95" s="80">
        <v>4131</v>
      </c>
      <c r="BJ95" s="80">
        <v>1203</v>
      </c>
      <c r="BK95" s="80">
        <v>1546</v>
      </c>
      <c r="BL95" s="80">
        <v>499</v>
      </c>
      <c r="BM95" s="80">
        <v>1751</v>
      </c>
      <c r="BN95" s="80">
        <v>25599</v>
      </c>
      <c r="BO95" s="80">
        <v>12775</v>
      </c>
      <c r="BP95" s="80">
        <v>6163</v>
      </c>
      <c r="BQ95" s="80">
        <v>108</v>
      </c>
      <c r="BR95" s="80">
        <v>1735</v>
      </c>
      <c r="BS95" s="80">
        <v>2331</v>
      </c>
      <c r="BT95" s="80">
        <v>102</v>
      </c>
      <c r="BU95" s="80">
        <v>541</v>
      </c>
      <c r="BV95" s="80">
        <v>631</v>
      </c>
      <c r="BW95" s="80">
        <v>11379</v>
      </c>
      <c r="BX95" s="80">
        <v>2269</v>
      </c>
      <c r="BY95" s="80">
        <v>1372</v>
      </c>
      <c r="BZ95" s="80">
        <v>2599</v>
      </c>
      <c r="CA95" s="80">
        <v>2953</v>
      </c>
      <c r="CB95" s="80">
        <v>33</v>
      </c>
      <c r="CC95" s="80">
        <v>17629</v>
      </c>
      <c r="CD95" s="80">
        <v>114</v>
      </c>
      <c r="CE95" s="80">
        <v>6616</v>
      </c>
      <c r="CF95" s="80">
        <v>28043</v>
      </c>
      <c r="CG95" s="80">
        <v>36486</v>
      </c>
      <c r="CH95" s="80">
        <v>13485</v>
      </c>
      <c r="CI95" s="80">
        <v>66838</v>
      </c>
      <c r="CJ95" s="80">
        <v>11237</v>
      </c>
      <c r="CK95" s="80">
        <v>27415</v>
      </c>
      <c r="CL95" s="80">
        <v>37429</v>
      </c>
      <c r="CM95" s="80">
        <v>38103</v>
      </c>
      <c r="CN95" s="80">
        <v>202232</v>
      </c>
      <c r="CO95" s="80">
        <v>290661</v>
      </c>
      <c r="CP95" s="80">
        <v>18410</v>
      </c>
      <c r="CQ95" s="80">
        <v>15418</v>
      </c>
      <c r="CR95" s="80">
        <v>3328</v>
      </c>
      <c r="CS95" s="80">
        <v>73807</v>
      </c>
      <c r="CT95" s="80">
        <v>179706</v>
      </c>
      <c r="CU95" s="80">
        <v>1723</v>
      </c>
      <c r="CV95" s="80">
        <v>71779</v>
      </c>
      <c r="CW95" s="80">
        <v>2857</v>
      </c>
      <c r="CX95" s="80">
        <v>12425</v>
      </c>
      <c r="CY95" s="80">
        <v>692682</v>
      </c>
      <c r="CZ95" s="80">
        <v>69933</v>
      </c>
      <c r="DA95" s="80">
        <v>9468</v>
      </c>
      <c r="DB95" s="80">
        <v>23657</v>
      </c>
      <c r="DC95" s="80">
        <v>177</v>
      </c>
      <c r="DD95" s="80">
        <v>25957</v>
      </c>
      <c r="DE95" s="80">
        <v>52598</v>
      </c>
      <c r="DF95" s="80">
        <v>113529</v>
      </c>
      <c r="DG95" s="80">
        <v>3878</v>
      </c>
      <c r="DH95" s="80">
        <v>738</v>
      </c>
      <c r="DI95" s="80">
        <v>3303</v>
      </c>
      <c r="DJ95" s="80">
        <v>25</v>
      </c>
      <c r="DK95" s="80">
        <v>0</v>
      </c>
      <c r="DL95" s="80">
        <v>1</v>
      </c>
      <c r="DM95" s="80">
        <v>0</v>
      </c>
      <c r="DN95" s="80">
        <v>0</v>
      </c>
      <c r="DO95" s="80">
        <v>1</v>
      </c>
      <c r="DP95" s="80">
        <v>493313</v>
      </c>
      <c r="DQ95" s="80">
        <v>338535</v>
      </c>
      <c r="DR95" s="80">
        <v>673</v>
      </c>
      <c r="DS95" s="80">
        <v>0</v>
      </c>
      <c r="DT95" s="80">
        <v>0</v>
      </c>
      <c r="DU95" s="80">
        <v>0</v>
      </c>
      <c r="DV95" s="80">
        <v>0</v>
      </c>
      <c r="DW95" s="80">
        <v>0</v>
      </c>
      <c r="DX95" s="80">
        <v>0</v>
      </c>
      <c r="DY95" s="80">
        <v>116</v>
      </c>
      <c r="DZ95" s="80">
        <v>1642</v>
      </c>
      <c r="EA95" s="80">
        <v>35202</v>
      </c>
      <c r="EB95" s="80">
        <v>256</v>
      </c>
      <c r="EC95" s="80">
        <v>167188</v>
      </c>
      <c r="ED95" s="80">
        <v>816</v>
      </c>
      <c r="EE95" s="80">
        <v>0</v>
      </c>
      <c r="EF95" s="80">
        <v>3313713</v>
      </c>
      <c r="EG95" s="80">
        <v>0</v>
      </c>
      <c r="EH95" s="81">
        <v>0</v>
      </c>
      <c r="EI95" s="82">
        <v>4721601</v>
      </c>
      <c r="EJ95" s="80">
        <v>21494</v>
      </c>
      <c r="EK95" s="80">
        <v>1528446</v>
      </c>
      <c r="EL95" s="80">
        <v>0</v>
      </c>
      <c r="EM95" s="80">
        <v>6556335</v>
      </c>
      <c r="EN95" s="80">
        <v>-284794</v>
      </c>
      <c r="EO95" s="80">
        <v>3028919</v>
      </c>
    </row>
    <row r="96" spans="1:145" ht="15.75" customHeight="1">
      <c r="A96" s="56">
        <v>93</v>
      </c>
      <c r="B96" s="68" t="s">
        <v>715</v>
      </c>
      <c r="C96" s="68" t="s">
        <v>22</v>
      </c>
      <c r="D96" s="68" t="s">
        <v>150</v>
      </c>
      <c r="E96" s="77">
        <v>415</v>
      </c>
      <c r="F96" s="77">
        <v>203</v>
      </c>
      <c r="G96" s="77">
        <v>26</v>
      </c>
      <c r="H96" s="77">
        <v>11</v>
      </c>
      <c r="I96" s="77">
        <v>33</v>
      </c>
      <c r="J96" s="77">
        <v>30</v>
      </c>
      <c r="K96" s="77">
        <v>31</v>
      </c>
      <c r="L96" s="77">
        <v>45</v>
      </c>
      <c r="M96" s="77">
        <v>14</v>
      </c>
      <c r="N96" s="77">
        <v>0</v>
      </c>
      <c r="O96" s="77">
        <v>93</v>
      </c>
      <c r="P96" s="77">
        <v>0</v>
      </c>
      <c r="Q96" s="77">
        <v>55</v>
      </c>
      <c r="R96" s="77">
        <v>0</v>
      </c>
      <c r="S96" s="77">
        <v>0</v>
      </c>
      <c r="T96" s="77">
        <v>0</v>
      </c>
      <c r="U96" s="77">
        <v>9</v>
      </c>
      <c r="V96" s="77">
        <v>97</v>
      </c>
      <c r="W96" s="77">
        <v>104</v>
      </c>
      <c r="X96" s="77">
        <v>171</v>
      </c>
      <c r="Y96" s="77">
        <v>0</v>
      </c>
      <c r="Z96" s="77">
        <v>0</v>
      </c>
      <c r="AA96" s="77">
        <v>0</v>
      </c>
      <c r="AB96" s="77">
        <v>0</v>
      </c>
      <c r="AC96" s="77">
        <v>2044</v>
      </c>
      <c r="AD96" s="77">
        <v>0</v>
      </c>
      <c r="AE96" s="77">
        <v>442</v>
      </c>
      <c r="AF96" s="77">
        <v>19</v>
      </c>
      <c r="AG96" s="77">
        <v>172</v>
      </c>
      <c r="AH96" s="77">
        <v>19</v>
      </c>
      <c r="AI96" s="77">
        <v>33</v>
      </c>
      <c r="AJ96" s="77">
        <v>5</v>
      </c>
      <c r="AK96" s="77">
        <v>7</v>
      </c>
      <c r="AL96" s="77">
        <v>3</v>
      </c>
      <c r="AM96" s="77">
        <v>3499</v>
      </c>
      <c r="AN96" s="77">
        <v>0</v>
      </c>
      <c r="AO96" s="77">
        <v>2116</v>
      </c>
      <c r="AP96" s="77">
        <v>2740</v>
      </c>
      <c r="AQ96" s="77">
        <v>727</v>
      </c>
      <c r="AR96" s="77">
        <v>0</v>
      </c>
      <c r="AS96" s="77">
        <v>25</v>
      </c>
      <c r="AT96" s="77">
        <v>0</v>
      </c>
      <c r="AU96" s="77">
        <v>72</v>
      </c>
      <c r="AV96" s="77">
        <v>0</v>
      </c>
      <c r="AW96" s="77">
        <v>1150</v>
      </c>
      <c r="AX96" s="77">
        <v>181</v>
      </c>
      <c r="AY96" s="77">
        <v>0</v>
      </c>
      <c r="AZ96" s="77">
        <v>103</v>
      </c>
      <c r="BA96" s="77">
        <v>0</v>
      </c>
      <c r="BB96" s="77">
        <v>1</v>
      </c>
      <c r="BC96" s="77">
        <v>76</v>
      </c>
      <c r="BD96" s="77">
        <v>14</v>
      </c>
      <c r="BE96" s="77">
        <v>21</v>
      </c>
      <c r="BF96" s="77">
        <v>124</v>
      </c>
      <c r="BG96" s="77">
        <v>336</v>
      </c>
      <c r="BH96" s="77">
        <v>6484</v>
      </c>
      <c r="BI96" s="77">
        <v>2930</v>
      </c>
      <c r="BJ96" s="77">
        <v>5</v>
      </c>
      <c r="BK96" s="77">
        <v>4</v>
      </c>
      <c r="BL96" s="77">
        <v>199</v>
      </c>
      <c r="BM96" s="77">
        <v>837</v>
      </c>
      <c r="BN96" s="77">
        <v>5505</v>
      </c>
      <c r="BO96" s="77">
        <v>3052</v>
      </c>
      <c r="BP96" s="77">
        <v>68085</v>
      </c>
      <c r="BQ96" s="77">
        <v>7435</v>
      </c>
      <c r="BR96" s="77">
        <v>95</v>
      </c>
      <c r="BS96" s="77">
        <v>417</v>
      </c>
      <c r="BT96" s="77">
        <v>1</v>
      </c>
      <c r="BU96" s="77">
        <v>513</v>
      </c>
      <c r="BV96" s="77">
        <v>664</v>
      </c>
      <c r="BW96" s="77">
        <v>124</v>
      </c>
      <c r="BX96" s="77">
        <v>291</v>
      </c>
      <c r="BY96" s="77">
        <v>1695</v>
      </c>
      <c r="BZ96" s="77">
        <v>281</v>
      </c>
      <c r="CA96" s="77">
        <v>2730</v>
      </c>
      <c r="CB96" s="77">
        <v>377</v>
      </c>
      <c r="CC96" s="77">
        <v>2226</v>
      </c>
      <c r="CD96" s="77">
        <v>46</v>
      </c>
      <c r="CE96" s="77">
        <v>9479</v>
      </c>
      <c r="CF96" s="77">
        <v>19066</v>
      </c>
      <c r="CG96" s="77">
        <v>13465</v>
      </c>
      <c r="CH96" s="77">
        <v>1358</v>
      </c>
      <c r="CI96" s="77">
        <v>9643</v>
      </c>
      <c r="CJ96" s="77">
        <v>1908</v>
      </c>
      <c r="CK96" s="77">
        <v>1842</v>
      </c>
      <c r="CL96" s="77">
        <v>2682</v>
      </c>
      <c r="CM96" s="77">
        <v>5656</v>
      </c>
      <c r="CN96" s="77">
        <v>71187</v>
      </c>
      <c r="CO96" s="77">
        <v>17168</v>
      </c>
      <c r="CP96" s="77">
        <v>2253</v>
      </c>
      <c r="CQ96" s="77">
        <v>4352</v>
      </c>
      <c r="CR96" s="77">
        <v>1387</v>
      </c>
      <c r="CS96" s="77">
        <v>13672</v>
      </c>
      <c r="CT96" s="77">
        <v>4242</v>
      </c>
      <c r="CU96" s="77">
        <v>211</v>
      </c>
      <c r="CV96" s="77">
        <v>6936</v>
      </c>
      <c r="CW96" s="77">
        <v>234</v>
      </c>
      <c r="CX96" s="77">
        <v>184</v>
      </c>
      <c r="CY96" s="77">
        <v>120489</v>
      </c>
      <c r="CZ96" s="77">
        <v>9115</v>
      </c>
      <c r="DA96" s="77">
        <v>112</v>
      </c>
      <c r="DB96" s="77">
        <v>918</v>
      </c>
      <c r="DC96" s="77">
        <v>2</v>
      </c>
      <c r="DD96" s="77">
        <v>2586</v>
      </c>
      <c r="DE96" s="77">
        <v>4</v>
      </c>
      <c r="DF96" s="77">
        <v>1430</v>
      </c>
      <c r="DG96" s="77">
        <v>23932</v>
      </c>
      <c r="DH96" s="77">
        <v>35999</v>
      </c>
      <c r="DI96" s="77">
        <v>58</v>
      </c>
      <c r="DJ96" s="77">
        <v>19043</v>
      </c>
      <c r="DK96" s="77">
        <v>44504</v>
      </c>
      <c r="DL96" s="77">
        <v>583</v>
      </c>
      <c r="DM96" s="77">
        <v>96460</v>
      </c>
      <c r="DN96" s="77">
        <v>33</v>
      </c>
      <c r="DO96" s="77">
        <v>865</v>
      </c>
      <c r="DP96" s="77">
        <v>68698</v>
      </c>
      <c r="DQ96" s="77">
        <v>60458</v>
      </c>
      <c r="DR96" s="77">
        <v>38</v>
      </c>
      <c r="DS96" s="77">
        <v>2831</v>
      </c>
      <c r="DT96" s="77">
        <v>659</v>
      </c>
      <c r="DU96" s="77">
        <v>0</v>
      </c>
      <c r="DV96" s="77">
        <v>14131</v>
      </c>
      <c r="DW96" s="77">
        <v>39</v>
      </c>
      <c r="DX96" s="77">
        <v>324</v>
      </c>
      <c r="DY96" s="77">
        <v>0</v>
      </c>
      <c r="DZ96" s="77">
        <v>27340</v>
      </c>
      <c r="EA96" s="77">
        <v>53356</v>
      </c>
      <c r="EB96" s="77">
        <v>29</v>
      </c>
      <c r="EC96" s="77">
        <v>115223</v>
      </c>
      <c r="ED96" s="77">
        <v>724</v>
      </c>
      <c r="EE96" s="77">
        <v>14191</v>
      </c>
      <c r="EF96" s="77">
        <v>1020359</v>
      </c>
      <c r="EG96" s="77">
        <v>903577</v>
      </c>
      <c r="EH96" s="78">
        <v>0</v>
      </c>
      <c r="EI96" s="79">
        <v>5428880</v>
      </c>
      <c r="EJ96" s="77">
        <v>128258</v>
      </c>
      <c r="EK96" s="77">
        <v>237595</v>
      </c>
      <c r="EL96" s="77">
        <v>0</v>
      </c>
      <c r="EM96" s="77">
        <v>1347937</v>
      </c>
      <c r="EN96" s="77">
        <v>5350372</v>
      </c>
      <c r="EO96" s="77">
        <v>6370731</v>
      </c>
    </row>
    <row r="97" spans="1:145" ht="33" customHeight="1">
      <c r="A97" s="56">
        <v>94</v>
      </c>
      <c r="B97" s="72" t="s">
        <v>716</v>
      </c>
      <c r="C97" s="68" t="s">
        <v>22</v>
      </c>
      <c r="D97" s="68" t="s">
        <v>150</v>
      </c>
      <c r="E97" s="80">
        <v>1367</v>
      </c>
      <c r="F97" s="80">
        <v>670</v>
      </c>
      <c r="G97" s="80">
        <v>85</v>
      </c>
      <c r="H97" s="80">
        <v>37</v>
      </c>
      <c r="I97" s="80">
        <v>110</v>
      </c>
      <c r="J97" s="80">
        <v>98</v>
      </c>
      <c r="K97" s="80">
        <v>101</v>
      </c>
      <c r="L97" s="80">
        <v>147</v>
      </c>
      <c r="M97" s="80">
        <v>48</v>
      </c>
      <c r="N97" s="80">
        <v>0</v>
      </c>
      <c r="O97" s="80">
        <v>306</v>
      </c>
      <c r="P97" s="80">
        <v>0</v>
      </c>
      <c r="Q97" s="80">
        <v>180</v>
      </c>
      <c r="R97" s="80">
        <v>0</v>
      </c>
      <c r="S97" s="80">
        <v>0</v>
      </c>
      <c r="T97" s="80">
        <v>0</v>
      </c>
      <c r="U97" s="80">
        <v>31</v>
      </c>
      <c r="V97" s="80">
        <v>320</v>
      </c>
      <c r="W97" s="80">
        <v>346</v>
      </c>
      <c r="X97" s="80">
        <v>559</v>
      </c>
      <c r="Y97" s="80">
        <v>0</v>
      </c>
      <c r="Z97" s="80">
        <v>0</v>
      </c>
      <c r="AA97" s="80">
        <v>0</v>
      </c>
      <c r="AB97" s="80">
        <v>0</v>
      </c>
      <c r="AC97" s="80">
        <v>10964</v>
      </c>
      <c r="AD97" s="80">
        <v>0</v>
      </c>
      <c r="AE97" s="80">
        <v>7857</v>
      </c>
      <c r="AF97" s="80">
        <v>306</v>
      </c>
      <c r="AG97" s="80">
        <v>2721</v>
      </c>
      <c r="AH97" s="80">
        <v>286</v>
      </c>
      <c r="AI97" s="80">
        <v>504</v>
      </c>
      <c r="AJ97" s="80">
        <v>55</v>
      </c>
      <c r="AK97" s="80">
        <v>106</v>
      </c>
      <c r="AL97" s="80">
        <v>46</v>
      </c>
      <c r="AM97" s="80">
        <v>494</v>
      </c>
      <c r="AN97" s="80">
        <v>0</v>
      </c>
      <c r="AO97" s="80">
        <v>2492</v>
      </c>
      <c r="AP97" s="80">
        <v>2423</v>
      </c>
      <c r="AQ97" s="80">
        <v>640</v>
      </c>
      <c r="AR97" s="80">
        <v>0</v>
      </c>
      <c r="AS97" s="80">
        <v>83</v>
      </c>
      <c r="AT97" s="80">
        <v>0</v>
      </c>
      <c r="AU97" s="80">
        <v>276</v>
      </c>
      <c r="AV97" s="80">
        <v>1510</v>
      </c>
      <c r="AW97" s="80">
        <v>3787</v>
      </c>
      <c r="AX97" s="80">
        <v>596</v>
      </c>
      <c r="AY97" s="80">
        <v>1</v>
      </c>
      <c r="AZ97" s="80">
        <v>1647</v>
      </c>
      <c r="BA97" s="80">
        <v>11</v>
      </c>
      <c r="BB97" s="80">
        <v>3973</v>
      </c>
      <c r="BC97" s="80">
        <v>784</v>
      </c>
      <c r="BD97" s="80">
        <v>223</v>
      </c>
      <c r="BE97" s="80">
        <v>670</v>
      </c>
      <c r="BF97" s="80">
        <v>11295</v>
      </c>
      <c r="BG97" s="80">
        <v>5517</v>
      </c>
      <c r="BH97" s="80">
        <v>1926</v>
      </c>
      <c r="BI97" s="80">
        <v>2925</v>
      </c>
      <c r="BJ97" s="80">
        <v>2468</v>
      </c>
      <c r="BK97" s="80">
        <v>19118</v>
      </c>
      <c r="BL97" s="80">
        <v>1569</v>
      </c>
      <c r="BM97" s="80">
        <v>6437</v>
      </c>
      <c r="BN97" s="80">
        <v>11606</v>
      </c>
      <c r="BO97" s="80">
        <v>15144</v>
      </c>
      <c r="BP97" s="80">
        <v>177355</v>
      </c>
      <c r="BQ97" s="80">
        <v>132</v>
      </c>
      <c r="BR97" s="80">
        <v>1603</v>
      </c>
      <c r="BS97" s="80">
        <v>3043</v>
      </c>
      <c r="BT97" s="80">
        <v>115</v>
      </c>
      <c r="BU97" s="80">
        <v>438</v>
      </c>
      <c r="BV97" s="80">
        <v>6471</v>
      </c>
      <c r="BW97" s="80">
        <v>9673</v>
      </c>
      <c r="BX97" s="80">
        <v>2193</v>
      </c>
      <c r="BY97" s="80">
        <v>24413</v>
      </c>
      <c r="BZ97" s="80">
        <v>3743</v>
      </c>
      <c r="CA97" s="80">
        <v>1865</v>
      </c>
      <c r="CB97" s="80">
        <v>12</v>
      </c>
      <c r="CC97" s="80">
        <v>13144</v>
      </c>
      <c r="CD97" s="80">
        <v>111</v>
      </c>
      <c r="CE97" s="80">
        <v>19001</v>
      </c>
      <c r="CF97" s="80">
        <v>115937</v>
      </c>
      <c r="CG97" s="80">
        <v>25946</v>
      </c>
      <c r="CH97" s="80">
        <v>7097</v>
      </c>
      <c r="CI97" s="80">
        <v>47857</v>
      </c>
      <c r="CJ97" s="80">
        <v>3818</v>
      </c>
      <c r="CK97" s="80">
        <v>7648</v>
      </c>
      <c r="CL97" s="80">
        <v>20611</v>
      </c>
      <c r="CM97" s="80">
        <v>22591</v>
      </c>
      <c r="CN97" s="80">
        <v>101963</v>
      </c>
      <c r="CO97" s="80">
        <v>155599</v>
      </c>
      <c r="CP97" s="80">
        <v>5533</v>
      </c>
      <c r="CQ97" s="80">
        <v>18620</v>
      </c>
      <c r="CR97" s="80">
        <v>5439</v>
      </c>
      <c r="CS97" s="80">
        <v>44461</v>
      </c>
      <c r="CT97" s="80">
        <v>131011</v>
      </c>
      <c r="CU97" s="80">
        <v>513</v>
      </c>
      <c r="CV97" s="80">
        <v>49572</v>
      </c>
      <c r="CW97" s="80">
        <v>4756</v>
      </c>
      <c r="CX97" s="80">
        <v>3135</v>
      </c>
      <c r="CY97" s="80">
        <v>64963</v>
      </c>
      <c r="CZ97" s="80">
        <v>760</v>
      </c>
      <c r="DA97" s="80">
        <v>2502</v>
      </c>
      <c r="DB97" s="80">
        <v>40</v>
      </c>
      <c r="DC97" s="80">
        <v>82</v>
      </c>
      <c r="DD97" s="80">
        <v>37551</v>
      </c>
      <c r="DE97" s="80">
        <v>329</v>
      </c>
      <c r="DF97" s="80">
        <v>57337</v>
      </c>
      <c r="DG97" s="80">
        <v>65108</v>
      </c>
      <c r="DH97" s="80">
        <v>209469</v>
      </c>
      <c r="DI97" s="80">
        <v>1015</v>
      </c>
      <c r="DJ97" s="80">
        <v>2793</v>
      </c>
      <c r="DK97" s="80">
        <v>303654</v>
      </c>
      <c r="DL97" s="80">
        <v>8646</v>
      </c>
      <c r="DM97" s="80">
        <v>105283</v>
      </c>
      <c r="DN97" s="80">
        <v>111605</v>
      </c>
      <c r="DO97" s="80">
        <v>8445</v>
      </c>
      <c r="DP97" s="80">
        <v>276845</v>
      </c>
      <c r="DQ97" s="80">
        <v>138813</v>
      </c>
      <c r="DR97" s="80">
        <v>176</v>
      </c>
      <c r="DS97" s="80">
        <v>189181</v>
      </c>
      <c r="DT97" s="80">
        <v>7490</v>
      </c>
      <c r="DU97" s="80">
        <v>0</v>
      </c>
      <c r="DV97" s="80">
        <v>24687</v>
      </c>
      <c r="DW97" s="80">
        <v>3628</v>
      </c>
      <c r="DX97" s="80">
        <v>15255</v>
      </c>
      <c r="DY97" s="80">
        <v>36754</v>
      </c>
      <c r="DZ97" s="80">
        <v>1722</v>
      </c>
      <c r="EA97" s="80">
        <v>3922</v>
      </c>
      <c r="EB97" s="80">
        <v>5635</v>
      </c>
      <c r="EC97" s="80">
        <v>7841</v>
      </c>
      <c r="ED97" s="80">
        <v>14497</v>
      </c>
      <c r="EE97" s="80">
        <v>6083</v>
      </c>
      <c r="EF97" s="80">
        <v>2872401</v>
      </c>
      <c r="EG97" s="80">
        <v>506538</v>
      </c>
      <c r="EH97" s="81">
        <v>0</v>
      </c>
      <c r="EI97" s="82">
        <v>2250969</v>
      </c>
      <c r="EJ97" s="80">
        <v>39430</v>
      </c>
      <c r="EK97" s="80">
        <v>199482</v>
      </c>
      <c r="EL97" s="80">
        <v>0</v>
      </c>
      <c r="EM97" s="80">
        <v>2050693</v>
      </c>
      <c r="EN97" s="80">
        <v>945726</v>
      </c>
      <c r="EO97" s="80">
        <v>3818127</v>
      </c>
    </row>
    <row r="98" spans="1:145" ht="15.75" customHeight="1">
      <c r="A98" s="56">
        <v>95</v>
      </c>
      <c r="B98" s="68" t="s">
        <v>717</v>
      </c>
      <c r="C98" s="68" t="s">
        <v>22</v>
      </c>
      <c r="D98" s="68" t="s">
        <v>150</v>
      </c>
      <c r="E98" s="77">
        <v>0</v>
      </c>
      <c r="F98" s="77">
        <v>0</v>
      </c>
      <c r="G98" s="77">
        <v>0</v>
      </c>
      <c r="H98" s="77">
        <v>0</v>
      </c>
      <c r="I98" s="77">
        <v>0</v>
      </c>
      <c r="J98" s="77">
        <v>0</v>
      </c>
      <c r="K98" s="77">
        <v>0</v>
      </c>
      <c r="L98" s="77">
        <v>0</v>
      </c>
      <c r="M98" s="77">
        <v>0</v>
      </c>
      <c r="N98" s="77">
        <v>0</v>
      </c>
      <c r="O98" s="77">
        <v>0</v>
      </c>
      <c r="P98" s="77">
        <v>0</v>
      </c>
      <c r="Q98" s="77">
        <v>0</v>
      </c>
      <c r="R98" s="77">
        <v>0</v>
      </c>
      <c r="S98" s="77">
        <v>0</v>
      </c>
      <c r="T98" s="77">
        <v>0</v>
      </c>
      <c r="U98" s="77">
        <v>0</v>
      </c>
      <c r="V98" s="77">
        <v>0</v>
      </c>
      <c r="W98" s="77">
        <v>0</v>
      </c>
      <c r="X98" s="77">
        <v>0</v>
      </c>
      <c r="Y98" s="77">
        <v>0</v>
      </c>
      <c r="Z98" s="77">
        <v>0</v>
      </c>
      <c r="AA98" s="77">
        <v>0</v>
      </c>
      <c r="AB98" s="77">
        <v>0</v>
      </c>
      <c r="AC98" s="77">
        <v>0</v>
      </c>
      <c r="AD98" s="77">
        <v>0</v>
      </c>
      <c r="AE98" s="77">
        <v>0</v>
      </c>
      <c r="AF98" s="77">
        <v>0</v>
      </c>
      <c r="AG98" s="77">
        <v>0</v>
      </c>
      <c r="AH98" s="77">
        <v>0</v>
      </c>
      <c r="AI98" s="77">
        <v>0</v>
      </c>
      <c r="AJ98" s="77">
        <v>0</v>
      </c>
      <c r="AK98" s="77">
        <v>0</v>
      </c>
      <c r="AL98" s="77">
        <v>0</v>
      </c>
      <c r="AM98" s="77">
        <v>0</v>
      </c>
      <c r="AN98" s="77">
        <v>0</v>
      </c>
      <c r="AO98" s="77">
        <v>2567</v>
      </c>
      <c r="AP98" s="77">
        <v>0</v>
      </c>
      <c r="AQ98" s="77">
        <v>0</v>
      </c>
      <c r="AR98" s="77">
        <v>0</v>
      </c>
      <c r="AS98" s="77">
        <v>0</v>
      </c>
      <c r="AT98" s="77">
        <v>0</v>
      </c>
      <c r="AU98" s="77">
        <v>0</v>
      </c>
      <c r="AV98" s="77">
        <v>0</v>
      </c>
      <c r="AW98" s="77">
        <v>0</v>
      </c>
      <c r="AX98" s="77">
        <v>0</v>
      </c>
      <c r="AY98" s="77">
        <v>0</v>
      </c>
      <c r="AZ98" s="77">
        <v>798</v>
      </c>
      <c r="BA98" s="77">
        <v>0</v>
      </c>
      <c r="BB98" s="77">
        <v>0</v>
      </c>
      <c r="BC98" s="77">
        <v>41</v>
      </c>
      <c r="BD98" s="77">
        <v>56</v>
      </c>
      <c r="BE98" s="77">
        <v>0</v>
      </c>
      <c r="BF98" s="77">
        <v>515</v>
      </c>
      <c r="BG98" s="77">
        <v>63</v>
      </c>
      <c r="BH98" s="77">
        <v>2276</v>
      </c>
      <c r="BI98" s="77">
        <v>3220</v>
      </c>
      <c r="BJ98" s="77">
        <v>137</v>
      </c>
      <c r="BK98" s="77">
        <v>377</v>
      </c>
      <c r="BL98" s="77">
        <v>1523</v>
      </c>
      <c r="BM98" s="77">
        <v>6472</v>
      </c>
      <c r="BN98" s="77">
        <v>2541</v>
      </c>
      <c r="BO98" s="77">
        <v>6145</v>
      </c>
      <c r="BP98" s="77">
        <v>6613</v>
      </c>
      <c r="BQ98" s="77">
        <v>0</v>
      </c>
      <c r="BR98" s="77">
        <v>2</v>
      </c>
      <c r="BS98" s="77">
        <v>0</v>
      </c>
      <c r="BT98" s="77">
        <v>0</v>
      </c>
      <c r="BU98" s="77">
        <v>113</v>
      </c>
      <c r="BV98" s="77">
        <v>6958</v>
      </c>
      <c r="BW98" s="77">
        <v>8608</v>
      </c>
      <c r="BX98" s="77">
        <v>1705</v>
      </c>
      <c r="BY98" s="77">
        <v>16995</v>
      </c>
      <c r="BZ98" s="77">
        <v>2355</v>
      </c>
      <c r="CA98" s="77">
        <v>10</v>
      </c>
      <c r="CB98" s="77">
        <v>0</v>
      </c>
      <c r="CC98" s="77">
        <v>3253</v>
      </c>
      <c r="CD98" s="77">
        <v>45</v>
      </c>
      <c r="CE98" s="77">
        <v>1032</v>
      </c>
      <c r="CF98" s="77">
        <v>7844</v>
      </c>
      <c r="CG98" s="77">
        <v>2598</v>
      </c>
      <c r="CH98" s="77">
        <v>445</v>
      </c>
      <c r="CI98" s="77">
        <v>13938</v>
      </c>
      <c r="CJ98" s="77">
        <v>211</v>
      </c>
      <c r="CK98" s="77">
        <v>332</v>
      </c>
      <c r="CL98" s="77">
        <v>1612</v>
      </c>
      <c r="CM98" s="77">
        <v>8635</v>
      </c>
      <c r="CN98" s="77">
        <v>23861</v>
      </c>
      <c r="CO98" s="77">
        <v>7280</v>
      </c>
      <c r="CP98" s="77">
        <v>87</v>
      </c>
      <c r="CQ98" s="77">
        <v>1575</v>
      </c>
      <c r="CR98" s="77">
        <v>514</v>
      </c>
      <c r="CS98" s="77">
        <v>9629</v>
      </c>
      <c r="CT98" s="77">
        <v>2709</v>
      </c>
      <c r="CU98" s="77">
        <v>31608</v>
      </c>
      <c r="CV98" s="77">
        <v>880</v>
      </c>
      <c r="CW98" s="77">
        <v>287</v>
      </c>
      <c r="CX98" s="77">
        <v>2</v>
      </c>
      <c r="CY98" s="77">
        <v>24712</v>
      </c>
      <c r="CZ98" s="77">
        <v>1</v>
      </c>
      <c r="DA98" s="77">
        <v>2</v>
      </c>
      <c r="DB98" s="77">
        <v>2</v>
      </c>
      <c r="DC98" s="77">
        <v>5</v>
      </c>
      <c r="DD98" s="77">
        <v>27426</v>
      </c>
      <c r="DE98" s="77">
        <v>375</v>
      </c>
      <c r="DF98" s="77">
        <v>58615</v>
      </c>
      <c r="DG98" s="77">
        <v>69</v>
      </c>
      <c r="DH98" s="77">
        <v>1073</v>
      </c>
      <c r="DI98" s="77">
        <v>0</v>
      </c>
      <c r="DJ98" s="77">
        <v>34474</v>
      </c>
      <c r="DK98" s="77">
        <v>0</v>
      </c>
      <c r="DL98" s="77">
        <v>0</v>
      </c>
      <c r="DM98" s="77">
        <v>0</v>
      </c>
      <c r="DN98" s="77">
        <v>0</v>
      </c>
      <c r="DO98" s="77">
        <v>1</v>
      </c>
      <c r="DP98" s="77">
        <v>0</v>
      </c>
      <c r="DQ98" s="77">
        <v>30553</v>
      </c>
      <c r="DR98" s="77">
        <v>0</v>
      </c>
      <c r="DS98" s="77">
        <v>0</v>
      </c>
      <c r="DT98" s="77">
        <v>0</v>
      </c>
      <c r="DU98" s="77">
        <v>0</v>
      </c>
      <c r="DV98" s="77">
        <v>46</v>
      </c>
      <c r="DW98" s="77">
        <v>10</v>
      </c>
      <c r="DX98" s="77">
        <v>0</v>
      </c>
      <c r="DY98" s="77">
        <v>0</v>
      </c>
      <c r="DZ98" s="77">
        <v>0</v>
      </c>
      <c r="EA98" s="77">
        <v>0</v>
      </c>
      <c r="EB98" s="77">
        <v>0</v>
      </c>
      <c r="EC98" s="77">
        <v>0</v>
      </c>
      <c r="ED98" s="77">
        <v>85</v>
      </c>
      <c r="EE98" s="77">
        <v>0</v>
      </c>
      <c r="EF98" s="77">
        <v>365916</v>
      </c>
      <c r="EG98" s="77">
        <v>151352</v>
      </c>
      <c r="EH98" s="78">
        <v>0</v>
      </c>
      <c r="EI98" s="79">
        <v>33597</v>
      </c>
      <c r="EJ98" s="77">
        <v>1014</v>
      </c>
      <c r="EK98" s="77">
        <v>63416</v>
      </c>
      <c r="EL98" s="77">
        <v>0</v>
      </c>
      <c r="EM98" s="77">
        <v>190249</v>
      </c>
      <c r="EN98" s="77">
        <v>59130</v>
      </c>
      <c r="EO98" s="77">
        <v>425046</v>
      </c>
    </row>
    <row r="99" spans="1:145" ht="33" customHeight="1">
      <c r="A99" s="56">
        <v>96</v>
      </c>
      <c r="B99" s="72" t="s">
        <v>718</v>
      </c>
      <c r="C99" s="68" t="s">
        <v>22</v>
      </c>
      <c r="D99" s="68" t="s">
        <v>150</v>
      </c>
      <c r="E99" s="80">
        <v>0</v>
      </c>
      <c r="F99" s="80">
        <v>0</v>
      </c>
      <c r="G99" s="80">
        <v>0</v>
      </c>
      <c r="H99" s="80">
        <v>0</v>
      </c>
      <c r="I99" s="80">
        <v>0</v>
      </c>
      <c r="J99" s="80">
        <v>0</v>
      </c>
      <c r="K99" s="80">
        <v>0</v>
      </c>
      <c r="L99" s="80">
        <v>0</v>
      </c>
      <c r="M99" s="80">
        <v>0</v>
      </c>
      <c r="N99" s="80">
        <v>0</v>
      </c>
      <c r="O99" s="80">
        <v>0</v>
      </c>
      <c r="P99" s="80">
        <v>0</v>
      </c>
      <c r="Q99" s="80">
        <v>0</v>
      </c>
      <c r="R99" s="80">
        <v>0</v>
      </c>
      <c r="S99" s="80">
        <v>0</v>
      </c>
      <c r="T99" s="80">
        <v>0</v>
      </c>
      <c r="U99" s="80">
        <v>0</v>
      </c>
      <c r="V99" s="80">
        <v>0</v>
      </c>
      <c r="W99" s="80">
        <v>0</v>
      </c>
      <c r="X99" s="80">
        <v>0</v>
      </c>
      <c r="Y99" s="80">
        <v>0</v>
      </c>
      <c r="Z99" s="80">
        <v>0</v>
      </c>
      <c r="AA99" s="80">
        <v>0</v>
      </c>
      <c r="AB99" s="80">
        <v>0</v>
      </c>
      <c r="AC99" s="80">
        <v>0</v>
      </c>
      <c r="AD99" s="80">
        <v>0</v>
      </c>
      <c r="AE99" s="80">
        <v>5855</v>
      </c>
      <c r="AF99" s="80">
        <v>0</v>
      </c>
      <c r="AG99" s="80">
        <v>0</v>
      </c>
      <c r="AH99" s="80">
        <v>0</v>
      </c>
      <c r="AI99" s="80">
        <v>0</v>
      </c>
      <c r="AJ99" s="80">
        <v>0</v>
      </c>
      <c r="AK99" s="80">
        <v>0</v>
      </c>
      <c r="AL99" s="80">
        <v>0</v>
      </c>
      <c r="AM99" s="80">
        <v>0</v>
      </c>
      <c r="AN99" s="80">
        <v>0</v>
      </c>
      <c r="AO99" s="80">
        <v>0</v>
      </c>
      <c r="AP99" s="80">
        <v>33073</v>
      </c>
      <c r="AQ99" s="80">
        <v>8778</v>
      </c>
      <c r="AR99" s="80">
        <v>0</v>
      </c>
      <c r="AS99" s="80">
        <v>0</v>
      </c>
      <c r="AT99" s="80">
        <v>0</v>
      </c>
      <c r="AU99" s="80">
        <v>0</v>
      </c>
      <c r="AV99" s="80">
        <v>9025</v>
      </c>
      <c r="AW99" s="80">
        <v>8149</v>
      </c>
      <c r="AX99" s="80">
        <v>4831</v>
      </c>
      <c r="AY99" s="80">
        <v>0</v>
      </c>
      <c r="AZ99" s="80">
        <v>66108</v>
      </c>
      <c r="BA99" s="80">
        <v>18</v>
      </c>
      <c r="BB99" s="80">
        <v>0</v>
      </c>
      <c r="BC99" s="80">
        <v>3696</v>
      </c>
      <c r="BD99" s="80">
        <v>3140</v>
      </c>
      <c r="BE99" s="80">
        <v>109</v>
      </c>
      <c r="BF99" s="80">
        <v>27944</v>
      </c>
      <c r="BG99" s="80">
        <v>53317</v>
      </c>
      <c r="BH99" s="80">
        <v>29609</v>
      </c>
      <c r="BI99" s="80">
        <v>59705</v>
      </c>
      <c r="BJ99" s="80">
        <v>16560</v>
      </c>
      <c r="BK99" s="80">
        <v>18443</v>
      </c>
      <c r="BL99" s="80">
        <v>1474</v>
      </c>
      <c r="BM99" s="80">
        <v>6265</v>
      </c>
      <c r="BN99" s="80">
        <v>40698</v>
      </c>
      <c r="BO99" s="80">
        <v>57776</v>
      </c>
      <c r="BP99" s="80">
        <v>33889</v>
      </c>
      <c r="BQ99" s="80">
        <v>8278</v>
      </c>
      <c r="BR99" s="80">
        <v>260</v>
      </c>
      <c r="BS99" s="80">
        <v>1228</v>
      </c>
      <c r="BT99" s="80">
        <v>0</v>
      </c>
      <c r="BU99" s="80">
        <v>597</v>
      </c>
      <c r="BV99" s="80">
        <v>16318</v>
      </c>
      <c r="BW99" s="80">
        <v>19388</v>
      </c>
      <c r="BX99" s="80">
        <v>4102</v>
      </c>
      <c r="BY99" s="80">
        <v>68040</v>
      </c>
      <c r="BZ99" s="80">
        <v>36891</v>
      </c>
      <c r="CA99" s="80">
        <v>8703</v>
      </c>
      <c r="CB99" s="80">
        <v>163</v>
      </c>
      <c r="CC99" s="80">
        <v>103645</v>
      </c>
      <c r="CD99" s="80">
        <v>398</v>
      </c>
      <c r="CE99" s="80">
        <v>47932</v>
      </c>
      <c r="CF99" s="80">
        <v>220659</v>
      </c>
      <c r="CG99" s="80">
        <v>154173</v>
      </c>
      <c r="CH99" s="80">
        <v>3481</v>
      </c>
      <c r="CI99" s="80">
        <v>64314</v>
      </c>
      <c r="CJ99" s="80">
        <v>8131</v>
      </c>
      <c r="CK99" s="80">
        <v>990</v>
      </c>
      <c r="CL99" s="80">
        <v>3412</v>
      </c>
      <c r="CM99" s="80">
        <v>6556</v>
      </c>
      <c r="CN99" s="80">
        <v>71766</v>
      </c>
      <c r="CO99" s="80">
        <v>48509</v>
      </c>
      <c r="CP99" s="80">
        <v>3722</v>
      </c>
      <c r="CQ99" s="80">
        <v>9292</v>
      </c>
      <c r="CR99" s="80">
        <v>2351</v>
      </c>
      <c r="CS99" s="80">
        <v>249158</v>
      </c>
      <c r="CT99" s="80">
        <v>65768</v>
      </c>
      <c r="CU99" s="80">
        <v>629</v>
      </c>
      <c r="CV99" s="80">
        <v>39423</v>
      </c>
      <c r="CW99" s="80">
        <v>11827</v>
      </c>
      <c r="CX99" s="80">
        <v>6368</v>
      </c>
      <c r="CY99" s="80">
        <v>102008</v>
      </c>
      <c r="CZ99" s="80">
        <v>4651</v>
      </c>
      <c r="DA99" s="80">
        <v>170</v>
      </c>
      <c r="DB99" s="80">
        <v>309</v>
      </c>
      <c r="DC99" s="80">
        <v>356</v>
      </c>
      <c r="DD99" s="80">
        <v>66742</v>
      </c>
      <c r="DE99" s="80">
        <v>564</v>
      </c>
      <c r="DF99" s="80">
        <v>89579</v>
      </c>
      <c r="DG99" s="80">
        <v>503</v>
      </c>
      <c r="DH99" s="80">
        <v>1497</v>
      </c>
      <c r="DI99" s="80">
        <v>165</v>
      </c>
      <c r="DJ99" s="80">
        <v>0</v>
      </c>
      <c r="DK99" s="80">
        <v>0</v>
      </c>
      <c r="DL99" s="80">
        <v>0</v>
      </c>
      <c r="DM99" s="80">
        <v>0</v>
      </c>
      <c r="DN99" s="80">
        <v>19</v>
      </c>
      <c r="DO99" s="80">
        <v>0</v>
      </c>
      <c r="DP99" s="80">
        <v>1219730</v>
      </c>
      <c r="DQ99" s="80">
        <v>147094</v>
      </c>
      <c r="DR99" s="80">
        <v>179</v>
      </c>
      <c r="DS99" s="80">
        <v>0</v>
      </c>
      <c r="DT99" s="80">
        <v>0</v>
      </c>
      <c r="DU99" s="80">
        <v>0</v>
      </c>
      <c r="DV99" s="80">
        <v>653</v>
      </c>
      <c r="DW99" s="80">
        <v>12</v>
      </c>
      <c r="DX99" s="80">
        <v>9858</v>
      </c>
      <c r="DY99" s="80">
        <v>209</v>
      </c>
      <c r="DZ99" s="80">
        <v>1758</v>
      </c>
      <c r="EA99" s="80">
        <v>85</v>
      </c>
      <c r="EB99" s="80">
        <v>5033</v>
      </c>
      <c r="EC99" s="80">
        <v>109057</v>
      </c>
      <c r="ED99" s="80">
        <v>748</v>
      </c>
      <c r="EE99" s="80">
        <v>131234</v>
      </c>
      <c r="EF99" s="80">
        <v>3667146</v>
      </c>
      <c r="EG99" s="80">
        <v>2581593</v>
      </c>
      <c r="EH99" s="81">
        <v>0</v>
      </c>
      <c r="EI99" s="82">
        <v>5570056</v>
      </c>
      <c r="EJ99" s="80">
        <v>38959</v>
      </c>
      <c r="EK99" s="80">
        <v>604992</v>
      </c>
      <c r="EL99" s="80">
        <v>0</v>
      </c>
      <c r="EM99" s="80">
        <v>10115758</v>
      </c>
      <c r="EN99" s="80">
        <v>-1320158</v>
      </c>
      <c r="EO99" s="80">
        <v>2346988</v>
      </c>
    </row>
    <row r="100" spans="1:145" ht="15.75" customHeight="1">
      <c r="A100" s="56">
        <v>97</v>
      </c>
      <c r="B100" s="68" t="s">
        <v>719</v>
      </c>
      <c r="C100" s="68" t="s">
        <v>26</v>
      </c>
      <c r="D100" s="68" t="s">
        <v>150</v>
      </c>
      <c r="E100" s="77">
        <v>0</v>
      </c>
      <c r="F100" s="77">
        <v>0</v>
      </c>
      <c r="G100" s="77">
        <v>0</v>
      </c>
      <c r="H100" s="77">
        <v>0</v>
      </c>
      <c r="I100" s="77">
        <v>0</v>
      </c>
      <c r="J100" s="77">
        <v>0</v>
      </c>
      <c r="K100" s="77">
        <v>0</v>
      </c>
      <c r="L100" s="77">
        <v>0</v>
      </c>
      <c r="M100" s="77">
        <v>0</v>
      </c>
      <c r="N100" s="77">
        <v>0</v>
      </c>
      <c r="O100" s="77">
        <v>0</v>
      </c>
      <c r="P100" s="77">
        <v>0</v>
      </c>
      <c r="Q100" s="77">
        <v>0</v>
      </c>
      <c r="R100" s="77">
        <v>0</v>
      </c>
      <c r="S100" s="77">
        <v>0</v>
      </c>
      <c r="T100" s="77">
        <v>0</v>
      </c>
      <c r="U100" s="77">
        <v>0</v>
      </c>
      <c r="V100" s="77">
        <v>0</v>
      </c>
      <c r="W100" s="77">
        <v>0</v>
      </c>
      <c r="X100" s="77">
        <v>0</v>
      </c>
      <c r="Y100" s="77">
        <v>0</v>
      </c>
      <c r="Z100" s="77">
        <v>0</v>
      </c>
      <c r="AA100" s="77">
        <v>0</v>
      </c>
      <c r="AB100" s="77">
        <v>0</v>
      </c>
      <c r="AC100" s="77">
        <v>14994</v>
      </c>
      <c r="AD100" s="77">
        <v>12049</v>
      </c>
      <c r="AE100" s="77">
        <v>0</v>
      </c>
      <c r="AF100" s="77">
        <v>0</v>
      </c>
      <c r="AG100" s="77">
        <v>0</v>
      </c>
      <c r="AH100" s="77">
        <v>0</v>
      </c>
      <c r="AI100" s="77">
        <v>0</v>
      </c>
      <c r="AJ100" s="77">
        <v>0</v>
      </c>
      <c r="AK100" s="77">
        <v>0</v>
      </c>
      <c r="AL100" s="77">
        <v>0</v>
      </c>
      <c r="AM100" s="77">
        <v>0</v>
      </c>
      <c r="AN100" s="77">
        <v>0</v>
      </c>
      <c r="AO100" s="77">
        <v>0</v>
      </c>
      <c r="AP100" s="77">
        <v>0</v>
      </c>
      <c r="AQ100" s="77">
        <v>0</v>
      </c>
      <c r="AR100" s="77">
        <v>0</v>
      </c>
      <c r="AS100" s="77">
        <v>0</v>
      </c>
      <c r="AT100" s="77">
        <v>0</v>
      </c>
      <c r="AU100" s="77">
        <v>0</v>
      </c>
      <c r="AV100" s="77">
        <v>0</v>
      </c>
      <c r="AW100" s="77">
        <v>0</v>
      </c>
      <c r="AX100" s="77">
        <v>0</v>
      </c>
      <c r="AY100" s="77">
        <v>0</v>
      </c>
      <c r="AZ100" s="77">
        <v>3017</v>
      </c>
      <c r="BA100" s="77">
        <v>0</v>
      </c>
      <c r="BB100" s="77">
        <v>0</v>
      </c>
      <c r="BC100" s="77">
        <v>157</v>
      </c>
      <c r="BD100" s="77">
        <v>91</v>
      </c>
      <c r="BE100" s="77">
        <v>35</v>
      </c>
      <c r="BF100" s="77">
        <v>722</v>
      </c>
      <c r="BG100" s="77">
        <v>310</v>
      </c>
      <c r="BH100" s="77">
        <v>0</v>
      </c>
      <c r="BI100" s="77">
        <v>0</v>
      </c>
      <c r="BJ100" s="77">
        <v>131</v>
      </c>
      <c r="BK100" s="77">
        <v>0</v>
      </c>
      <c r="BL100" s="77">
        <v>1</v>
      </c>
      <c r="BM100" s="77">
        <v>5</v>
      </c>
      <c r="BN100" s="77">
        <v>172</v>
      </c>
      <c r="BO100" s="77">
        <v>130</v>
      </c>
      <c r="BP100" s="77">
        <v>1540</v>
      </c>
      <c r="BQ100" s="77">
        <v>450</v>
      </c>
      <c r="BR100" s="77">
        <v>22</v>
      </c>
      <c r="BS100" s="77">
        <v>0</v>
      </c>
      <c r="BT100" s="77">
        <v>0</v>
      </c>
      <c r="BU100" s="77">
        <v>0</v>
      </c>
      <c r="BV100" s="77">
        <v>0</v>
      </c>
      <c r="BW100" s="77">
        <v>4</v>
      </c>
      <c r="BX100" s="77">
        <v>5</v>
      </c>
      <c r="BY100" s="77">
        <v>46526</v>
      </c>
      <c r="BZ100" s="77">
        <v>13705</v>
      </c>
      <c r="CA100" s="77">
        <v>18</v>
      </c>
      <c r="CB100" s="77">
        <v>0</v>
      </c>
      <c r="CC100" s="77">
        <v>167</v>
      </c>
      <c r="CD100" s="77">
        <v>1</v>
      </c>
      <c r="CE100" s="77">
        <v>410</v>
      </c>
      <c r="CF100" s="77">
        <v>109</v>
      </c>
      <c r="CG100" s="77">
        <v>126</v>
      </c>
      <c r="CH100" s="77">
        <v>7</v>
      </c>
      <c r="CI100" s="77">
        <v>698</v>
      </c>
      <c r="CJ100" s="77">
        <v>24</v>
      </c>
      <c r="CK100" s="77">
        <v>2</v>
      </c>
      <c r="CL100" s="77">
        <v>36</v>
      </c>
      <c r="CM100" s="77">
        <v>281</v>
      </c>
      <c r="CN100" s="77">
        <v>1467</v>
      </c>
      <c r="CO100" s="77">
        <v>54</v>
      </c>
      <c r="CP100" s="77">
        <v>2</v>
      </c>
      <c r="CQ100" s="77">
        <v>31</v>
      </c>
      <c r="CR100" s="77">
        <v>8</v>
      </c>
      <c r="CS100" s="77">
        <v>72</v>
      </c>
      <c r="CT100" s="77">
        <v>55</v>
      </c>
      <c r="CU100" s="77">
        <v>0</v>
      </c>
      <c r="CV100" s="77">
        <v>2</v>
      </c>
      <c r="CW100" s="77">
        <v>391392</v>
      </c>
      <c r="CX100" s="77">
        <v>5</v>
      </c>
      <c r="CY100" s="77">
        <v>3449</v>
      </c>
      <c r="CZ100" s="77">
        <v>13</v>
      </c>
      <c r="DA100" s="77">
        <v>1</v>
      </c>
      <c r="DB100" s="77">
        <v>0</v>
      </c>
      <c r="DC100" s="77">
        <v>6</v>
      </c>
      <c r="DD100" s="77">
        <v>5478</v>
      </c>
      <c r="DE100" s="77">
        <v>0</v>
      </c>
      <c r="DF100" s="77">
        <v>41227</v>
      </c>
      <c r="DG100" s="77">
        <v>42</v>
      </c>
      <c r="DH100" s="77">
        <v>217</v>
      </c>
      <c r="DI100" s="77">
        <v>1249</v>
      </c>
      <c r="DJ100" s="77">
        <v>6</v>
      </c>
      <c r="DK100" s="77">
        <v>0</v>
      </c>
      <c r="DL100" s="77">
        <v>647240</v>
      </c>
      <c r="DM100" s="77">
        <v>0</v>
      </c>
      <c r="DN100" s="77">
        <v>119</v>
      </c>
      <c r="DO100" s="77">
        <v>728</v>
      </c>
      <c r="DP100" s="77">
        <v>524</v>
      </c>
      <c r="DQ100" s="77">
        <v>55021</v>
      </c>
      <c r="DR100" s="77">
        <v>1419</v>
      </c>
      <c r="DS100" s="77">
        <v>5584</v>
      </c>
      <c r="DT100" s="77">
        <v>1154</v>
      </c>
      <c r="DU100" s="77">
        <v>0</v>
      </c>
      <c r="DV100" s="77">
        <v>39232</v>
      </c>
      <c r="DW100" s="77">
        <v>10827</v>
      </c>
      <c r="DX100" s="77">
        <v>37244</v>
      </c>
      <c r="DY100" s="77">
        <v>0</v>
      </c>
      <c r="DZ100" s="77">
        <v>147796</v>
      </c>
      <c r="EA100" s="77">
        <v>150688</v>
      </c>
      <c r="EB100" s="77">
        <v>1922</v>
      </c>
      <c r="EC100" s="77">
        <v>358216</v>
      </c>
      <c r="ED100" s="77">
        <v>96842</v>
      </c>
      <c r="EE100" s="77">
        <v>0</v>
      </c>
      <c r="EF100" s="77">
        <v>2095277</v>
      </c>
      <c r="EG100" s="77">
        <v>144423</v>
      </c>
      <c r="EH100" s="78">
        <v>0</v>
      </c>
      <c r="EI100" s="79">
        <v>319381</v>
      </c>
      <c r="EJ100" s="77">
        <v>7335</v>
      </c>
      <c r="EK100" s="77">
        <v>1695618</v>
      </c>
      <c r="EL100" s="77">
        <v>0</v>
      </c>
      <c r="EM100" s="77">
        <v>2971658</v>
      </c>
      <c r="EN100" s="77">
        <v>-804901</v>
      </c>
      <c r="EO100" s="77">
        <v>1290376</v>
      </c>
    </row>
    <row r="101" spans="1:145" ht="15.75" customHeight="1">
      <c r="A101" s="56">
        <v>98</v>
      </c>
      <c r="B101" s="68" t="s">
        <v>720</v>
      </c>
      <c r="C101" s="68" t="s">
        <v>26</v>
      </c>
      <c r="D101" s="68" t="s">
        <v>150</v>
      </c>
      <c r="E101" s="77">
        <v>0</v>
      </c>
      <c r="F101" s="77">
        <v>0</v>
      </c>
      <c r="G101" s="77">
        <v>0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  <c r="M101" s="77">
        <v>0</v>
      </c>
      <c r="N101" s="77">
        <v>0</v>
      </c>
      <c r="O101" s="77">
        <v>0</v>
      </c>
      <c r="P101" s="77">
        <v>0</v>
      </c>
      <c r="Q101" s="77">
        <v>0</v>
      </c>
      <c r="R101" s="77">
        <v>0</v>
      </c>
      <c r="S101" s="77">
        <v>0</v>
      </c>
      <c r="T101" s="77">
        <v>0</v>
      </c>
      <c r="U101" s="77">
        <v>0</v>
      </c>
      <c r="V101" s="77">
        <v>0</v>
      </c>
      <c r="W101" s="77">
        <v>0</v>
      </c>
      <c r="X101" s="77">
        <v>0</v>
      </c>
      <c r="Y101" s="77">
        <v>0</v>
      </c>
      <c r="Z101" s="77">
        <v>0</v>
      </c>
      <c r="AA101" s="77">
        <v>0</v>
      </c>
      <c r="AB101" s="77">
        <v>0</v>
      </c>
      <c r="AC101" s="77">
        <v>0</v>
      </c>
      <c r="AD101" s="77">
        <v>0</v>
      </c>
      <c r="AE101" s="77">
        <v>0</v>
      </c>
      <c r="AF101" s="77">
        <v>0</v>
      </c>
      <c r="AG101" s="77">
        <v>0</v>
      </c>
      <c r="AH101" s="77">
        <v>0</v>
      </c>
      <c r="AI101" s="77">
        <v>0</v>
      </c>
      <c r="AJ101" s="77">
        <v>0</v>
      </c>
      <c r="AK101" s="77">
        <v>0</v>
      </c>
      <c r="AL101" s="77">
        <v>154</v>
      </c>
      <c r="AM101" s="77">
        <v>97</v>
      </c>
      <c r="AN101" s="77">
        <v>0</v>
      </c>
      <c r="AO101" s="77">
        <v>2</v>
      </c>
      <c r="AP101" s="77">
        <v>0</v>
      </c>
      <c r="AQ101" s="77">
        <v>0</v>
      </c>
      <c r="AR101" s="77">
        <v>0</v>
      </c>
      <c r="AS101" s="77">
        <v>0</v>
      </c>
      <c r="AT101" s="77">
        <v>0</v>
      </c>
      <c r="AU101" s="77">
        <v>17</v>
      </c>
      <c r="AV101" s="77">
        <v>0</v>
      </c>
      <c r="AW101" s="77">
        <v>3</v>
      </c>
      <c r="AX101" s="77">
        <v>0</v>
      </c>
      <c r="AY101" s="77">
        <v>0</v>
      </c>
      <c r="AZ101" s="77">
        <v>30</v>
      </c>
      <c r="BA101" s="77">
        <v>25</v>
      </c>
      <c r="BB101" s="77">
        <v>0</v>
      </c>
      <c r="BC101" s="77">
        <v>94</v>
      </c>
      <c r="BD101" s="77">
        <v>422</v>
      </c>
      <c r="BE101" s="77">
        <v>823</v>
      </c>
      <c r="BF101" s="77">
        <v>3490</v>
      </c>
      <c r="BG101" s="77">
        <v>7366</v>
      </c>
      <c r="BH101" s="77">
        <v>1816</v>
      </c>
      <c r="BI101" s="77">
        <v>21643</v>
      </c>
      <c r="BJ101" s="77">
        <v>4228</v>
      </c>
      <c r="BK101" s="77">
        <v>1733</v>
      </c>
      <c r="BL101" s="77">
        <v>33</v>
      </c>
      <c r="BM101" s="77">
        <v>140</v>
      </c>
      <c r="BN101" s="77">
        <v>18376</v>
      </c>
      <c r="BO101" s="77">
        <v>612</v>
      </c>
      <c r="BP101" s="77">
        <v>600339</v>
      </c>
      <c r="BQ101" s="77">
        <v>174953</v>
      </c>
      <c r="BR101" s="77">
        <v>4709</v>
      </c>
      <c r="BS101" s="77">
        <v>10022</v>
      </c>
      <c r="BT101" s="77">
        <v>5</v>
      </c>
      <c r="BU101" s="77">
        <v>7164</v>
      </c>
      <c r="BV101" s="77">
        <v>4965</v>
      </c>
      <c r="BW101" s="77">
        <v>3579</v>
      </c>
      <c r="BX101" s="77">
        <v>4639</v>
      </c>
      <c r="BY101" s="77">
        <v>17072</v>
      </c>
      <c r="BZ101" s="77">
        <v>200</v>
      </c>
      <c r="CA101" s="77">
        <v>987</v>
      </c>
      <c r="CB101" s="77">
        <v>76</v>
      </c>
      <c r="CC101" s="77">
        <v>19578</v>
      </c>
      <c r="CD101" s="77">
        <v>1</v>
      </c>
      <c r="CE101" s="77">
        <v>4130</v>
      </c>
      <c r="CF101" s="77">
        <v>8450</v>
      </c>
      <c r="CG101" s="77">
        <v>4211</v>
      </c>
      <c r="CH101" s="77">
        <v>411</v>
      </c>
      <c r="CI101" s="77">
        <v>1887</v>
      </c>
      <c r="CJ101" s="77">
        <v>23751</v>
      </c>
      <c r="CK101" s="77">
        <v>440</v>
      </c>
      <c r="CL101" s="77">
        <v>6339</v>
      </c>
      <c r="CM101" s="77">
        <v>6124</v>
      </c>
      <c r="CN101" s="77">
        <v>8559</v>
      </c>
      <c r="CO101" s="77">
        <v>4932</v>
      </c>
      <c r="CP101" s="77">
        <v>1270</v>
      </c>
      <c r="CQ101" s="77">
        <v>752</v>
      </c>
      <c r="CR101" s="77">
        <v>193</v>
      </c>
      <c r="CS101" s="77">
        <v>4000</v>
      </c>
      <c r="CT101" s="77">
        <v>638</v>
      </c>
      <c r="CU101" s="77">
        <v>4</v>
      </c>
      <c r="CV101" s="77">
        <v>1960</v>
      </c>
      <c r="CW101" s="77">
        <v>31</v>
      </c>
      <c r="CX101" s="77">
        <v>9966</v>
      </c>
      <c r="CY101" s="77">
        <v>82962</v>
      </c>
      <c r="CZ101" s="77">
        <v>487</v>
      </c>
      <c r="DA101" s="77">
        <v>40</v>
      </c>
      <c r="DB101" s="77">
        <v>118</v>
      </c>
      <c r="DC101" s="77">
        <v>78</v>
      </c>
      <c r="DD101" s="77">
        <v>493</v>
      </c>
      <c r="DE101" s="77">
        <v>12</v>
      </c>
      <c r="DF101" s="77">
        <v>4795</v>
      </c>
      <c r="DG101" s="77">
        <v>4</v>
      </c>
      <c r="DH101" s="77">
        <v>0</v>
      </c>
      <c r="DI101" s="77">
        <v>0</v>
      </c>
      <c r="DJ101" s="77">
        <v>24209</v>
      </c>
      <c r="DK101" s="77">
        <v>0</v>
      </c>
      <c r="DL101" s="77">
        <v>0</v>
      </c>
      <c r="DM101" s="77">
        <v>0</v>
      </c>
      <c r="DN101" s="77">
        <v>0</v>
      </c>
      <c r="DO101" s="77">
        <v>0</v>
      </c>
      <c r="DP101" s="77">
        <v>0</v>
      </c>
      <c r="DQ101" s="77">
        <v>142500</v>
      </c>
      <c r="DR101" s="77">
        <v>0</v>
      </c>
      <c r="DS101" s="77">
        <v>0</v>
      </c>
      <c r="DT101" s="77">
        <v>0</v>
      </c>
      <c r="DU101" s="77">
        <v>0</v>
      </c>
      <c r="DV101" s="77">
        <v>0</v>
      </c>
      <c r="DW101" s="77">
        <v>0</v>
      </c>
      <c r="DX101" s="77">
        <v>0</v>
      </c>
      <c r="DY101" s="77">
        <v>0</v>
      </c>
      <c r="DZ101" s="77">
        <v>0</v>
      </c>
      <c r="EA101" s="77">
        <v>0</v>
      </c>
      <c r="EB101" s="77">
        <v>67</v>
      </c>
      <c r="EC101" s="77">
        <v>0</v>
      </c>
      <c r="ED101" s="77">
        <v>9</v>
      </c>
      <c r="EE101" s="77">
        <v>0</v>
      </c>
      <c r="EF101" s="77">
        <v>1253214</v>
      </c>
      <c r="EG101" s="77">
        <v>0</v>
      </c>
      <c r="EH101" s="78">
        <v>0</v>
      </c>
      <c r="EI101" s="79">
        <v>429117</v>
      </c>
      <c r="EJ101" s="77">
        <v>29283</v>
      </c>
      <c r="EK101" s="77">
        <v>61142</v>
      </c>
      <c r="EL101" s="77">
        <v>0</v>
      </c>
      <c r="EM101" s="77">
        <v>326746</v>
      </c>
      <c r="EN101" s="77">
        <v>192796</v>
      </c>
      <c r="EO101" s="77">
        <v>1446010</v>
      </c>
    </row>
    <row r="102" spans="1:145" ht="15.75" customHeight="1">
      <c r="A102" s="56">
        <v>99</v>
      </c>
      <c r="B102" s="68" t="s">
        <v>721</v>
      </c>
      <c r="C102" s="68" t="s">
        <v>25</v>
      </c>
      <c r="D102" s="68" t="s">
        <v>150</v>
      </c>
      <c r="E102" s="77">
        <v>7492</v>
      </c>
      <c r="F102" s="77">
        <v>3669</v>
      </c>
      <c r="G102" s="77">
        <v>463</v>
      </c>
      <c r="H102" s="77">
        <v>202</v>
      </c>
      <c r="I102" s="77">
        <v>606</v>
      </c>
      <c r="J102" s="77">
        <v>533</v>
      </c>
      <c r="K102" s="77">
        <v>553</v>
      </c>
      <c r="L102" s="77">
        <v>811</v>
      </c>
      <c r="M102" s="77">
        <v>267</v>
      </c>
      <c r="N102" s="77">
        <v>0</v>
      </c>
      <c r="O102" s="77">
        <v>1675</v>
      </c>
      <c r="P102" s="77">
        <v>0</v>
      </c>
      <c r="Q102" s="77">
        <v>981</v>
      </c>
      <c r="R102" s="77">
        <v>0</v>
      </c>
      <c r="S102" s="77">
        <v>0</v>
      </c>
      <c r="T102" s="77">
        <v>0</v>
      </c>
      <c r="U102" s="77">
        <v>179</v>
      </c>
      <c r="V102" s="77">
        <v>1764</v>
      </c>
      <c r="W102" s="77">
        <v>1893</v>
      </c>
      <c r="X102" s="77">
        <v>3067</v>
      </c>
      <c r="Y102" s="77">
        <v>0</v>
      </c>
      <c r="Z102" s="77">
        <v>0</v>
      </c>
      <c r="AA102" s="77">
        <v>0</v>
      </c>
      <c r="AB102" s="77">
        <v>0</v>
      </c>
      <c r="AC102" s="77">
        <v>60092</v>
      </c>
      <c r="AD102" s="77">
        <v>0</v>
      </c>
      <c r="AE102" s="77">
        <v>305563</v>
      </c>
      <c r="AF102" s="77">
        <v>320366</v>
      </c>
      <c r="AG102" s="77">
        <v>1739</v>
      </c>
      <c r="AH102" s="77">
        <v>7025</v>
      </c>
      <c r="AI102" s="77">
        <v>7628</v>
      </c>
      <c r="AJ102" s="77">
        <v>694</v>
      </c>
      <c r="AK102" s="77">
        <v>89</v>
      </c>
      <c r="AL102" s="77">
        <v>97048</v>
      </c>
      <c r="AM102" s="77">
        <v>16207</v>
      </c>
      <c r="AN102" s="77">
        <v>0</v>
      </c>
      <c r="AO102" s="77">
        <v>58630</v>
      </c>
      <c r="AP102" s="77">
        <v>27827</v>
      </c>
      <c r="AQ102" s="77">
        <v>7376</v>
      </c>
      <c r="AR102" s="77">
        <v>0</v>
      </c>
      <c r="AS102" s="77">
        <v>316</v>
      </c>
      <c r="AT102" s="77">
        <v>0</v>
      </c>
      <c r="AU102" s="77">
        <v>857</v>
      </c>
      <c r="AV102" s="77">
        <v>3231</v>
      </c>
      <c r="AW102" s="77">
        <v>1578</v>
      </c>
      <c r="AX102" s="77">
        <v>3524</v>
      </c>
      <c r="AY102" s="77">
        <v>0</v>
      </c>
      <c r="AZ102" s="77">
        <v>13</v>
      </c>
      <c r="BA102" s="77">
        <v>1</v>
      </c>
      <c r="BB102" s="77">
        <v>0</v>
      </c>
      <c r="BC102" s="77">
        <v>2222</v>
      </c>
      <c r="BD102" s="77">
        <v>7436</v>
      </c>
      <c r="BE102" s="77">
        <v>14351</v>
      </c>
      <c r="BF102" s="77">
        <v>58954</v>
      </c>
      <c r="BG102" s="77">
        <v>128625</v>
      </c>
      <c r="BH102" s="77">
        <v>3518</v>
      </c>
      <c r="BI102" s="77">
        <v>1201</v>
      </c>
      <c r="BJ102" s="77">
        <v>13406</v>
      </c>
      <c r="BK102" s="77">
        <v>8422</v>
      </c>
      <c r="BL102" s="77">
        <v>545</v>
      </c>
      <c r="BM102" s="77">
        <v>2275</v>
      </c>
      <c r="BN102" s="77">
        <v>52054</v>
      </c>
      <c r="BO102" s="77">
        <v>7704</v>
      </c>
      <c r="BP102" s="77">
        <v>33114</v>
      </c>
      <c r="BQ102" s="77">
        <v>5799</v>
      </c>
      <c r="BR102" s="77">
        <v>9009</v>
      </c>
      <c r="BS102" s="77">
        <v>21708</v>
      </c>
      <c r="BT102" s="77">
        <v>3</v>
      </c>
      <c r="BU102" s="77">
        <v>3625</v>
      </c>
      <c r="BV102" s="77">
        <v>34204</v>
      </c>
      <c r="BW102" s="77">
        <v>16614</v>
      </c>
      <c r="BX102" s="77">
        <v>40083</v>
      </c>
      <c r="BY102" s="77">
        <v>47257</v>
      </c>
      <c r="BZ102" s="77">
        <v>0</v>
      </c>
      <c r="CA102" s="77">
        <v>7561</v>
      </c>
      <c r="CB102" s="77">
        <v>3</v>
      </c>
      <c r="CC102" s="77">
        <v>1003</v>
      </c>
      <c r="CD102" s="77">
        <v>0</v>
      </c>
      <c r="CE102" s="77">
        <v>17379</v>
      </c>
      <c r="CF102" s="77">
        <v>12889</v>
      </c>
      <c r="CG102" s="77">
        <v>50920</v>
      </c>
      <c r="CH102" s="77">
        <v>3510</v>
      </c>
      <c r="CI102" s="77">
        <v>11697</v>
      </c>
      <c r="CJ102" s="77">
        <v>24483</v>
      </c>
      <c r="CK102" s="77">
        <v>1107</v>
      </c>
      <c r="CL102" s="77">
        <v>502</v>
      </c>
      <c r="CM102" s="77">
        <v>32356</v>
      </c>
      <c r="CN102" s="77">
        <v>29507</v>
      </c>
      <c r="CO102" s="77">
        <v>18847</v>
      </c>
      <c r="CP102" s="77">
        <v>814</v>
      </c>
      <c r="CQ102" s="77">
        <v>2697</v>
      </c>
      <c r="CR102" s="77">
        <v>849</v>
      </c>
      <c r="CS102" s="77">
        <v>18666</v>
      </c>
      <c r="CT102" s="77">
        <v>7428</v>
      </c>
      <c r="CU102" s="77">
        <v>20</v>
      </c>
      <c r="CV102" s="77">
        <v>803</v>
      </c>
      <c r="CW102" s="77">
        <v>9</v>
      </c>
      <c r="CX102" s="77">
        <v>1507</v>
      </c>
      <c r="CY102" s="77">
        <v>1428259</v>
      </c>
      <c r="CZ102" s="77">
        <v>140641</v>
      </c>
      <c r="DA102" s="77">
        <v>1775</v>
      </c>
      <c r="DB102" s="77">
        <v>9455</v>
      </c>
      <c r="DC102" s="77">
        <v>0</v>
      </c>
      <c r="DD102" s="77">
        <v>1239</v>
      </c>
      <c r="DE102" s="77">
        <v>922</v>
      </c>
      <c r="DF102" s="77">
        <v>16001</v>
      </c>
      <c r="DG102" s="77">
        <v>2533</v>
      </c>
      <c r="DH102" s="77">
        <v>3356</v>
      </c>
      <c r="DI102" s="77">
        <v>5007</v>
      </c>
      <c r="DJ102" s="77">
        <v>54</v>
      </c>
      <c r="DK102" s="77">
        <v>2006522</v>
      </c>
      <c r="DL102" s="77">
        <v>6089</v>
      </c>
      <c r="DM102" s="77">
        <v>348</v>
      </c>
      <c r="DN102" s="77">
        <v>98398</v>
      </c>
      <c r="DO102" s="77">
        <v>34</v>
      </c>
      <c r="DP102" s="77">
        <v>16489</v>
      </c>
      <c r="DQ102" s="77">
        <v>1785446</v>
      </c>
      <c r="DR102" s="77">
        <v>32862</v>
      </c>
      <c r="DS102" s="77">
        <v>34262</v>
      </c>
      <c r="DT102" s="77">
        <v>3626</v>
      </c>
      <c r="DU102" s="77">
        <v>13436</v>
      </c>
      <c r="DV102" s="77">
        <v>358960</v>
      </c>
      <c r="DW102" s="77">
        <v>31880</v>
      </c>
      <c r="DX102" s="77">
        <v>18656</v>
      </c>
      <c r="DY102" s="77">
        <v>9655</v>
      </c>
      <c r="DZ102" s="77">
        <v>0</v>
      </c>
      <c r="EA102" s="77">
        <v>0</v>
      </c>
      <c r="EB102" s="77">
        <v>6856</v>
      </c>
      <c r="EC102" s="77">
        <v>285</v>
      </c>
      <c r="ED102" s="77">
        <v>5519</v>
      </c>
      <c r="EE102" s="77">
        <v>241</v>
      </c>
      <c r="EF102" s="77">
        <v>7739454</v>
      </c>
      <c r="EG102" s="77">
        <v>14582681</v>
      </c>
      <c r="EH102" s="78">
        <v>0</v>
      </c>
      <c r="EI102" s="79">
        <v>36744369</v>
      </c>
      <c r="EJ102" s="77">
        <v>616261</v>
      </c>
      <c r="EK102" s="77">
        <v>5520585</v>
      </c>
      <c r="EL102" s="77">
        <v>0</v>
      </c>
      <c r="EM102" s="77">
        <v>2895689</v>
      </c>
      <c r="EN102" s="77">
        <v>54568207</v>
      </c>
      <c r="EO102" s="77">
        <v>62307661</v>
      </c>
    </row>
    <row r="103" spans="1:145" ht="33" customHeight="1">
      <c r="A103" s="56">
        <v>100</v>
      </c>
      <c r="B103" s="68" t="s">
        <v>722</v>
      </c>
      <c r="C103" s="68" t="s">
        <v>25</v>
      </c>
      <c r="D103" s="68" t="s">
        <v>150</v>
      </c>
      <c r="E103" s="80">
        <v>0</v>
      </c>
      <c r="F103" s="80">
        <v>0</v>
      </c>
      <c r="G103" s="80">
        <v>0</v>
      </c>
      <c r="H103" s="80">
        <v>0</v>
      </c>
      <c r="I103" s="80">
        <v>0</v>
      </c>
      <c r="J103" s="80">
        <v>0</v>
      </c>
      <c r="K103" s="80">
        <v>0</v>
      </c>
      <c r="L103" s="80">
        <v>0</v>
      </c>
      <c r="M103" s="80">
        <v>0</v>
      </c>
      <c r="N103" s="80">
        <v>0</v>
      </c>
      <c r="O103" s="80">
        <v>0</v>
      </c>
      <c r="P103" s="80">
        <v>0</v>
      </c>
      <c r="Q103" s="80">
        <v>0</v>
      </c>
      <c r="R103" s="80">
        <v>0</v>
      </c>
      <c r="S103" s="80">
        <v>0</v>
      </c>
      <c r="T103" s="80">
        <v>0</v>
      </c>
      <c r="U103" s="80">
        <v>0</v>
      </c>
      <c r="V103" s="80">
        <v>0</v>
      </c>
      <c r="W103" s="80">
        <v>0</v>
      </c>
      <c r="X103" s="80">
        <v>0</v>
      </c>
      <c r="Y103" s="80">
        <v>0</v>
      </c>
      <c r="Z103" s="80">
        <v>0</v>
      </c>
      <c r="AA103" s="80">
        <v>0</v>
      </c>
      <c r="AB103" s="80">
        <v>0</v>
      </c>
      <c r="AC103" s="80">
        <v>5124</v>
      </c>
      <c r="AD103" s="80">
        <v>0</v>
      </c>
      <c r="AE103" s="80">
        <v>0</v>
      </c>
      <c r="AF103" s="80">
        <v>0</v>
      </c>
      <c r="AG103" s="80">
        <v>0</v>
      </c>
      <c r="AH103" s="80">
        <v>0</v>
      </c>
      <c r="AI103" s="80">
        <v>0</v>
      </c>
      <c r="AJ103" s="80">
        <v>0</v>
      </c>
      <c r="AK103" s="80">
        <v>0</v>
      </c>
      <c r="AL103" s="80">
        <v>0</v>
      </c>
      <c r="AM103" s="80">
        <v>48</v>
      </c>
      <c r="AN103" s="80">
        <v>0</v>
      </c>
      <c r="AO103" s="80">
        <v>27</v>
      </c>
      <c r="AP103" s="80">
        <v>0</v>
      </c>
      <c r="AQ103" s="80">
        <v>0</v>
      </c>
      <c r="AR103" s="80">
        <v>0</v>
      </c>
      <c r="AS103" s="80">
        <v>0</v>
      </c>
      <c r="AT103" s="80">
        <v>0</v>
      </c>
      <c r="AU103" s="80">
        <v>0</v>
      </c>
      <c r="AV103" s="80">
        <v>3231</v>
      </c>
      <c r="AW103" s="80">
        <v>0</v>
      </c>
      <c r="AX103" s="80">
        <v>0</v>
      </c>
      <c r="AY103" s="80">
        <v>0</v>
      </c>
      <c r="AZ103" s="80">
        <v>0</v>
      </c>
      <c r="BA103" s="80">
        <v>0</v>
      </c>
      <c r="BB103" s="80">
        <v>0</v>
      </c>
      <c r="BC103" s="80">
        <v>119</v>
      </c>
      <c r="BD103" s="80">
        <v>610</v>
      </c>
      <c r="BE103" s="80">
        <v>1245</v>
      </c>
      <c r="BF103" s="80">
        <v>4969</v>
      </c>
      <c r="BG103" s="80">
        <v>11116</v>
      </c>
      <c r="BH103" s="80">
        <v>0</v>
      </c>
      <c r="BI103" s="80">
        <v>1</v>
      </c>
      <c r="BJ103" s="80">
        <v>0</v>
      </c>
      <c r="BK103" s="80">
        <v>0</v>
      </c>
      <c r="BL103" s="80">
        <v>46</v>
      </c>
      <c r="BM103" s="80">
        <v>193</v>
      </c>
      <c r="BN103" s="80">
        <v>23927</v>
      </c>
      <c r="BO103" s="80">
        <v>6650</v>
      </c>
      <c r="BP103" s="80">
        <v>0</v>
      </c>
      <c r="BQ103" s="80">
        <v>0</v>
      </c>
      <c r="BR103" s="80">
        <v>263</v>
      </c>
      <c r="BS103" s="80">
        <v>87</v>
      </c>
      <c r="BT103" s="80">
        <v>0</v>
      </c>
      <c r="BU103" s="80">
        <v>0</v>
      </c>
      <c r="BV103" s="80">
        <v>146305</v>
      </c>
      <c r="BW103" s="80">
        <v>0</v>
      </c>
      <c r="BX103" s="80">
        <v>4</v>
      </c>
      <c r="BY103" s="80">
        <v>2843</v>
      </c>
      <c r="BZ103" s="80">
        <v>0</v>
      </c>
      <c r="CA103" s="80">
        <v>654</v>
      </c>
      <c r="CB103" s="80">
        <v>0</v>
      </c>
      <c r="CC103" s="80">
        <v>794</v>
      </c>
      <c r="CD103" s="80">
        <v>0</v>
      </c>
      <c r="CE103" s="80">
        <v>6739</v>
      </c>
      <c r="CF103" s="80">
        <v>2464</v>
      </c>
      <c r="CG103" s="80">
        <v>37963</v>
      </c>
      <c r="CH103" s="80">
        <v>4746</v>
      </c>
      <c r="CI103" s="80">
        <v>18706</v>
      </c>
      <c r="CJ103" s="80">
        <v>4595</v>
      </c>
      <c r="CK103" s="80">
        <v>83</v>
      </c>
      <c r="CL103" s="80">
        <v>23</v>
      </c>
      <c r="CM103" s="80">
        <v>14426</v>
      </c>
      <c r="CN103" s="80">
        <v>30760</v>
      </c>
      <c r="CO103" s="80">
        <v>2068</v>
      </c>
      <c r="CP103" s="80">
        <v>68</v>
      </c>
      <c r="CQ103" s="80">
        <v>736</v>
      </c>
      <c r="CR103" s="80">
        <v>240</v>
      </c>
      <c r="CS103" s="80">
        <v>2379</v>
      </c>
      <c r="CT103" s="80">
        <v>1482</v>
      </c>
      <c r="CU103" s="80">
        <v>0</v>
      </c>
      <c r="CV103" s="80">
        <v>50</v>
      </c>
      <c r="CW103" s="80">
        <v>0</v>
      </c>
      <c r="CX103" s="80">
        <v>132</v>
      </c>
      <c r="CY103" s="80">
        <v>160318</v>
      </c>
      <c r="CZ103" s="80">
        <v>1061942</v>
      </c>
      <c r="DA103" s="80">
        <v>16162</v>
      </c>
      <c r="DB103" s="80">
        <v>65265</v>
      </c>
      <c r="DC103" s="80">
        <v>0</v>
      </c>
      <c r="DD103" s="80">
        <v>0</v>
      </c>
      <c r="DE103" s="80">
        <v>0</v>
      </c>
      <c r="DF103" s="80">
        <v>3062</v>
      </c>
      <c r="DG103" s="80">
        <v>121</v>
      </c>
      <c r="DH103" s="80">
        <v>99</v>
      </c>
      <c r="DI103" s="80">
        <v>62</v>
      </c>
      <c r="DJ103" s="80">
        <v>0</v>
      </c>
      <c r="DK103" s="80">
        <v>41</v>
      </c>
      <c r="DL103" s="80">
        <v>5</v>
      </c>
      <c r="DM103" s="80">
        <v>0</v>
      </c>
      <c r="DN103" s="80">
        <v>4</v>
      </c>
      <c r="DO103" s="80">
        <v>0</v>
      </c>
      <c r="DP103" s="80">
        <v>99</v>
      </c>
      <c r="DQ103" s="80">
        <v>201897</v>
      </c>
      <c r="DR103" s="80">
        <v>152</v>
      </c>
      <c r="DS103" s="80">
        <v>96959</v>
      </c>
      <c r="DT103" s="80">
        <v>1119</v>
      </c>
      <c r="DU103" s="80">
        <v>0</v>
      </c>
      <c r="DV103" s="80">
        <v>2554</v>
      </c>
      <c r="DW103" s="80">
        <v>261</v>
      </c>
      <c r="DX103" s="80">
        <v>0</v>
      </c>
      <c r="DY103" s="80">
        <v>2807</v>
      </c>
      <c r="DZ103" s="80">
        <v>0</v>
      </c>
      <c r="EA103" s="80">
        <v>0</v>
      </c>
      <c r="EB103" s="80">
        <v>15459</v>
      </c>
      <c r="EC103" s="80">
        <v>3</v>
      </c>
      <c r="ED103" s="80">
        <v>19</v>
      </c>
      <c r="EE103" s="80">
        <v>484534</v>
      </c>
      <c r="EF103" s="80">
        <v>2448860</v>
      </c>
      <c r="EG103" s="80">
        <v>7573045</v>
      </c>
      <c r="EH103" s="81">
        <v>0</v>
      </c>
      <c r="EI103" s="82">
        <v>2227103</v>
      </c>
      <c r="EJ103" s="80">
        <v>163429</v>
      </c>
      <c r="EK103" s="80">
        <v>1235420</v>
      </c>
      <c r="EL103" s="80">
        <v>0</v>
      </c>
      <c r="EM103" s="80">
        <v>277877</v>
      </c>
      <c r="EN103" s="80">
        <v>10921120</v>
      </c>
      <c r="EO103" s="80">
        <v>13369980</v>
      </c>
    </row>
    <row r="104" spans="1:145" ht="15.75" customHeight="1">
      <c r="A104" s="56">
        <v>101</v>
      </c>
      <c r="B104" s="68" t="s">
        <v>723</v>
      </c>
      <c r="C104" s="68" t="s">
        <v>25</v>
      </c>
      <c r="D104" s="68" t="s">
        <v>150</v>
      </c>
      <c r="E104" s="77">
        <v>0</v>
      </c>
      <c r="F104" s="77">
        <v>0</v>
      </c>
      <c r="G104" s="77">
        <v>0</v>
      </c>
      <c r="H104" s="77">
        <v>0</v>
      </c>
      <c r="I104" s="77">
        <v>0</v>
      </c>
      <c r="J104" s="77">
        <v>0</v>
      </c>
      <c r="K104" s="77">
        <v>0</v>
      </c>
      <c r="L104" s="77">
        <v>0</v>
      </c>
      <c r="M104" s="77">
        <v>0</v>
      </c>
      <c r="N104" s="77">
        <v>0</v>
      </c>
      <c r="O104" s="77">
        <v>0</v>
      </c>
      <c r="P104" s="77">
        <v>0</v>
      </c>
      <c r="Q104" s="77">
        <v>0</v>
      </c>
      <c r="R104" s="77">
        <v>0</v>
      </c>
      <c r="S104" s="77">
        <v>0</v>
      </c>
      <c r="T104" s="77">
        <v>0</v>
      </c>
      <c r="U104" s="77">
        <v>0</v>
      </c>
      <c r="V104" s="77">
        <v>0</v>
      </c>
      <c r="W104" s="77">
        <v>0</v>
      </c>
      <c r="X104" s="77">
        <v>0</v>
      </c>
      <c r="Y104" s="77">
        <v>0</v>
      </c>
      <c r="Z104" s="77">
        <v>0</v>
      </c>
      <c r="AA104" s="77">
        <v>0</v>
      </c>
      <c r="AB104" s="77">
        <v>0</v>
      </c>
      <c r="AC104" s="77">
        <v>6478</v>
      </c>
      <c r="AD104" s="77">
        <v>0</v>
      </c>
      <c r="AE104" s="77">
        <v>0</v>
      </c>
      <c r="AF104" s="77">
        <v>0</v>
      </c>
      <c r="AG104" s="77">
        <v>0</v>
      </c>
      <c r="AH104" s="77">
        <v>0</v>
      </c>
      <c r="AI104" s="77">
        <v>0</v>
      </c>
      <c r="AJ104" s="77">
        <v>0</v>
      </c>
      <c r="AK104" s="77">
        <v>0</v>
      </c>
      <c r="AL104" s="77">
        <v>0</v>
      </c>
      <c r="AM104" s="77">
        <v>398</v>
      </c>
      <c r="AN104" s="77">
        <v>0</v>
      </c>
      <c r="AO104" s="77">
        <v>251</v>
      </c>
      <c r="AP104" s="77">
        <v>0</v>
      </c>
      <c r="AQ104" s="77">
        <v>0</v>
      </c>
      <c r="AR104" s="77">
        <v>0</v>
      </c>
      <c r="AS104" s="77">
        <v>0</v>
      </c>
      <c r="AT104" s="77">
        <v>0</v>
      </c>
      <c r="AU104" s="77">
        <v>0</v>
      </c>
      <c r="AV104" s="77">
        <v>0</v>
      </c>
      <c r="AW104" s="77">
        <v>0</v>
      </c>
      <c r="AX104" s="77">
        <v>0</v>
      </c>
      <c r="AY104" s="77">
        <v>0</v>
      </c>
      <c r="AZ104" s="77">
        <v>372</v>
      </c>
      <c r="BA104" s="77">
        <v>0</v>
      </c>
      <c r="BB104" s="77">
        <v>0</v>
      </c>
      <c r="BC104" s="77">
        <v>22</v>
      </c>
      <c r="BD104" s="77">
        <v>27</v>
      </c>
      <c r="BE104" s="77">
        <v>36</v>
      </c>
      <c r="BF104" s="77">
        <v>213</v>
      </c>
      <c r="BG104" s="77">
        <v>319</v>
      </c>
      <c r="BH104" s="77">
        <v>0</v>
      </c>
      <c r="BI104" s="77">
        <v>0</v>
      </c>
      <c r="BJ104" s="77">
        <v>20</v>
      </c>
      <c r="BK104" s="77">
        <v>3</v>
      </c>
      <c r="BL104" s="77">
        <v>1</v>
      </c>
      <c r="BM104" s="77">
        <v>6</v>
      </c>
      <c r="BN104" s="77">
        <v>4774</v>
      </c>
      <c r="BO104" s="77">
        <v>83</v>
      </c>
      <c r="BP104" s="77">
        <v>3612</v>
      </c>
      <c r="BQ104" s="77">
        <v>0</v>
      </c>
      <c r="BR104" s="77">
        <v>4</v>
      </c>
      <c r="BS104" s="77">
        <v>49</v>
      </c>
      <c r="BT104" s="77">
        <v>0</v>
      </c>
      <c r="BU104" s="77">
        <v>566</v>
      </c>
      <c r="BV104" s="77">
        <v>1536</v>
      </c>
      <c r="BW104" s="77">
        <v>7</v>
      </c>
      <c r="BX104" s="77">
        <v>10</v>
      </c>
      <c r="BY104" s="77">
        <v>5918</v>
      </c>
      <c r="BZ104" s="77">
        <v>1688</v>
      </c>
      <c r="CA104" s="77">
        <v>19</v>
      </c>
      <c r="CB104" s="77">
        <v>0</v>
      </c>
      <c r="CC104" s="77">
        <v>181</v>
      </c>
      <c r="CD104" s="77">
        <v>1</v>
      </c>
      <c r="CE104" s="77">
        <v>10222</v>
      </c>
      <c r="CF104" s="77">
        <v>6344</v>
      </c>
      <c r="CG104" s="77">
        <v>3591</v>
      </c>
      <c r="CH104" s="77">
        <v>161</v>
      </c>
      <c r="CI104" s="77">
        <v>5727</v>
      </c>
      <c r="CJ104" s="77">
        <v>1077</v>
      </c>
      <c r="CK104" s="77">
        <v>26</v>
      </c>
      <c r="CL104" s="77">
        <v>170</v>
      </c>
      <c r="CM104" s="77">
        <v>537</v>
      </c>
      <c r="CN104" s="77">
        <v>5596</v>
      </c>
      <c r="CO104" s="77">
        <v>144</v>
      </c>
      <c r="CP104" s="77">
        <v>7</v>
      </c>
      <c r="CQ104" s="77">
        <v>32</v>
      </c>
      <c r="CR104" s="77">
        <v>9</v>
      </c>
      <c r="CS104" s="77">
        <v>571</v>
      </c>
      <c r="CT104" s="77">
        <v>1810</v>
      </c>
      <c r="CU104" s="77">
        <v>0</v>
      </c>
      <c r="CV104" s="77">
        <v>4</v>
      </c>
      <c r="CW104" s="77">
        <v>0</v>
      </c>
      <c r="CX104" s="77">
        <v>58</v>
      </c>
      <c r="CY104" s="77">
        <v>4913</v>
      </c>
      <c r="CZ104" s="77">
        <v>8059</v>
      </c>
      <c r="DA104" s="77">
        <v>177711</v>
      </c>
      <c r="DB104" s="77">
        <v>490</v>
      </c>
      <c r="DC104" s="77">
        <v>0</v>
      </c>
      <c r="DD104" s="77">
        <v>689</v>
      </c>
      <c r="DE104" s="77">
        <v>29</v>
      </c>
      <c r="DF104" s="77">
        <v>952</v>
      </c>
      <c r="DG104" s="77">
        <v>19</v>
      </c>
      <c r="DH104" s="77">
        <v>21</v>
      </c>
      <c r="DI104" s="77">
        <v>577</v>
      </c>
      <c r="DJ104" s="77">
        <v>1</v>
      </c>
      <c r="DK104" s="77">
        <v>384</v>
      </c>
      <c r="DL104" s="77">
        <v>37</v>
      </c>
      <c r="DM104" s="77">
        <v>0</v>
      </c>
      <c r="DN104" s="77">
        <v>42</v>
      </c>
      <c r="DO104" s="77">
        <v>3</v>
      </c>
      <c r="DP104" s="77">
        <v>303</v>
      </c>
      <c r="DQ104" s="77">
        <v>21897</v>
      </c>
      <c r="DR104" s="77">
        <v>55</v>
      </c>
      <c r="DS104" s="77">
        <v>4306</v>
      </c>
      <c r="DT104" s="77">
        <v>48</v>
      </c>
      <c r="DU104" s="77">
        <v>0</v>
      </c>
      <c r="DV104" s="77">
        <v>9023</v>
      </c>
      <c r="DW104" s="77">
        <v>2431</v>
      </c>
      <c r="DX104" s="77">
        <v>0</v>
      </c>
      <c r="DY104" s="77">
        <v>16083</v>
      </c>
      <c r="DZ104" s="77">
        <v>0</v>
      </c>
      <c r="EA104" s="77">
        <v>0</v>
      </c>
      <c r="EB104" s="77">
        <v>3</v>
      </c>
      <c r="EC104" s="77">
        <v>32</v>
      </c>
      <c r="ED104" s="77">
        <v>175</v>
      </c>
      <c r="EE104" s="77">
        <v>92566</v>
      </c>
      <c r="EF104" s="77">
        <v>403528</v>
      </c>
      <c r="EG104" s="77">
        <v>1825183</v>
      </c>
      <c r="EH104" s="78">
        <v>0</v>
      </c>
      <c r="EI104" s="79">
        <v>1074277</v>
      </c>
      <c r="EJ104" s="77">
        <v>44887</v>
      </c>
      <c r="EK104" s="77">
        <v>116443</v>
      </c>
      <c r="EL104" s="77">
        <v>0</v>
      </c>
      <c r="EM104" s="77">
        <v>102581</v>
      </c>
      <c r="EN104" s="77">
        <v>2958209</v>
      </c>
      <c r="EO104" s="77">
        <v>3361737</v>
      </c>
    </row>
    <row r="105" spans="1:145" ht="33" customHeight="1">
      <c r="A105" s="56">
        <v>102</v>
      </c>
      <c r="B105" s="72" t="s">
        <v>724</v>
      </c>
      <c r="C105" s="68" t="s">
        <v>26</v>
      </c>
      <c r="D105" s="68" t="s">
        <v>150</v>
      </c>
      <c r="E105" s="80">
        <v>2125</v>
      </c>
      <c r="F105" s="80">
        <v>1008</v>
      </c>
      <c r="G105" s="80">
        <v>595</v>
      </c>
      <c r="H105" s="80">
        <v>212</v>
      </c>
      <c r="I105" s="80">
        <v>288</v>
      </c>
      <c r="J105" s="80">
        <v>218</v>
      </c>
      <c r="K105" s="80">
        <v>1922</v>
      </c>
      <c r="L105" s="80">
        <v>211</v>
      </c>
      <c r="M105" s="80">
        <v>141</v>
      </c>
      <c r="N105" s="80">
        <v>0</v>
      </c>
      <c r="O105" s="80">
        <v>841</v>
      </c>
      <c r="P105" s="80">
        <v>68</v>
      </c>
      <c r="Q105" s="80">
        <v>460</v>
      </c>
      <c r="R105" s="80">
        <v>0</v>
      </c>
      <c r="S105" s="80">
        <v>0</v>
      </c>
      <c r="T105" s="80">
        <v>558</v>
      </c>
      <c r="U105" s="80">
        <v>179</v>
      </c>
      <c r="V105" s="80">
        <v>36155</v>
      </c>
      <c r="W105" s="80">
        <v>41834</v>
      </c>
      <c r="X105" s="80">
        <v>38972</v>
      </c>
      <c r="Y105" s="80">
        <v>0</v>
      </c>
      <c r="Z105" s="80">
        <v>0</v>
      </c>
      <c r="AA105" s="80">
        <v>0</v>
      </c>
      <c r="AB105" s="80">
        <v>0</v>
      </c>
      <c r="AC105" s="80">
        <v>0</v>
      </c>
      <c r="AD105" s="80">
        <v>0</v>
      </c>
      <c r="AE105" s="80">
        <v>0</v>
      </c>
      <c r="AF105" s="80">
        <v>0</v>
      </c>
      <c r="AG105" s="80">
        <v>0</v>
      </c>
      <c r="AH105" s="80">
        <v>0</v>
      </c>
      <c r="AI105" s="80">
        <v>0</v>
      </c>
      <c r="AJ105" s="80">
        <v>0</v>
      </c>
      <c r="AK105" s="80">
        <v>0</v>
      </c>
      <c r="AL105" s="80">
        <v>0</v>
      </c>
      <c r="AM105" s="80">
        <v>0</v>
      </c>
      <c r="AN105" s="80">
        <v>0</v>
      </c>
      <c r="AO105" s="80">
        <v>10</v>
      </c>
      <c r="AP105" s="80">
        <v>7</v>
      </c>
      <c r="AQ105" s="80">
        <v>0</v>
      </c>
      <c r="AR105" s="80">
        <v>0</v>
      </c>
      <c r="AS105" s="80">
        <v>301</v>
      </c>
      <c r="AT105" s="80">
        <v>0</v>
      </c>
      <c r="AU105" s="80">
        <v>1183</v>
      </c>
      <c r="AV105" s="80">
        <v>0</v>
      </c>
      <c r="AW105" s="80">
        <v>409</v>
      </c>
      <c r="AX105" s="80">
        <v>5555</v>
      </c>
      <c r="AY105" s="80">
        <v>0</v>
      </c>
      <c r="AZ105" s="80">
        <v>36</v>
      </c>
      <c r="BA105" s="80">
        <v>0</v>
      </c>
      <c r="BB105" s="80">
        <v>0</v>
      </c>
      <c r="BC105" s="80">
        <v>19</v>
      </c>
      <c r="BD105" s="80">
        <v>185</v>
      </c>
      <c r="BE105" s="80">
        <v>197</v>
      </c>
      <c r="BF105" s="80">
        <v>1658</v>
      </c>
      <c r="BG105" s="80">
        <v>1849</v>
      </c>
      <c r="BH105" s="80">
        <v>49</v>
      </c>
      <c r="BI105" s="80">
        <v>1552</v>
      </c>
      <c r="BJ105" s="80">
        <v>13023</v>
      </c>
      <c r="BK105" s="80">
        <v>10729</v>
      </c>
      <c r="BL105" s="80">
        <v>22</v>
      </c>
      <c r="BM105" s="80">
        <v>95</v>
      </c>
      <c r="BN105" s="80">
        <v>1001</v>
      </c>
      <c r="BO105" s="80">
        <v>241</v>
      </c>
      <c r="BP105" s="80">
        <v>0</v>
      </c>
      <c r="BQ105" s="80">
        <v>0</v>
      </c>
      <c r="BR105" s="80">
        <v>0</v>
      </c>
      <c r="BS105" s="80">
        <v>0</v>
      </c>
      <c r="BT105" s="80">
        <v>0</v>
      </c>
      <c r="BU105" s="80">
        <v>0</v>
      </c>
      <c r="BV105" s="80">
        <v>17747</v>
      </c>
      <c r="BW105" s="80">
        <v>21954</v>
      </c>
      <c r="BX105" s="80">
        <v>4324</v>
      </c>
      <c r="BY105" s="80">
        <v>14334</v>
      </c>
      <c r="BZ105" s="80">
        <v>166</v>
      </c>
      <c r="CA105" s="80">
        <v>104</v>
      </c>
      <c r="CB105" s="80">
        <v>0</v>
      </c>
      <c r="CC105" s="80">
        <v>232</v>
      </c>
      <c r="CD105" s="80">
        <v>0</v>
      </c>
      <c r="CE105" s="80">
        <v>230</v>
      </c>
      <c r="CF105" s="80">
        <v>201</v>
      </c>
      <c r="CG105" s="80">
        <v>677</v>
      </c>
      <c r="CH105" s="80">
        <v>46</v>
      </c>
      <c r="CI105" s="80">
        <v>395</v>
      </c>
      <c r="CJ105" s="80">
        <v>137</v>
      </c>
      <c r="CK105" s="80">
        <v>16</v>
      </c>
      <c r="CL105" s="80">
        <v>27</v>
      </c>
      <c r="CM105" s="80">
        <v>772</v>
      </c>
      <c r="CN105" s="80">
        <v>2039</v>
      </c>
      <c r="CO105" s="80">
        <v>818</v>
      </c>
      <c r="CP105" s="80">
        <v>10</v>
      </c>
      <c r="CQ105" s="80">
        <v>82</v>
      </c>
      <c r="CR105" s="80">
        <v>27</v>
      </c>
      <c r="CS105" s="80">
        <v>992</v>
      </c>
      <c r="CT105" s="80">
        <v>1311</v>
      </c>
      <c r="CU105" s="80">
        <v>26</v>
      </c>
      <c r="CV105" s="80">
        <v>151</v>
      </c>
      <c r="CW105" s="80">
        <v>12</v>
      </c>
      <c r="CX105" s="80">
        <v>23</v>
      </c>
      <c r="CY105" s="80">
        <v>20746</v>
      </c>
      <c r="CZ105" s="80">
        <v>1096</v>
      </c>
      <c r="DA105" s="80">
        <v>0</v>
      </c>
      <c r="DB105" s="80">
        <v>2428</v>
      </c>
      <c r="DC105" s="80">
        <v>0</v>
      </c>
      <c r="DD105" s="80">
        <v>1640</v>
      </c>
      <c r="DE105" s="80">
        <v>67</v>
      </c>
      <c r="DF105" s="80">
        <v>10984</v>
      </c>
      <c r="DG105" s="80">
        <v>1</v>
      </c>
      <c r="DH105" s="80">
        <v>0</v>
      </c>
      <c r="DI105" s="80">
        <v>1</v>
      </c>
      <c r="DJ105" s="80">
        <v>0</v>
      </c>
      <c r="DK105" s="80">
        <v>2415</v>
      </c>
      <c r="DL105" s="80">
        <v>0</v>
      </c>
      <c r="DM105" s="80">
        <v>42</v>
      </c>
      <c r="DN105" s="80">
        <v>0</v>
      </c>
      <c r="DO105" s="80">
        <v>0</v>
      </c>
      <c r="DP105" s="80">
        <v>0</v>
      </c>
      <c r="DQ105" s="80">
        <v>26313</v>
      </c>
      <c r="DR105" s="80">
        <v>0</v>
      </c>
      <c r="DS105" s="80">
        <v>1</v>
      </c>
      <c r="DT105" s="80">
        <v>0</v>
      </c>
      <c r="DU105" s="80">
        <v>0</v>
      </c>
      <c r="DV105" s="80">
        <v>1</v>
      </c>
      <c r="DW105" s="80">
        <v>4</v>
      </c>
      <c r="DX105" s="80">
        <v>2135</v>
      </c>
      <c r="DY105" s="80">
        <v>8897</v>
      </c>
      <c r="DZ105" s="80">
        <v>57637</v>
      </c>
      <c r="EA105" s="80">
        <v>0</v>
      </c>
      <c r="EB105" s="80">
        <v>16</v>
      </c>
      <c r="EC105" s="80">
        <v>0</v>
      </c>
      <c r="ED105" s="80">
        <v>25924</v>
      </c>
      <c r="EE105" s="80">
        <v>0</v>
      </c>
      <c r="EF105" s="80">
        <v>391113</v>
      </c>
      <c r="EG105" s="80">
        <v>57851</v>
      </c>
      <c r="EH105" s="81">
        <v>0</v>
      </c>
      <c r="EI105" s="82">
        <v>1966278</v>
      </c>
      <c r="EJ105" s="80">
        <v>36118</v>
      </c>
      <c r="EK105" s="80">
        <v>190</v>
      </c>
      <c r="EL105" s="80">
        <v>0</v>
      </c>
      <c r="EM105" s="80">
        <v>46</v>
      </c>
      <c r="EN105" s="80">
        <v>2060392</v>
      </c>
      <c r="EO105" s="80">
        <v>2451505</v>
      </c>
    </row>
    <row r="106" spans="1:145" ht="15.75" customHeight="1">
      <c r="A106" s="56">
        <v>103</v>
      </c>
      <c r="B106" s="68" t="s">
        <v>725</v>
      </c>
      <c r="C106" s="68" t="s">
        <v>26</v>
      </c>
      <c r="D106" s="68" t="s">
        <v>150</v>
      </c>
      <c r="E106" s="77">
        <v>0</v>
      </c>
      <c r="F106" s="77">
        <v>0</v>
      </c>
      <c r="G106" s="77">
        <v>0</v>
      </c>
      <c r="H106" s="77">
        <v>0</v>
      </c>
      <c r="I106" s="77">
        <v>0</v>
      </c>
      <c r="J106" s="77">
        <v>0</v>
      </c>
      <c r="K106" s="77">
        <v>0</v>
      </c>
      <c r="L106" s="77">
        <v>0</v>
      </c>
      <c r="M106" s="77">
        <v>0</v>
      </c>
      <c r="N106" s="77">
        <v>0</v>
      </c>
      <c r="O106" s="77">
        <v>0</v>
      </c>
      <c r="P106" s="77">
        <v>0</v>
      </c>
      <c r="Q106" s="77">
        <v>0</v>
      </c>
      <c r="R106" s="77">
        <v>0</v>
      </c>
      <c r="S106" s="77">
        <v>0</v>
      </c>
      <c r="T106" s="77">
        <v>0</v>
      </c>
      <c r="U106" s="77">
        <v>0</v>
      </c>
      <c r="V106" s="77">
        <v>0</v>
      </c>
      <c r="W106" s="77">
        <v>0</v>
      </c>
      <c r="X106" s="77">
        <v>0</v>
      </c>
      <c r="Y106" s="77">
        <v>0</v>
      </c>
      <c r="Z106" s="77">
        <v>0</v>
      </c>
      <c r="AA106" s="77">
        <v>0</v>
      </c>
      <c r="AB106" s="77">
        <v>0</v>
      </c>
      <c r="AC106" s="77">
        <v>0</v>
      </c>
      <c r="AD106" s="77">
        <v>0</v>
      </c>
      <c r="AE106" s="77">
        <v>0</v>
      </c>
      <c r="AF106" s="77">
        <v>0</v>
      </c>
      <c r="AG106" s="77">
        <v>0</v>
      </c>
      <c r="AH106" s="77">
        <v>0</v>
      </c>
      <c r="AI106" s="77">
        <v>0</v>
      </c>
      <c r="AJ106" s="77">
        <v>0</v>
      </c>
      <c r="AK106" s="77">
        <v>0</v>
      </c>
      <c r="AL106" s="77">
        <v>0</v>
      </c>
      <c r="AM106" s="77">
        <v>0</v>
      </c>
      <c r="AN106" s="77">
        <v>0</v>
      </c>
      <c r="AO106" s="77">
        <v>0</v>
      </c>
      <c r="AP106" s="77">
        <v>0</v>
      </c>
      <c r="AQ106" s="77">
        <v>0</v>
      </c>
      <c r="AR106" s="77">
        <v>0</v>
      </c>
      <c r="AS106" s="77">
        <v>0</v>
      </c>
      <c r="AT106" s="77">
        <v>0</v>
      </c>
      <c r="AU106" s="77">
        <v>0</v>
      </c>
      <c r="AV106" s="77">
        <v>0</v>
      </c>
      <c r="AW106" s="77">
        <v>0</v>
      </c>
      <c r="AX106" s="77">
        <v>0</v>
      </c>
      <c r="AY106" s="77">
        <v>0</v>
      </c>
      <c r="AZ106" s="77">
        <v>0</v>
      </c>
      <c r="BA106" s="77">
        <v>0</v>
      </c>
      <c r="BB106" s="77">
        <v>0</v>
      </c>
      <c r="BC106" s="77">
        <v>0</v>
      </c>
      <c r="BD106" s="77">
        <v>0</v>
      </c>
      <c r="BE106" s="77">
        <v>0</v>
      </c>
      <c r="BF106" s="77">
        <v>0</v>
      </c>
      <c r="BG106" s="77">
        <v>0</v>
      </c>
      <c r="BH106" s="77">
        <v>0</v>
      </c>
      <c r="BI106" s="77">
        <v>0</v>
      </c>
      <c r="BJ106" s="77">
        <v>0</v>
      </c>
      <c r="BK106" s="77">
        <v>0</v>
      </c>
      <c r="BL106" s="77">
        <v>0</v>
      </c>
      <c r="BM106" s="77">
        <v>0</v>
      </c>
      <c r="BN106" s="77">
        <v>137</v>
      </c>
      <c r="BO106" s="77">
        <v>0</v>
      </c>
      <c r="BP106" s="77">
        <v>0</v>
      </c>
      <c r="BQ106" s="77">
        <v>0</v>
      </c>
      <c r="BR106" s="77">
        <v>0</v>
      </c>
      <c r="BS106" s="77">
        <v>0</v>
      </c>
      <c r="BT106" s="77">
        <v>0</v>
      </c>
      <c r="BU106" s="77">
        <v>0</v>
      </c>
      <c r="BV106" s="77">
        <v>0</v>
      </c>
      <c r="BW106" s="77">
        <v>0</v>
      </c>
      <c r="BX106" s="77">
        <v>0</v>
      </c>
      <c r="BY106" s="77">
        <v>0</v>
      </c>
      <c r="BZ106" s="77">
        <v>0</v>
      </c>
      <c r="CA106" s="77">
        <v>0</v>
      </c>
      <c r="CB106" s="77">
        <v>0</v>
      </c>
      <c r="CC106" s="77">
        <v>0</v>
      </c>
      <c r="CD106" s="77">
        <v>0</v>
      </c>
      <c r="CE106" s="77">
        <v>0</v>
      </c>
      <c r="CF106" s="77">
        <v>0</v>
      </c>
      <c r="CG106" s="77">
        <v>0</v>
      </c>
      <c r="CH106" s="77">
        <v>0</v>
      </c>
      <c r="CI106" s="77">
        <v>0</v>
      </c>
      <c r="CJ106" s="77">
        <v>0</v>
      </c>
      <c r="CK106" s="77">
        <v>0</v>
      </c>
      <c r="CL106" s="77">
        <v>0</v>
      </c>
      <c r="CM106" s="77">
        <v>680</v>
      </c>
      <c r="CN106" s="77">
        <v>112</v>
      </c>
      <c r="CO106" s="77">
        <v>0</v>
      </c>
      <c r="CP106" s="77">
        <v>0</v>
      </c>
      <c r="CQ106" s="77">
        <v>466</v>
      </c>
      <c r="CR106" s="77">
        <v>152</v>
      </c>
      <c r="CS106" s="77">
        <v>0</v>
      </c>
      <c r="CT106" s="77">
        <v>0</v>
      </c>
      <c r="CU106" s="77">
        <v>0</v>
      </c>
      <c r="CV106" s="77">
        <v>667</v>
      </c>
      <c r="CW106" s="77">
        <v>0</v>
      </c>
      <c r="CX106" s="77">
        <v>0</v>
      </c>
      <c r="CY106" s="77">
        <v>0</v>
      </c>
      <c r="CZ106" s="77">
        <v>0</v>
      </c>
      <c r="DA106" s="77">
        <v>0</v>
      </c>
      <c r="DB106" s="77">
        <v>0</v>
      </c>
      <c r="DC106" s="77">
        <v>68151</v>
      </c>
      <c r="DD106" s="77">
        <v>0</v>
      </c>
      <c r="DE106" s="77">
        <v>0</v>
      </c>
      <c r="DF106" s="77">
        <v>332</v>
      </c>
      <c r="DG106" s="77">
        <v>0</v>
      </c>
      <c r="DH106" s="77">
        <v>0</v>
      </c>
      <c r="DI106" s="77">
        <v>0</v>
      </c>
      <c r="DJ106" s="77">
        <v>0</v>
      </c>
      <c r="DK106" s="77">
        <v>0</v>
      </c>
      <c r="DL106" s="77">
        <v>0</v>
      </c>
      <c r="DM106" s="77">
        <v>4447</v>
      </c>
      <c r="DN106" s="77">
        <v>0</v>
      </c>
      <c r="DO106" s="77">
        <v>0</v>
      </c>
      <c r="DP106" s="77">
        <v>0</v>
      </c>
      <c r="DQ106" s="77">
        <v>9911</v>
      </c>
      <c r="DR106" s="77">
        <v>0</v>
      </c>
      <c r="DS106" s="77">
        <v>0</v>
      </c>
      <c r="DT106" s="77">
        <v>0</v>
      </c>
      <c r="DU106" s="77">
        <v>0</v>
      </c>
      <c r="DV106" s="77">
        <v>0</v>
      </c>
      <c r="DW106" s="77">
        <v>0</v>
      </c>
      <c r="DX106" s="77">
        <v>0</v>
      </c>
      <c r="DY106" s="77">
        <v>0</v>
      </c>
      <c r="DZ106" s="77">
        <v>0</v>
      </c>
      <c r="EA106" s="77">
        <v>0</v>
      </c>
      <c r="EB106" s="77">
        <v>134403</v>
      </c>
      <c r="EC106" s="77">
        <v>0</v>
      </c>
      <c r="ED106" s="77">
        <v>0</v>
      </c>
      <c r="EE106" s="77">
        <v>26863</v>
      </c>
      <c r="EF106" s="77">
        <v>246321</v>
      </c>
      <c r="EG106" s="77">
        <v>0</v>
      </c>
      <c r="EH106" s="78">
        <v>0</v>
      </c>
      <c r="EI106" s="79">
        <v>1942725</v>
      </c>
      <c r="EJ106" s="77">
        <v>4641</v>
      </c>
      <c r="EK106" s="77">
        <v>1523628</v>
      </c>
      <c r="EL106" s="77">
        <v>0</v>
      </c>
      <c r="EM106" s="77">
        <v>3258673</v>
      </c>
      <c r="EN106" s="77">
        <v>212322</v>
      </c>
      <c r="EO106" s="77">
        <v>458643</v>
      </c>
    </row>
    <row r="107" spans="1:145" ht="33" customHeight="1">
      <c r="A107" s="56">
        <v>104</v>
      </c>
      <c r="B107" s="72" t="s">
        <v>726</v>
      </c>
      <c r="C107" s="68" t="s">
        <v>27</v>
      </c>
      <c r="D107" s="68" t="s">
        <v>150</v>
      </c>
      <c r="E107" s="80">
        <v>0</v>
      </c>
      <c r="F107" s="80">
        <v>0</v>
      </c>
      <c r="G107" s="80">
        <v>0</v>
      </c>
      <c r="H107" s="80">
        <v>0</v>
      </c>
      <c r="I107" s="80">
        <v>0</v>
      </c>
      <c r="J107" s="80">
        <v>0</v>
      </c>
      <c r="K107" s="80">
        <v>0</v>
      </c>
      <c r="L107" s="80">
        <v>0</v>
      </c>
      <c r="M107" s="80">
        <v>0</v>
      </c>
      <c r="N107" s="80">
        <v>0</v>
      </c>
      <c r="O107" s="80">
        <v>0</v>
      </c>
      <c r="P107" s="80">
        <v>0</v>
      </c>
      <c r="Q107" s="80">
        <v>0</v>
      </c>
      <c r="R107" s="80">
        <v>0</v>
      </c>
      <c r="S107" s="80">
        <v>0</v>
      </c>
      <c r="T107" s="80">
        <v>0</v>
      </c>
      <c r="U107" s="80">
        <v>0</v>
      </c>
      <c r="V107" s="80">
        <v>0</v>
      </c>
      <c r="W107" s="80">
        <v>0</v>
      </c>
      <c r="X107" s="80">
        <v>0</v>
      </c>
      <c r="Y107" s="80">
        <v>0</v>
      </c>
      <c r="Z107" s="80">
        <v>0</v>
      </c>
      <c r="AA107" s="80">
        <v>0</v>
      </c>
      <c r="AB107" s="80">
        <v>0</v>
      </c>
      <c r="AC107" s="80">
        <v>0</v>
      </c>
      <c r="AD107" s="80">
        <v>0</v>
      </c>
      <c r="AE107" s="80">
        <v>0</v>
      </c>
      <c r="AF107" s="80">
        <v>0</v>
      </c>
      <c r="AG107" s="80">
        <v>0</v>
      </c>
      <c r="AH107" s="80">
        <v>0</v>
      </c>
      <c r="AI107" s="80">
        <v>0</v>
      </c>
      <c r="AJ107" s="80">
        <v>0</v>
      </c>
      <c r="AK107" s="80">
        <v>0</v>
      </c>
      <c r="AL107" s="80">
        <v>193</v>
      </c>
      <c r="AM107" s="80">
        <v>7490</v>
      </c>
      <c r="AN107" s="80">
        <v>0</v>
      </c>
      <c r="AO107" s="80">
        <v>3988</v>
      </c>
      <c r="AP107" s="80">
        <v>0</v>
      </c>
      <c r="AQ107" s="80">
        <v>0</v>
      </c>
      <c r="AR107" s="80">
        <v>0</v>
      </c>
      <c r="AS107" s="80">
        <v>0</v>
      </c>
      <c r="AT107" s="80">
        <v>0</v>
      </c>
      <c r="AU107" s="80">
        <v>6</v>
      </c>
      <c r="AV107" s="80">
        <v>0</v>
      </c>
      <c r="AW107" s="80">
        <v>7</v>
      </c>
      <c r="AX107" s="80">
        <v>0</v>
      </c>
      <c r="AY107" s="80">
        <v>0</v>
      </c>
      <c r="AZ107" s="80">
        <v>2750</v>
      </c>
      <c r="BA107" s="80">
        <v>1</v>
      </c>
      <c r="BB107" s="80">
        <v>0</v>
      </c>
      <c r="BC107" s="80">
        <v>150</v>
      </c>
      <c r="BD107" s="80">
        <v>88</v>
      </c>
      <c r="BE107" s="80">
        <v>0</v>
      </c>
      <c r="BF107" s="80">
        <v>688</v>
      </c>
      <c r="BG107" s="80">
        <v>37</v>
      </c>
      <c r="BH107" s="80">
        <v>13942</v>
      </c>
      <c r="BI107" s="80">
        <v>5700</v>
      </c>
      <c r="BJ107" s="80">
        <v>160</v>
      </c>
      <c r="BK107" s="80">
        <v>697</v>
      </c>
      <c r="BL107" s="80">
        <v>276</v>
      </c>
      <c r="BM107" s="80">
        <v>1171</v>
      </c>
      <c r="BN107" s="80">
        <v>17077</v>
      </c>
      <c r="BO107" s="80">
        <v>39093</v>
      </c>
      <c r="BP107" s="80">
        <v>1652</v>
      </c>
      <c r="BQ107" s="80">
        <v>462</v>
      </c>
      <c r="BR107" s="80">
        <v>149</v>
      </c>
      <c r="BS107" s="80">
        <v>318</v>
      </c>
      <c r="BT107" s="80">
        <v>0</v>
      </c>
      <c r="BU107" s="80">
        <v>18</v>
      </c>
      <c r="BV107" s="80">
        <v>1562</v>
      </c>
      <c r="BW107" s="80">
        <v>1925</v>
      </c>
      <c r="BX107" s="80">
        <v>425</v>
      </c>
      <c r="BY107" s="80">
        <v>23561</v>
      </c>
      <c r="BZ107" s="80">
        <v>7551</v>
      </c>
      <c r="CA107" s="80">
        <v>364</v>
      </c>
      <c r="CB107" s="80">
        <v>739</v>
      </c>
      <c r="CC107" s="80">
        <v>15122</v>
      </c>
      <c r="CD107" s="80">
        <v>2108</v>
      </c>
      <c r="CE107" s="80">
        <v>11985</v>
      </c>
      <c r="CF107" s="80">
        <v>161660</v>
      </c>
      <c r="CG107" s="80">
        <v>5486</v>
      </c>
      <c r="CH107" s="80">
        <v>1104</v>
      </c>
      <c r="CI107" s="80">
        <v>72246</v>
      </c>
      <c r="CJ107" s="80">
        <v>647</v>
      </c>
      <c r="CK107" s="80">
        <v>648</v>
      </c>
      <c r="CL107" s="80">
        <v>26084</v>
      </c>
      <c r="CM107" s="80">
        <v>29684</v>
      </c>
      <c r="CN107" s="80">
        <v>63748</v>
      </c>
      <c r="CO107" s="80">
        <v>8223</v>
      </c>
      <c r="CP107" s="80">
        <v>103</v>
      </c>
      <c r="CQ107" s="80">
        <v>2270</v>
      </c>
      <c r="CR107" s="80">
        <v>741</v>
      </c>
      <c r="CS107" s="80">
        <v>6519</v>
      </c>
      <c r="CT107" s="80">
        <v>9870</v>
      </c>
      <c r="CU107" s="80">
        <v>165</v>
      </c>
      <c r="CV107" s="80">
        <v>8709</v>
      </c>
      <c r="CW107" s="80">
        <v>927</v>
      </c>
      <c r="CX107" s="80">
        <v>261</v>
      </c>
      <c r="CY107" s="80">
        <v>77863</v>
      </c>
      <c r="CZ107" s="80">
        <v>8214</v>
      </c>
      <c r="DA107" s="80">
        <v>166</v>
      </c>
      <c r="DB107" s="80">
        <v>557</v>
      </c>
      <c r="DC107" s="80">
        <v>12</v>
      </c>
      <c r="DD107" s="80">
        <v>875746</v>
      </c>
      <c r="DE107" s="80">
        <v>1855</v>
      </c>
      <c r="DF107" s="80">
        <v>312309</v>
      </c>
      <c r="DG107" s="80">
        <v>192</v>
      </c>
      <c r="DH107" s="80">
        <v>160</v>
      </c>
      <c r="DI107" s="80">
        <v>0</v>
      </c>
      <c r="DJ107" s="80">
        <v>0</v>
      </c>
      <c r="DK107" s="80">
        <v>0</v>
      </c>
      <c r="DL107" s="80">
        <v>0</v>
      </c>
      <c r="DM107" s="80">
        <v>0</v>
      </c>
      <c r="DN107" s="80">
        <v>0</v>
      </c>
      <c r="DO107" s="80">
        <v>0</v>
      </c>
      <c r="DP107" s="80">
        <v>0</v>
      </c>
      <c r="DQ107" s="80">
        <v>125045</v>
      </c>
      <c r="DR107" s="80">
        <v>0</v>
      </c>
      <c r="DS107" s="80">
        <v>0</v>
      </c>
      <c r="DT107" s="80">
        <v>200517</v>
      </c>
      <c r="DU107" s="80">
        <v>0</v>
      </c>
      <c r="DV107" s="80">
        <v>0</v>
      </c>
      <c r="DW107" s="80">
        <v>0</v>
      </c>
      <c r="DX107" s="80">
        <v>0</v>
      </c>
      <c r="DY107" s="80">
        <v>0</v>
      </c>
      <c r="DZ107" s="80">
        <v>0</v>
      </c>
      <c r="EA107" s="80">
        <v>0</v>
      </c>
      <c r="EB107" s="80">
        <v>42</v>
      </c>
      <c r="EC107" s="80">
        <v>0</v>
      </c>
      <c r="ED107" s="80">
        <v>389</v>
      </c>
      <c r="EE107" s="80">
        <v>0</v>
      </c>
      <c r="EF107" s="80">
        <v>2163617</v>
      </c>
      <c r="EG107" s="80">
        <v>585419</v>
      </c>
      <c r="EH107" s="81">
        <v>0</v>
      </c>
      <c r="EI107" s="82">
        <v>5449258</v>
      </c>
      <c r="EJ107" s="80">
        <v>50157</v>
      </c>
      <c r="EK107" s="80">
        <v>1407620</v>
      </c>
      <c r="EL107" s="80">
        <v>0</v>
      </c>
      <c r="EM107" s="80">
        <v>4787611</v>
      </c>
      <c r="EN107" s="80">
        <v>2704844</v>
      </c>
      <c r="EO107" s="80">
        <v>4868461</v>
      </c>
    </row>
    <row r="108" spans="1:145" ht="15.75" customHeight="1">
      <c r="A108" s="56">
        <v>105</v>
      </c>
      <c r="B108" s="68" t="s">
        <v>727</v>
      </c>
      <c r="C108" s="68" t="s">
        <v>27</v>
      </c>
      <c r="D108" s="68" t="s">
        <v>150</v>
      </c>
      <c r="E108" s="77">
        <v>0</v>
      </c>
      <c r="F108" s="77">
        <v>0</v>
      </c>
      <c r="G108" s="77">
        <v>0</v>
      </c>
      <c r="H108" s="77">
        <v>0</v>
      </c>
      <c r="I108" s="77">
        <v>0</v>
      </c>
      <c r="J108" s="77">
        <v>0</v>
      </c>
      <c r="K108" s="77">
        <v>0</v>
      </c>
      <c r="L108" s="77">
        <v>0</v>
      </c>
      <c r="M108" s="77">
        <v>0</v>
      </c>
      <c r="N108" s="77">
        <v>0</v>
      </c>
      <c r="O108" s="77">
        <v>0</v>
      </c>
      <c r="P108" s="77">
        <v>0</v>
      </c>
      <c r="Q108" s="77">
        <v>0</v>
      </c>
      <c r="R108" s="77">
        <v>0</v>
      </c>
      <c r="S108" s="77">
        <v>0</v>
      </c>
      <c r="T108" s="77">
        <v>0</v>
      </c>
      <c r="U108" s="77">
        <v>0</v>
      </c>
      <c r="V108" s="77">
        <v>0</v>
      </c>
      <c r="W108" s="77">
        <v>0</v>
      </c>
      <c r="X108" s="77">
        <v>0</v>
      </c>
      <c r="Y108" s="77">
        <v>0</v>
      </c>
      <c r="Z108" s="77">
        <v>0</v>
      </c>
      <c r="AA108" s="77">
        <v>0</v>
      </c>
      <c r="AB108" s="77">
        <v>0</v>
      </c>
      <c r="AC108" s="77">
        <v>0</v>
      </c>
      <c r="AD108" s="77">
        <v>0</v>
      </c>
      <c r="AE108" s="77">
        <v>0</v>
      </c>
      <c r="AF108" s="77">
        <v>0</v>
      </c>
      <c r="AG108" s="77">
        <v>0</v>
      </c>
      <c r="AH108" s="77">
        <v>0</v>
      </c>
      <c r="AI108" s="77">
        <v>0</v>
      </c>
      <c r="AJ108" s="77">
        <v>0</v>
      </c>
      <c r="AK108" s="77">
        <v>0</v>
      </c>
      <c r="AL108" s="77">
        <v>2</v>
      </c>
      <c r="AM108" s="77">
        <v>58</v>
      </c>
      <c r="AN108" s="77">
        <v>0</v>
      </c>
      <c r="AO108" s="77">
        <v>2649</v>
      </c>
      <c r="AP108" s="77">
        <v>0</v>
      </c>
      <c r="AQ108" s="77">
        <v>0</v>
      </c>
      <c r="AR108" s="77">
        <v>0</v>
      </c>
      <c r="AS108" s="77">
        <v>0</v>
      </c>
      <c r="AT108" s="77">
        <v>0</v>
      </c>
      <c r="AU108" s="77">
        <v>2</v>
      </c>
      <c r="AV108" s="77">
        <v>0</v>
      </c>
      <c r="AW108" s="77">
        <v>1</v>
      </c>
      <c r="AX108" s="77">
        <v>0</v>
      </c>
      <c r="AY108" s="77">
        <v>0</v>
      </c>
      <c r="AZ108" s="77">
        <v>35</v>
      </c>
      <c r="BA108" s="77">
        <v>1</v>
      </c>
      <c r="BB108" s="77">
        <v>713</v>
      </c>
      <c r="BC108" s="77">
        <v>139</v>
      </c>
      <c r="BD108" s="77">
        <v>13</v>
      </c>
      <c r="BE108" s="77">
        <v>8</v>
      </c>
      <c r="BF108" s="77">
        <v>246</v>
      </c>
      <c r="BG108" s="77">
        <v>100</v>
      </c>
      <c r="BH108" s="77">
        <v>9254</v>
      </c>
      <c r="BI108" s="77">
        <v>3783</v>
      </c>
      <c r="BJ108" s="77">
        <v>99</v>
      </c>
      <c r="BK108" s="77">
        <v>463</v>
      </c>
      <c r="BL108" s="77">
        <v>226</v>
      </c>
      <c r="BM108" s="77">
        <v>805</v>
      </c>
      <c r="BN108" s="77">
        <v>1795</v>
      </c>
      <c r="BO108" s="77">
        <v>4844</v>
      </c>
      <c r="BP108" s="77">
        <v>193</v>
      </c>
      <c r="BQ108" s="77">
        <v>4</v>
      </c>
      <c r="BR108" s="77">
        <v>1835</v>
      </c>
      <c r="BS108" s="77">
        <v>73</v>
      </c>
      <c r="BT108" s="77">
        <v>3</v>
      </c>
      <c r="BU108" s="77">
        <v>5</v>
      </c>
      <c r="BV108" s="77">
        <v>1045</v>
      </c>
      <c r="BW108" s="77">
        <v>1423</v>
      </c>
      <c r="BX108" s="77">
        <v>269</v>
      </c>
      <c r="BY108" s="77">
        <v>869</v>
      </c>
      <c r="BZ108" s="77">
        <v>654</v>
      </c>
      <c r="CA108" s="77">
        <v>4</v>
      </c>
      <c r="CB108" s="77">
        <v>0</v>
      </c>
      <c r="CC108" s="77">
        <v>1736</v>
      </c>
      <c r="CD108" s="77">
        <v>157</v>
      </c>
      <c r="CE108" s="77">
        <v>1555</v>
      </c>
      <c r="CF108" s="77">
        <v>12420</v>
      </c>
      <c r="CG108" s="77">
        <v>182448</v>
      </c>
      <c r="CH108" s="77">
        <v>2661</v>
      </c>
      <c r="CI108" s="77">
        <v>68963</v>
      </c>
      <c r="CJ108" s="77">
        <v>549</v>
      </c>
      <c r="CK108" s="77">
        <v>513</v>
      </c>
      <c r="CL108" s="77">
        <v>11560</v>
      </c>
      <c r="CM108" s="77">
        <v>26446</v>
      </c>
      <c r="CN108" s="77">
        <v>26856</v>
      </c>
      <c r="CO108" s="77">
        <v>9694</v>
      </c>
      <c r="CP108" s="77">
        <v>162</v>
      </c>
      <c r="CQ108" s="77">
        <v>1686</v>
      </c>
      <c r="CR108" s="77">
        <v>508</v>
      </c>
      <c r="CS108" s="77">
        <v>3835</v>
      </c>
      <c r="CT108" s="77">
        <v>5308</v>
      </c>
      <c r="CU108" s="77">
        <v>137</v>
      </c>
      <c r="CV108" s="77">
        <v>3970</v>
      </c>
      <c r="CW108" s="77">
        <v>598</v>
      </c>
      <c r="CX108" s="77">
        <v>11</v>
      </c>
      <c r="CY108" s="77">
        <v>51557</v>
      </c>
      <c r="CZ108" s="77">
        <v>6</v>
      </c>
      <c r="DA108" s="77">
        <v>18</v>
      </c>
      <c r="DB108" s="77">
        <v>0</v>
      </c>
      <c r="DC108" s="77">
        <v>8</v>
      </c>
      <c r="DD108" s="77">
        <v>28964</v>
      </c>
      <c r="DE108" s="77">
        <v>8912838</v>
      </c>
      <c r="DF108" s="77">
        <v>208072</v>
      </c>
      <c r="DG108" s="77">
        <v>48</v>
      </c>
      <c r="DH108" s="77">
        <v>169</v>
      </c>
      <c r="DI108" s="77">
        <v>0</v>
      </c>
      <c r="DJ108" s="77">
        <v>0</v>
      </c>
      <c r="DK108" s="77">
        <v>0</v>
      </c>
      <c r="DL108" s="77">
        <v>0</v>
      </c>
      <c r="DM108" s="77">
        <v>0</v>
      </c>
      <c r="DN108" s="77">
        <v>0</v>
      </c>
      <c r="DO108" s="77">
        <v>0</v>
      </c>
      <c r="DP108" s="77">
        <v>0</v>
      </c>
      <c r="DQ108" s="77">
        <v>367053</v>
      </c>
      <c r="DR108" s="77">
        <v>0</v>
      </c>
      <c r="DS108" s="77">
        <v>0</v>
      </c>
      <c r="DT108" s="77">
        <v>0</v>
      </c>
      <c r="DU108" s="77">
        <v>0</v>
      </c>
      <c r="DV108" s="77">
        <v>0</v>
      </c>
      <c r="DW108" s="77">
        <v>0</v>
      </c>
      <c r="DX108" s="77">
        <v>0</v>
      </c>
      <c r="DY108" s="77">
        <v>0</v>
      </c>
      <c r="DZ108" s="77">
        <v>0</v>
      </c>
      <c r="EA108" s="77">
        <v>0</v>
      </c>
      <c r="EB108" s="77">
        <v>5</v>
      </c>
      <c r="EC108" s="77">
        <v>0</v>
      </c>
      <c r="ED108" s="77">
        <v>254</v>
      </c>
      <c r="EE108" s="77">
        <v>0</v>
      </c>
      <c r="EF108" s="77">
        <v>9962381</v>
      </c>
      <c r="EG108" s="77">
        <v>0</v>
      </c>
      <c r="EH108" s="78">
        <v>0</v>
      </c>
      <c r="EI108" s="79">
        <v>0</v>
      </c>
      <c r="EJ108" s="77">
        <v>305595</v>
      </c>
      <c r="EK108" s="77">
        <v>23047555</v>
      </c>
      <c r="EL108" s="77">
        <v>21760963</v>
      </c>
      <c r="EM108" s="77">
        <v>36948046</v>
      </c>
      <c r="EN108" s="77">
        <v>8166066</v>
      </c>
      <c r="EO108" s="77">
        <v>18128447</v>
      </c>
    </row>
    <row r="109" spans="1:145" ht="33" customHeight="1">
      <c r="A109" s="56">
        <v>106</v>
      </c>
      <c r="B109" s="72" t="s">
        <v>728</v>
      </c>
      <c r="C109" s="68" t="s">
        <v>27</v>
      </c>
      <c r="D109" s="68" t="s">
        <v>150</v>
      </c>
      <c r="E109" s="80">
        <v>2305</v>
      </c>
      <c r="F109" s="80">
        <v>1287</v>
      </c>
      <c r="G109" s="80">
        <v>145</v>
      </c>
      <c r="H109" s="80">
        <v>62</v>
      </c>
      <c r="I109" s="80">
        <v>189</v>
      </c>
      <c r="J109" s="80">
        <v>161</v>
      </c>
      <c r="K109" s="80">
        <v>296</v>
      </c>
      <c r="L109" s="80">
        <v>245</v>
      </c>
      <c r="M109" s="80">
        <v>81</v>
      </c>
      <c r="N109" s="80">
        <v>0</v>
      </c>
      <c r="O109" s="80">
        <v>504</v>
      </c>
      <c r="P109" s="80">
        <v>0</v>
      </c>
      <c r="Q109" s="80">
        <v>296</v>
      </c>
      <c r="R109" s="80">
        <v>0</v>
      </c>
      <c r="S109" s="80">
        <v>0</v>
      </c>
      <c r="T109" s="80">
        <v>0</v>
      </c>
      <c r="U109" s="80">
        <v>57</v>
      </c>
      <c r="V109" s="80">
        <v>533</v>
      </c>
      <c r="W109" s="80">
        <v>570</v>
      </c>
      <c r="X109" s="80">
        <v>920</v>
      </c>
      <c r="Y109" s="80">
        <v>0</v>
      </c>
      <c r="Z109" s="80">
        <v>0</v>
      </c>
      <c r="AA109" s="80">
        <v>0</v>
      </c>
      <c r="AB109" s="80">
        <v>0</v>
      </c>
      <c r="AC109" s="80">
        <v>604921</v>
      </c>
      <c r="AD109" s="80">
        <v>0</v>
      </c>
      <c r="AE109" s="80">
        <v>20691</v>
      </c>
      <c r="AF109" s="80">
        <v>2812</v>
      </c>
      <c r="AG109" s="80">
        <v>935</v>
      </c>
      <c r="AH109" s="80">
        <v>1688</v>
      </c>
      <c r="AI109" s="80">
        <v>451</v>
      </c>
      <c r="AJ109" s="80">
        <v>406</v>
      </c>
      <c r="AK109" s="80">
        <v>8</v>
      </c>
      <c r="AL109" s="80">
        <v>4976</v>
      </c>
      <c r="AM109" s="80">
        <v>16728</v>
      </c>
      <c r="AN109" s="80">
        <v>2</v>
      </c>
      <c r="AO109" s="80">
        <v>18517</v>
      </c>
      <c r="AP109" s="80">
        <v>324</v>
      </c>
      <c r="AQ109" s="80">
        <v>87</v>
      </c>
      <c r="AR109" s="80">
        <v>0</v>
      </c>
      <c r="AS109" s="80">
        <v>6</v>
      </c>
      <c r="AT109" s="80">
        <v>68</v>
      </c>
      <c r="AU109" s="80">
        <v>830</v>
      </c>
      <c r="AV109" s="80">
        <v>147</v>
      </c>
      <c r="AW109" s="80">
        <v>22</v>
      </c>
      <c r="AX109" s="80">
        <v>0</v>
      </c>
      <c r="AY109" s="80">
        <v>1</v>
      </c>
      <c r="AZ109" s="80">
        <v>2617</v>
      </c>
      <c r="BA109" s="80">
        <v>302</v>
      </c>
      <c r="BB109" s="80">
        <v>4074</v>
      </c>
      <c r="BC109" s="80">
        <v>3676</v>
      </c>
      <c r="BD109" s="80">
        <v>286</v>
      </c>
      <c r="BE109" s="80">
        <v>3905</v>
      </c>
      <c r="BF109" s="80">
        <v>7894</v>
      </c>
      <c r="BG109" s="80">
        <v>31337</v>
      </c>
      <c r="BH109" s="80">
        <v>8023</v>
      </c>
      <c r="BI109" s="80">
        <v>1237</v>
      </c>
      <c r="BJ109" s="80">
        <v>2796</v>
      </c>
      <c r="BK109" s="80">
        <v>22804</v>
      </c>
      <c r="BL109" s="80">
        <v>6162</v>
      </c>
      <c r="BM109" s="80">
        <v>2840</v>
      </c>
      <c r="BN109" s="80">
        <v>13068</v>
      </c>
      <c r="BO109" s="80">
        <v>34122</v>
      </c>
      <c r="BP109" s="80">
        <v>147026</v>
      </c>
      <c r="BQ109" s="80">
        <v>876</v>
      </c>
      <c r="BR109" s="80">
        <v>9493</v>
      </c>
      <c r="BS109" s="80">
        <v>12852</v>
      </c>
      <c r="BT109" s="80">
        <v>453</v>
      </c>
      <c r="BU109" s="80">
        <v>2164</v>
      </c>
      <c r="BV109" s="80">
        <v>4856</v>
      </c>
      <c r="BW109" s="80">
        <v>4015</v>
      </c>
      <c r="BX109" s="80">
        <v>2438</v>
      </c>
      <c r="BY109" s="80">
        <v>18442</v>
      </c>
      <c r="BZ109" s="80">
        <v>16675</v>
      </c>
      <c r="CA109" s="80">
        <v>3268</v>
      </c>
      <c r="CB109" s="80">
        <v>45</v>
      </c>
      <c r="CC109" s="80">
        <v>6576</v>
      </c>
      <c r="CD109" s="80">
        <v>290</v>
      </c>
      <c r="CE109" s="80">
        <v>6593</v>
      </c>
      <c r="CF109" s="80">
        <v>33883</v>
      </c>
      <c r="CG109" s="80">
        <v>106317</v>
      </c>
      <c r="CH109" s="80">
        <v>29744</v>
      </c>
      <c r="CI109" s="80">
        <v>75975</v>
      </c>
      <c r="CJ109" s="80">
        <v>15099</v>
      </c>
      <c r="CK109" s="80">
        <v>10219</v>
      </c>
      <c r="CL109" s="80">
        <v>54326</v>
      </c>
      <c r="CM109" s="80">
        <v>29908</v>
      </c>
      <c r="CN109" s="80">
        <v>84643</v>
      </c>
      <c r="CO109" s="80">
        <v>32997</v>
      </c>
      <c r="CP109" s="80">
        <v>9768</v>
      </c>
      <c r="CQ109" s="80">
        <v>2904</v>
      </c>
      <c r="CR109" s="80">
        <v>841</v>
      </c>
      <c r="CS109" s="80">
        <v>17638</v>
      </c>
      <c r="CT109" s="80">
        <v>4992</v>
      </c>
      <c r="CU109" s="80">
        <v>3283</v>
      </c>
      <c r="CV109" s="80">
        <v>12952</v>
      </c>
      <c r="CW109" s="80">
        <v>3686</v>
      </c>
      <c r="CX109" s="80">
        <v>710</v>
      </c>
      <c r="CY109" s="80">
        <v>35632</v>
      </c>
      <c r="CZ109" s="80">
        <v>93263</v>
      </c>
      <c r="DA109" s="80">
        <v>9986</v>
      </c>
      <c r="DB109" s="80">
        <v>5765</v>
      </c>
      <c r="DC109" s="80">
        <v>1297</v>
      </c>
      <c r="DD109" s="80">
        <v>73343</v>
      </c>
      <c r="DE109" s="80">
        <v>2193012</v>
      </c>
      <c r="DF109" s="80">
        <v>30359</v>
      </c>
      <c r="DG109" s="80">
        <v>2033707</v>
      </c>
      <c r="DH109" s="80">
        <v>468321</v>
      </c>
      <c r="DI109" s="80">
        <v>4542</v>
      </c>
      <c r="DJ109" s="80">
        <v>117029</v>
      </c>
      <c r="DK109" s="80">
        <v>445111</v>
      </c>
      <c r="DL109" s="80">
        <v>22108</v>
      </c>
      <c r="DM109" s="80">
        <v>157574</v>
      </c>
      <c r="DN109" s="80">
        <v>84923</v>
      </c>
      <c r="DO109" s="80">
        <v>6082</v>
      </c>
      <c r="DP109" s="80">
        <v>344938</v>
      </c>
      <c r="DQ109" s="80">
        <v>1931783</v>
      </c>
      <c r="DR109" s="80">
        <v>2011</v>
      </c>
      <c r="DS109" s="80">
        <v>257232</v>
      </c>
      <c r="DT109" s="80">
        <v>114757</v>
      </c>
      <c r="DU109" s="80">
        <v>0</v>
      </c>
      <c r="DV109" s="80">
        <v>54178</v>
      </c>
      <c r="DW109" s="80">
        <v>2467</v>
      </c>
      <c r="DX109" s="80">
        <v>24756</v>
      </c>
      <c r="DY109" s="80">
        <v>28968</v>
      </c>
      <c r="DZ109" s="80">
        <v>102533</v>
      </c>
      <c r="EA109" s="80">
        <v>288126</v>
      </c>
      <c r="EB109" s="80">
        <v>22951</v>
      </c>
      <c r="EC109" s="80">
        <v>773211</v>
      </c>
      <c r="ED109" s="80">
        <v>42629</v>
      </c>
      <c r="EE109" s="80">
        <v>5715</v>
      </c>
      <c r="EF109" s="80">
        <v>11370663</v>
      </c>
      <c r="EG109" s="80">
        <v>1441386</v>
      </c>
      <c r="EH109" s="81">
        <v>0</v>
      </c>
      <c r="EI109" s="82">
        <v>1174549</v>
      </c>
      <c r="EJ109" s="80">
        <v>99214</v>
      </c>
      <c r="EK109" s="80">
        <v>1198726</v>
      </c>
      <c r="EL109" s="80">
        <v>0</v>
      </c>
      <c r="EM109" s="80">
        <v>6173961</v>
      </c>
      <c r="EN109" s="80">
        <v>-2260086</v>
      </c>
      <c r="EO109" s="80">
        <v>9110577</v>
      </c>
    </row>
    <row r="110" spans="1:145" ht="33" customHeight="1">
      <c r="A110" s="56">
        <v>107</v>
      </c>
      <c r="B110" s="72" t="s">
        <v>729</v>
      </c>
      <c r="C110" s="68" t="s">
        <v>29</v>
      </c>
      <c r="D110" s="68"/>
      <c r="E110" s="80">
        <v>389769</v>
      </c>
      <c r="F110" s="80">
        <v>157310</v>
      </c>
      <c r="G110" s="80">
        <v>13888</v>
      </c>
      <c r="H110" s="80">
        <v>5799</v>
      </c>
      <c r="I110" s="80">
        <v>15269</v>
      </c>
      <c r="J110" s="80">
        <v>13196</v>
      </c>
      <c r="K110" s="80">
        <v>28993</v>
      </c>
      <c r="L110" s="80">
        <v>19155</v>
      </c>
      <c r="M110" s="80">
        <v>6769</v>
      </c>
      <c r="N110" s="80">
        <v>0</v>
      </c>
      <c r="O110" s="80">
        <v>42627</v>
      </c>
      <c r="P110" s="80">
        <v>429</v>
      </c>
      <c r="Q110" s="80">
        <v>24590</v>
      </c>
      <c r="R110" s="80">
        <v>0</v>
      </c>
      <c r="S110" s="80">
        <v>14341</v>
      </c>
      <c r="T110" s="80">
        <v>2588</v>
      </c>
      <c r="U110" s="80">
        <v>5042</v>
      </c>
      <c r="V110" s="80">
        <v>266929</v>
      </c>
      <c r="W110" s="80">
        <v>306310</v>
      </c>
      <c r="X110" s="80">
        <v>342953</v>
      </c>
      <c r="Y110" s="80">
        <v>3680</v>
      </c>
      <c r="Z110" s="80">
        <v>3439</v>
      </c>
      <c r="AA110" s="80">
        <v>5896</v>
      </c>
      <c r="AB110" s="80">
        <v>1713</v>
      </c>
      <c r="AC110" s="80">
        <v>102964</v>
      </c>
      <c r="AD110" s="80">
        <v>0</v>
      </c>
      <c r="AE110" s="80">
        <v>21339</v>
      </c>
      <c r="AF110" s="80">
        <v>4213</v>
      </c>
      <c r="AG110" s="80">
        <v>4264</v>
      </c>
      <c r="AH110" s="80">
        <v>18312</v>
      </c>
      <c r="AI110" s="80">
        <v>34</v>
      </c>
      <c r="AJ110" s="80">
        <v>111</v>
      </c>
      <c r="AK110" s="80">
        <v>553</v>
      </c>
      <c r="AL110" s="80">
        <v>2311</v>
      </c>
      <c r="AM110" s="80">
        <v>851</v>
      </c>
      <c r="AN110" s="80">
        <v>0</v>
      </c>
      <c r="AO110" s="80">
        <v>1864</v>
      </c>
      <c r="AP110" s="80">
        <v>735</v>
      </c>
      <c r="AQ110" s="80">
        <v>240</v>
      </c>
      <c r="AR110" s="80">
        <v>38</v>
      </c>
      <c r="AS110" s="80">
        <v>333</v>
      </c>
      <c r="AT110" s="80">
        <v>337</v>
      </c>
      <c r="AU110" s="80">
        <v>10302</v>
      </c>
      <c r="AV110" s="80">
        <v>1364</v>
      </c>
      <c r="AW110" s="80">
        <v>885</v>
      </c>
      <c r="AX110" s="80">
        <v>6613</v>
      </c>
      <c r="AY110" s="80">
        <v>120</v>
      </c>
      <c r="AZ110" s="80">
        <v>10182</v>
      </c>
      <c r="BA110" s="80">
        <v>956</v>
      </c>
      <c r="BB110" s="80">
        <v>6940</v>
      </c>
      <c r="BC110" s="80">
        <v>4975</v>
      </c>
      <c r="BD110" s="80">
        <v>640</v>
      </c>
      <c r="BE110" s="80">
        <v>1086</v>
      </c>
      <c r="BF110" s="80">
        <v>16392</v>
      </c>
      <c r="BG110" s="80">
        <v>98874</v>
      </c>
      <c r="BH110" s="80">
        <v>1035</v>
      </c>
      <c r="BI110" s="80">
        <v>503659</v>
      </c>
      <c r="BJ110" s="80">
        <v>8412</v>
      </c>
      <c r="BK110" s="80">
        <v>2189</v>
      </c>
      <c r="BL110" s="80">
        <v>1241</v>
      </c>
      <c r="BM110" s="80">
        <v>1528</v>
      </c>
      <c r="BN110" s="80">
        <v>307199</v>
      </c>
      <c r="BO110" s="80">
        <v>444482</v>
      </c>
      <c r="BP110" s="80">
        <v>1321738</v>
      </c>
      <c r="BQ110" s="80">
        <v>47079</v>
      </c>
      <c r="BR110" s="80">
        <v>76003</v>
      </c>
      <c r="BS110" s="80">
        <v>96603</v>
      </c>
      <c r="BT110" s="80">
        <v>1365</v>
      </c>
      <c r="BU110" s="80">
        <v>15008</v>
      </c>
      <c r="BV110" s="80">
        <v>18517</v>
      </c>
      <c r="BW110" s="80">
        <v>28114</v>
      </c>
      <c r="BX110" s="80">
        <v>25633</v>
      </c>
      <c r="BY110" s="80">
        <v>124785</v>
      </c>
      <c r="BZ110" s="80">
        <v>11261</v>
      </c>
      <c r="CA110" s="80">
        <v>29180</v>
      </c>
      <c r="CB110" s="80">
        <v>22058</v>
      </c>
      <c r="CC110" s="80">
        <v>687042</v>
      </c>
      <c r="CD110" s="80">
        <v>51576</v>
      </c>
      <c r="CE110" s="80">
        <v>240641</v>
      </c>
      <c r="CF110" s="80">
        <v>724006</v>
      </c>
      <c r="CG110" s="80">
        <v>1032897</v>
      </c>
      <c r="CH110" s="80">
        <v>124188</v>
      </c>
      <c r="CI110" s="80">
        <v>207031</v>
      </c>
      <c r="CJ110" s="80">
        <v>20910</v>
      </c>
      <c r="CK110" s="80">
        <v>9867</v>
      </c>
      <c r="CL110" s="80">
        <v>121270</v>
      </c>
      <c r="CM110" s="80">
        <v>64935</v>
      </c>
      <c r="CN110" s="80">
        <v>170126</v>
      </c>
      <c r="CO110" s="80">
        <v>320134</v>
      </c>
      <c r="CP110" s="80">
        <v>15993</v>
      </c>
      <c r="CQ110" s="80">
        <v>13759</v>
      </c>
      <c r="CR110" s="80">
        <v>3896</v>
      </c>
      <c r="CS110" s="80">
        <v>72441</v>
      </c>
      <c r="CT110" s="80">
        <v>55202</v>
      </c>
      <c r="CU110" s="80">
        <v>27274</v>
      </c>
      <c r="CV110" s="80">
        <v>4637</v>
      </c>
      <c r="CW110" s="80">
        <v>2456</v>
      </c>
      <c r="CX110" s="80">
        <v>34492</v>
      </c>
      <c r="CY110" s="80">
        <v>720796</v>
      </c>
      <c r="CZ110" s="80">
        <v>54593</v>
      </c>
      <c r="DA110" s="80">
        <v>44976</v>
      </c>
      <c r="DB110" s="80">
        <v>5060</v>
      </c>
      <c r="DC110" s="80">
        <v>6032</v>
      </c>
      <c r="DD110" s="80">
        <v>59786</v>
      </c>
      <c r="DE110" s="80">
        <v>180849</v>
      </c>
      <c r="DF110" s="80">
        <v>87164</v>
      </c>
      <c r="DG110" s="80">
        <v>2634</v>
      </c>
      <c r="DH110" s="80">
        <v>2854448</v>
      </c>
      <c r="DI110" s="80">
        <v>270432</v>
      </c>
      <c r="DJ110" s="80">
        <v>581332</v>
      </c>
      <c r="DK110" s="80">
        <v>346391</v>
      </c>
      <c r="DL110" s="80">
        <v>15205</v>
      </c>
      <c r="DM110" s="80">
        <v>188957</v>
      </c>
      <c r="DN110" s="80">
        <v>334444</v>
      </c>
      <c r="DO110" s="80">
        <v>6244</v>
      </c>
      <c r="DP110" s="80">
        <v>1318219</v>
      </c>
      <c r="DQ110" s="80">
        <v>3657084</v>
      </c>
      <c r="DR110" s="80">
        <v>4964</v>
      </c>
      <c r="DS110" s="80">
        <v>589689</v>
      </c>
      <c r="DT110" s="80">
        <v>80131</v>
      </c>
      <c r="DU110" s="80">
        <v>2406038</v>
      </c>
      <c r="DV110" s="80">
        <v>633402</v>
      </c>
      <c r="DW110" s="80">
        <v>46405</v>
      </c>
      <c r="DX110" s="80">
        <v>21242</v>
      </c>
      <c r="DY110" s="80">
        <v>751854</v>
      </c>
      <c r="DZ110" s="80">
        <v>1107789</v>
      </c>
      <c r="EA110" s="80">
        <v>719190</v>
      </c>
      <c r="EB110" s="80">
        <v>9118</v>
      </c>
      <c r="EC110" s="80">
        <v>2241937</v>
      </c>
      <c r="ED110" s="80">
        <v>43764</v>
      </c>
      <c r="EE110" s="80">
        <v>1389311</v>
      </c>
      <c r="EF110" s="80">
        <v>29859860</v>
      </c>
      <c r="EG110" s="80">
        <v>0</v>
      </c>
      <c r="EH110" s="81">
        <v>0</v>
      </c>
      <c r="EI110" s="82">
        <v>230674785</v>
      </c>
      <c r="EJ110" s="80">
        <v>8935731</v>
      </c>
      <c r="EK110" s="80">
        <v>600763</v>
      </c>
      <c r="EL110" s="80">
        <v>0</v>
      </c>
      <c r="EM110" s="80">
        <v>761172</v>
      </c>
      <c r="EN110" s="80">
        <v>239450107</v>
      </c>
      <c r="EO110" s="80">
        <v>269309967</v>
      </c>
    </row>
    <row r="111" spans="1:145" ht="15.75" customHeight="1">
      <c r="A111" s="56">
        <v>108</v>
      </c>
      <c r="B111" s="68" t="s">
        <v>618</v>
      </c>
      <c r="C111" s="68" t="s">
        <v>28</v>
      </c>
      <c r="D111" s="68" t="s">
        <v>148</v>
      </c>
      <c r="E111" s="77">
        <v>1765383</v>
      </c>
      <c r="F111" s="77">
        <v>635818</v>
      </c>
      <c r="G111" s="77">
        <v>18688</v>
      </c>
      <c r="H111" s="77">
        <v>18128</v>
      </c>
      <c r="I111" s="77">
        <v>70323</v>
      </c>
      <c r="J111" s="77">
        <v>47581</v>
      </c>
      <c r="K111" s="77">
        <v>72514</v>
      </c>
      <c r="L111" s="77">
        <v>103340</v>
      </c>
      <c r="M111" s="77">
        <v>19113</v>
      </c>
      <c r="N111" s="77">
        <v>9</v>
      </c>
      <c r="O111" s="77">
        <v>39462</v>
      </c>
      <c r="P111" s="77">
        <v>0</v>
      </c>
      <c r="Q111" s="77">
        <v>108543</v>
      </c>
      <c r="R111" s="77">
        <v>0</v>
      </c>
      <c r="S111" s="77">
        <v>0</v>
      </c>
      <c r="T111" s="77">
        <v>0</v>
      </c>
      <c r="U111" s="77">
        <v>20397</v>
      </c>
      <c r="V111" s="77">
        <v>134256</v>
      </c>
      <c r="W111" s="77">
        <v>162414</v>
      </c>
      <c r="X111" s="77">
        <v>502862</v>
      </c>
      <c r="Y111" s="77">
        <v>0</v>
      </c>
      <c r="Z111" s="77">
        <v>0</v>
      </c>
      <c r="AA111" s="77">
        <v>0</v>
      </c>
      <c r="AB111" s="77">
        <v>0</v>
      </c>
      <c r="AC111" s="77">
        <v>208808</v>
      </c>
      <c r="AD111" s="77">
        <v>0</v>
      </c>
      <c r="AE111" s="77">
        <v>40498</v>
      </c>
      <c r="AF111" s="77">
        <v>131413</v>
      </c>
      <c r="AG111" s="77">
        <v>76779</v>
      </c>
      <c r="AH111" s="77">
        <v>196190</v>
      </c>
      <c r="AI111" s="77">
        <v>1072</v>
      </c>
      <c r="AJ111" s="77">
        <v>774</v>
      </c>
      <c r="AK111" s="77">
        <v>3219</v>
      </c>
      <c r="AL111" s="77">
        <v>4242</v>
      </c>
      <c r="AM111" s="77">
        <v>2522</v>
      </c>
      <c r="AN111" s="77">
        <v>0</v>
      </c>
      <c r="AO111" s="77">
        <v>6719</v>
      </c>
      <c r="AP111" s="77">
        <v>2530</v>
      </c>
      <c r="AQ111" s="77">
        <v>924</v>
      </c>
      <c r="AR111" s="77">
        <v>748</v>
      </c>
      <c r="AS111" s="77">
        <v>4636</v>
      </c>
      <c r="AT111" s="77">
        <v>7307</v>
      </c>
      <c r="AU111" s="77">
        <v>28059</v>
      </c>
      <c r="AV111" s="77">
        <v>5197</v>
      </c>
      <c r="AW111" s="77">
        <v>1087</v>
      </c>
      <c r="AX111" s="77">
        <v>32390</v>
      </c>
      <c r="AY111" s="77">
        <v>13150</v>
      </c>
      <c r="AZ111" s="77">
        <v>466608</v>
      </c>
      <c r="BA111" s="77">
        <v>46448</v>
      </c>
      <c r="BB111" s="77">
        <v>39538</v>
      </c>
      <c r="BC111" s="77">
        <v>197592</v>
      </c>
      <c r="BD111" s="77">
        <v>35661</v>
      </c>
      <c r="BE111" s="77">
        <v>10152</v>
      </c>
      <c r="BF111" s="77">
        <v>110755</v>
      </c>
      <c r="BG111" s="77">
        <v>181238</v>
      </c>
      <c r="BH111" s="77">
        <v>17246</v>
      </c>
      <c r="BI111" s="77">
        <v>383102</v>
      </c>
      <c r="BJ111" s="77">
        <v>33044</v>
      </c>
      <c r="BK111" s="77">
        <v>12801</v>
      </c>
      <c r="BL111" s="77">
        <v>4680</v>
      </c>
      <c r="BM111" s="77">
        <v>5063</v>
      </c>
      <c r="BN111" s="77">
        <v>207135</v>
      </c>
      <c r="BO111" s="77">
        <v>406373</v>
      </c>
      <c r="BP111" s="77">
        <v>1001335</v>
      </c>
      <c r="BQ111" s="77">
        <v>13843</v>
      </c>
      <c r="BR111" s="77">
        <v>154339</v>
      </c>
      <c r="BS111" s="77">
        <v>194270</v>
      </c>
      <c r="BT111" s="77">
        <v>3817</v>
      </c>
      <c r="BU111" s="77">
        <v>24372</v>
      </c>
      <c r="BV111" s="77">
        <v>34853</v>
      </c>
      <c r="BW111" s="77">
        <v>40841</v>
      </c>
      <c r="BX111" s="77">
        <v>28720</v>
      </c>
      <c r="BY111" s="77">
        <v>117834</v>
      </c>
      <c r="BZ111" s="77">
        <v>20436</v>
      </c>
      <c r="CA111" s="77">
        <v>91236</v>
      </c>
      <c r="CB111" s="77">
        <v>160681</v>
      </c>
      <c r="CC111" s="77">
        <v>125990</v>
      </c>
      <c r="CD111" s="77">
        <v>219547</v>
      </c>
      <c r="CE111" s="77">
        <v>516431</v>
      </c>
      <c r="CF111" s="77">
        <v>494352</v>
      </c>
      <c r="CG111" s="77">
        <v>1573721</v>
      </c>
      <c r="CH111" s="77">
        <v>73283</v>
      </c>
      <c r="CI111" s="77">
        <v>549776</v>
      </c>
      <c r="CJ111" s="77">
        <v>290136</v>
      </c>
      <c r="CK111" s="77">
        <v>62959</v>
      </c>
      <c r="CL111" s="77">
        <v>150931</v>
      </c>
      <c r="CM111" s="77">
        <v>190178</v>
      </c>
      <c r="CN111" s="77">
        <v>1232209</v>
      </c>
      <c r="CO111" s="77">
        <v>586570</v>
      </c>
      <c r="CP111" s="77">
        <v>95304</v>
      </c>
      <c r="CQ111" s="77">
        <v>108126</v>
      </c>
      <c r="CR111" s="77">
        <v>18827</v>
      </c>
      <c r="CS111" s="77">
        <v>326877</v>
      </c>
      <c r="CT111" s="77">
        <v>322792</v>
      </c>
      <c r="CU111" s="77">
        <v>28060</v>
      </c>
      <c r="CV111" s="77">
        <v>111002</v>
      </c>
      <c r="CW111" s="77">
        <v>15526</v>
      </c>
      <c r="CX111" s="77">
        <v>44529</v>
      </c>
      <c r="CY111" s="77">
        <v>3349695</v>
      </c>
      <c r="CZ111" s="77">
        <v>1237138</v>
      </c>
      <c r="DA111" s="77">
        <v>114574</v>
      </c>
      <c r="DB111" s="77">
        <v>88630</v>
      </c>
      <c r="DC111" s="77">
        <v>6712</v>
      </c>
      <c r="DD111" s="77">
        <v>444953</v>
      </c>
      <c r="DE111" s="77">
        <v>94671</v>
      </c>
      <c r="DF111" s="77">
        <v>351240</v>
      </c>
      <c r="DG111" s="77">
        <v>3766961</v>
      </c>
      <c r="DH111" s="77">
        <v>476567</v>
      </c>
      <c r="DI111" s="77">
        <v>426663</v>
      </c>
      <c r="DJ111" s="77">
        <v>786819</v>
      </c>
      <c r="DK111" s="77">
        <v>964387</v>
      </c>
      <c r="DL111" s="77">
        <v>115137</v>
      </c>
      <c r="DM111" s="77">
        <v>919436</v>
      </c>
      <c r="DN111" s="77">
        <v>1062666</v>
      </c>
      <c r="DO111" s="77">
        <v>103865</v>
      </c>
      <c r="DP111" s="77">
        <v>4859229</v>
      </c>
      <c r="DQ111" s="77">
        <v>4694731</v>
      </c>
      <c r="DR111" s="77">
        <v>308196</v>
      </c>
      <c r="DS111" s="77">
        <v>4328106</v>
      </c>
      <c r="DT111" s="77">
        <v>204182</v>
      </c>
      <c r="DU111" s="77">
        <v>0</v>
      </c>
      <c r="DV111" s="77">
        <v>774292</v>
      </c>
      <c r="DW111" s="77">
        <v>117637</v>
      </c>
      <c r="DX111" s="77">
        <v>73715</v>
      </c>
      <c r="DY111" s="77">
        <v>618361</v>
      </c>
      <c r="DZ111" s="77">
        <v>525540</v>
      </c>
      <c r="EA111" s="77">
        <v>1198091</v>
      </c>
      <c r="EB111" s="77">
        <v>55241</v>
      </c>
      <c r="EC111" s="77">
        <v>2333526</v>
      </c>
      <c r="ED111" s="77">
        <v>477682</v>
      </c>
      <c r="EE111" s="77">
        <v>800491</v>
      </c>
      <c r="EF111" s="77">
        <v>51347367</v>
      </c>
      <c r="EG111" s="77">
        <v>16783910</v>
      </c>
      <c r="EH111" s="78">
        <v>0</v>
      </c>
      <c r="EI111" s="79">
        <v>0</v>
      </c>
      <c r="EJ111" s="77">
        <v>0</v>
      </c>
      <c r="EK111" s="77">
        <v>224455</v>
      </c>
      <c r="EL111" s="77">
        <v>0</v>
      </c>
      <c r="EM111" s="77">
        <v>0</v>
      </c>
      <c r="EN111" s="77">
        <v>17008365</v>
      </c>
      <c r="EO111" s="77">
        <v>68355732</v>
      </c>
    </row>
    <row r="112" spans="1:145" ht="15.75" customHeight="1">
      <c r="A112" s="56">
        <v>109</v>
      </c>
      <c r="B112" s="68" t="s">
        <v>730</v>
      </c>
      <c r="C112" s="68" t="s">
        <v>28</v>
      </c>
      <c r="D112" s="68" t="s">
        <v>148</v>
      </c>
      <c r="E112" s="77">
        <v>2659</v>
      </c>
      <c r="F112" s="77">
        <v>1316</v>
      </c>
      <c r="G112" s="77">
        <v>164</v>
      </c>
      <c r="H112" s="77">
        <v>71</v>
      </c>
      <c r="I112" s="77">
        <v>215</v>
      </c>
      <c r="J112" s="77">
        <v>189</v>
      </c>
      <c r="K112" s="77">
        <v>209</v>
      </c>
      <c r="L112" s="77">
        <v>286</v>
      </c>
      <c r="M112" s="77">
        <v>94</v>
      </c>
      <c r="N112" s="77">
        <v>0</v>
      </c>
      <c r="O112" s="77">
        <v>595</v>
      </c>
      <c r="P112" s="77">
        <v>0</v>
      </c>
      <c r="Q112" s="77">
        <v>349</v>
      </c>
      <c r="R112" s="77">
        <v>0</v>
      </c>
      <c r="S112" s="77">
        <v>0</v>
      </c>
      <c r="T112" s="77">
        <v>0</v>
      </c>
      <c r="U112" s="77">
        <v>65</v>
      </c>
      <c r="V112" s="77">
        <v>624</v>
      </c>
      <c r="W112" s="77">
        <v>672</v>
      </c>
      <c r="X112" s="77">
        <v>1085</v>
      </c>
      <c r="Y112" s="77">
        <v>0</v>
      </c>
      <c r="Z112" s="77">
        <v>0</v>
      </c>
      <c r="AA112" s="77">
        <v>0</v>
      </c>
      <c r="AB112" s="77">
        <v>0</v>
      </c>
      <c r="AC112" s="77">
        <v>58760</v>
      </c>
      <c r="AD112" s="77">
        <v>1917</v>
      </c>
      <c r="AE112" s="77">
        <v>50383</v>
      </c>
      <c r="AF112" s="77">
        <v>2589</v>
      </c>
      <c r="AG112" s="77">
        <v>861</v>
      </c>
      <c r="AH112" s="77">
        <v>857</v>
      </c>
      <c r="AI112" s="77">
        <v>1174</v>
      </c>
      <c r="AJ112" s="77">
        <v>65</v>
      </c>
      <c r="AK112" s="77">
        <v>43</v>
      </c>
      <c r="AL112" s="77">
        <v>1840</v>
      </c>
      <c r="AM112" s="77">
        <v>19893</v>
      </c>
      <c r="AN112" s="77">
        <v>0</v>
      </c>
      <c r="AO112" s="77">
        <v>714</v>
      </c>
      <c r="AP112" s="77">
        <v>1</v>
      </c>
      <c r="AQ112" s="77">
        <v>1</v>
      </c>
      <c r="AR112" s="77">
        <v>0</v>
      </c>
      <c r="AS112" s="77">
        <v>5</v>
      </c>
      <c r="AT112" s="77">
        <v>0</v>
      </c>
      <c r="AU112" s="77">
        <v>257</v>
      </c>
      <c r="AV112" s="77">
        <v>31</v>
      </c>
      <c r="AW112" s="77">
        <v>118</v>
      </c>
      <c r="AX112" s="77">
        <v>8</v>
      </c>
      <c r="AY112" s="77">
        <v>40</v>
      </c>
      <c r="AZ112" s="77">
        <v>681</v>
      </c>
      <c r="BA112" s="77">
        <v>28</v>
      </c>
      <c r="BB112" s="77">
        <v>10</v>
      </c>
      <c r="BC112" s="77">
        <v>73</v>
      </c>
      <c r="BD112" s="77">
        <v>2</v>
      </c>
      <c r="BE112" s="77">
        <v>3</v>
      </c>
      <c r="BF112" s="77">
        <v>129</v>
      </c>
      <c r="BG112" s="77">
        <v>440</v>
      </c>
      <c r="BH112" s="77">
        <v>5</v>
      </c>
      <c r="BI112" s="77">
        <v>4</v>
      </c>
      <c r="BJ112" s="77">
        <v>1</v>
      </c>
      <c r="BK112" s="77">
        <v>12</v>
      </c>
      <c r="BL112" s="77">
        <v>3</v>
      </c>
      <c r="BM112" s="77">
        <v>8</v>
      </c>
      <c r="BN112" s="77">
        <v>44</v>
      </c>
      <c r="BO112" s="77">
        <v>29</v>
      </c>
      <c r="BP112" s="77">
        <v>173581</v>
      </c>
      <c r="BQ112" s="77">
        <v>4215</v>
      </c>
      <c r="BR112" s="77">
        <v>17165</v>
      </c>
      <c r="BS112" s="77">
        <v>14207</v>
      </c>
      <c r="BT112" s="77">
        <v>194</v>
      </c>
      <c r="BU112" s="77">
        <v>1553</v>
      </c>
      <c r="BV112" s="77">
        <v>2601</v>
      </c>
      <c r="BW112" s="77">
        <v>1519</v>
      </c>
      <c r="BX112" s="77">
        <v>179</v>
      </c>
      <c r="BY112" s="77">
        <v>1419</v>
      </c>
      <c r="BZ112" s="77">
        <v>7</v>
      </c>
      <c r="CA112" s="77">
        <v>1570</v>
      </c>
      <c r="CB112" s="77">
        <v>25</v>
      </c>
      <c r="CC112" s="77">
        <v>3106</v>
      </c>
      <c r="CD112" s="77">
        <v>24</v>
      </c>
      <c r="CE112" s="77">
        <v>6283</v>
      </c>
      <c r="CF112" s="77">
        <v>5184</v>
      </c>
      <c r="CG112" s="77">
        <v>802</v>
      </c>
      <c r="CH112" s="77">
        <v>374</v>
      </c>
      <c r="CI112" s="77">
        <v>1230</v>
      </c>
      <c r="CJ112" s="77">
        <v>69</v>
      </c>
      <c r="CK112" s="77">
        <v>7</v>
      </c>
      <c r="CL112" s="77">
        <v>4</v>
      </c>
      <c r="CM112" s="77">
        <v>214</v>
      </c>
      <c r="CN112" s="77">
        <v>135</v>
      </c>
      <c r="CO112" s="77">
        <v>40</v>
      </c>
      <c r="CP112" s="77">
        <v>2</v>
      </c>
      <c r="CQ112" s="77">
        <v>6</v>
      </c>
      <c r="CR112" s="77">
        <v>2</v>
      </c>
      <c r="CS112" s="77">
        <v>248</v>
      </c>
      <c r="CT112" s="77">
        <v>91</v>
      </c>
      <c r="CU112" s="77">
        <v>0</v>
      </c>
      <c r="CV112" s="77">
        <v>0</v>
      </c>
      <c r="CW112" s="77">
        <v>0</v>
      </c>
      <c r="CX112" s="77">
        <v>49</v>
      </c>
      <c r="CY112" s="77">
        <v>36579</v>
      </c>
      <c r="CZ112" s="77">
        <v>136</v>
      </c>
      <c r="DA112" s="77">
        <v>0</v>
      </c>
      <c r="DB112" s="77">
        <v>0</v>
      </c>
      <c r="DC112" s="77">
        <v>0</v>
      </c>
      <c r="DD112" s="77">
        <v>327</v>
      </c>
      <c r="DE112" s="77">
        <v>5</v>
      </c>
      <c r="DF112" s="77">
        <v>795</v>
      </c>
      <c r="DG112" s="77">
        <v>666504</v>
      </c>
      <c r="DH112" s="77">
        <v>1872436</v>
      </c>
      <c r="DI112" s="77">
        <v>52898</v>
      </c>
      <c r="DJ112" s="77">
        <v>237025</v>
      </c>
      <c r="DK112" s="77">
        <v>934000</v>
      </c>
      <c r="DL112" s="77">
        <v>43431</v>
      </c>
      <c r="DM112" s="77">
        <v>411518</v>
      </c>
      <c r="DN112" s="77">
        <v>492507</v>
      </c>
      <c r="DO112" s="77">
        <v>33672</v>
      </c>
      <c r="DP112" s="77">
        <v>62367</v>
      </c>
      <c r="DQ112" s="77">
        <v>341354</v>
      </c>
      <c r="DR112" s="77">
        <v>52534</v>
      </c>
      <c r="DS112" s="77">
        <v>829746</v>
      </c>
      <c r="DT112" s="77">
        <v>25519</v>
      </c>
      <c r="DU112" s="77">
        <v>0</v>
      </c>
      <c r="DV112" s="77">
        <v>240277</v>
      </c>
      <c r="DW112" s="77">
        <v>29251</v>
      </c>
      <c r="DX112" s="77">
        <v>0</v>
      </c>
      <c r="DY112" s="77">
        <v>168984</v>
      </c>
      <c r="DZ112" s="77">
        <v>173484</v>
      </c>
      <c r="EA112" s="77">
        <v>351943</v>
      </c>
      <c r="EB112" s="77">
        <v>21746</v>
      </c>
      <c r="EC112" s="77">
        <v>646997</v>
      </c>
      <c r="ED112" s="77">
        <v>128808</v>
      </c>
      <c r="EE112" s="77">
        <v>978003</v>
      </c>
      <c r="EF112" s="77">
        <v>9218569</v>
      </c>
      <c r="EG112" s="77">
        <v>1788553</v>
      </c>
      <c r="EH112" s="78">
        <v>0</v>
      </c>
      <c r="EI112" s="79">
        <v>0</v>
      </c>
      <c r="EJ112" s="77">
        <v>0</v>
      </c>
      <c r="EK112" s="77">
        <v>0</v>
      </c>
      <c r="EL112" s="77">
        <v>0</v>
      </c>
      <c r="EM112" s="77">
        <v>0</v>
      </c>
      <c r="EN112" s="77">
        <v>1788553</v>
      </c>
      <c r="EO112" s="77">
        <v>11007122</v>
      </c>
    </row>
    <row r="113" spans="1:145" ht="15.75" customHeight="1">
      <c r="A113" s="56">
        <v>110</v>
      </c>
      <c r="B113" s="68" t="s">
        <v>731</v>
      </c>
      <c r="C113" s="68" t="s">
        <v>31</v>
      </c>
      <c r="D113" s="68"/>
      <c r="E113" s="77">
        <v>283613</v>
      </c>
      <c r="F113" s="77">
        <v>41172</v>
      </c>
      <c r="G113" s="77">
        <v>1975</v>
      </c>
      <c r="H113" s="77">
        <v>1163</v>
      </c>
      <c r="I113" s="77">
        <v>5709</v>
      </c>
      <c r="J113" s="77">
        <v>2747</v>
      </c>
      <c r="K113" s="77">
        <v>25697</v>
      </c>
      <c r="L113" s="77">
        <v>7897</v>
      </c>
      <c r="M113" s="77">
        <v>2299</v>
      </c>
      <c r="N113" s="77">
        <v>1354</v>
      </c>
      <c r="O113" s="77">
        <v>11692</v>
      </c>
      <c r="P113" s="77">
        <v>297</v>
      </c>
      <c r="Q113" s="77">
        <v>5794</v>
      </c>
      <c r="R113" s="77">
        <v>378</v>
      </c>
      <c r="S113" s="77">
        <v>15</v>
      </c>
      <c r="T113" s="77">
        <v>467</v>
      </c>
      <c r="U113" s="77">
        <v>1844</v>
      </c>
      <c r="V113" s="77">
        <v>7381</v>
      </c>
      <c r="W113" s="77">
        <v>11899</v>
      </c>
      <c r="X113" s="77">
        <v>50145</v>
      </c>
      <c r="Y113" s="77">
        <v>28305</v>
      </c>
      <c r="Z113" s="77">
        <v>11205</v>
      </c>
      <c r="AA113" s="77">
        <v>17878</v>
      </c>
      <c r="AB113" s="77">
        <v>11990</v>
      </c>
      <c r="AC113" s="77">
        <v>26185</v>
      </c>
      <c r="AD113" s="77">
        <v>4528</v>
      </c>
      <c r="AE113" s="77">
        <v>60232</v>
      </c>
      <c r="AF113" s="77">
        <v>326717</v>
      </c>
      <c r="AG113" s="77">
        <v>134692</v>
      </c>
      <c r="AH113" s="77">
        <v>8739</v>
      </c>
      <c r="AI113" s="77">
        <v>2732</v>
      </c>
      <c r="AJ113" s="77">
        <v>3915</v>
      </c>
      <c r="AK113" s="77">
        <v>171</v>
      </c>
      <c r="AL113" s="77">
        <v>18621</v>
      </c>
      <c r="AM113" s="77">
        <v>6190</v>
      </c>
      <c r="AN113" s="77">
        <v>0</v>
      </c>
      <c r="AO113" s="77">
        <v>114836</v>
      </c>
      <c r="AP113" s="77">
        <v>3150</v>
      </c>
      <c r="AQ113" s="77">
        <v>1263</v>
      </c>
      <c r="AR113" s="77">
        <v>2880</v>
      </c>
      <c r="AS113" s="77">
        <v>19631</v>
      </c>
      <c r="AT113" s="77">
        <v>2126</v>
      </c>
      <c r="AU113" s="77">
        <v>132153</v>
      </c>
      <c r="AV113" s="77">
        <v>139970</v>
      </c>
      <c r="AW113" s="77">
        <v>496</v>
      </c>
      <c r="AX113" s="77">
        <v>9478</v>
      </c>
      <c r="AY113" s="77">
        <v>764</v>
      </c>
      <c r="AZ113" s="77">
        <v>11809</v>
      </c>
      <c r="BA113" s="77">
        <v>693</v>
      </c>
      <c r="BB113" s="77">
        <v>44</v>
      </c>
      <c r="BC113" s="77">
        <v>11745</v>
      </c>
      <c r="BD113" s="77">
        <v>2596</v>
      </c>
      <c r="BE113" s="77">
        <v>582</v>
      </c>
      <c r="BF113" s="77">
        <v>9159</v>
      </c>
      <c r="BG113" s="77">
        <v>61716</v>
      </c>
      <c r="BH113" s="77">
        <v>4133</v>
      </c>
      <c r="BI113" s="77">
        <v>35756</v>
      </c>
      <c r="BJ113" s="77">
        <v>919</v>
      </c>
      <c r="BK113" s="77">
        <v>6426</v>
      </c>
      <c r="BL113" s="77">
        <v>10656</v>
      </c>
      <c r="BM113" s="77">
        <v>5180</v>
      </c>
      <c r="BN113" s="77">
        <v>38237</v>
      </c>
      <c r="BO113" s="77">
        <v>58818</v>
      </c>
      <c r="BP113" s="77">
        <v>1622744</v>
      </c>
      <c r="BQ113" s="77">
        <v>164480</v>
      </c>
      <c r="BR113" s="77">
        <v>95663</v>
      </c>
      <c r="BS113" s="77">
        <v>54612</v>
      </c>
      <c r="BT113" s="77">
        <v>15371</v>
      </c>
      <c r="BU113" s="77">
        <v>6720</v>
      </c>
      <c r="BV113" s="77">
        <v>24704</v>
      </c>
      <c r="BW113" s="77">
        <v>52158</v>
      </c>
      <c r="BX113" s="77">
        <v>9476</v>
      </c>
      <c r="BY113" s="77">
        <v>61268</v>
      </c>
      <c r="BZ113" s="77">
        <v>20895</v>
      </c>
      <c r="CA113" s="77">
        <v>58185</v>
      </c>
      <c r="CB113" s="77">
        <v>58204</v>
      </c>
      <c r="CC113" s="77">
        <v>97867</v>
      </c>
      <c r="CD113" s="77">
        <v>47422</v>
      </c>
      <c r="CE113" s="77">
        <v>147831</v>
      </c>
      <c r="CF113" s="77">
        <v>301261</v>
      </c>
      <c r="CG113" s="77">
        <v>396836</v>
      </c>
      <c r="CH113" s="77">
        <v>8305</v>
      </c>
      <c r="CI113" s="77">
        <v>152654</v>
      </c>
      <c r="CJ113" s="77">
        <v>16289</v>
      </c>
      <c r="CK113" s="77">
        <v>7901</v>
      </c>
      <c r="CL113" s="77">
        <v>38964</v>
      </c>
      <c r="CM113" s="77">
        <v>21104</v>
      </c>
      <c r="CN113" s="77">
        <v>144946</v>
      </c>
      <c r="CO113" s="77">
        <v>26177</v>
      </c>
      <c r="CP113" s="77">
        <v>6736</v>
      </c>
      <c r="CQ113" s="77">
        <v>3778</v>
      </c>
      <c r="CR113" s="77">
        <v>1577</v>
      </c>
      <c r="CS113" s="77">
        <v>17678</v>
      </c>
      <c r="CT113" s="77">
        <v>13675</v>
      </c>
      <c r="CU113" s="77">
        <v>374</v>
      </c>
      <c r="CV113" s="77">
        <v>3127</v>
      </c>
      <c r="CW113" s="77">
        <v>4574</v>
      </c>
      <c r="CX113" s="77">
        <v>7209</v>
      </c>
      <c r="CY113" s="77">
        <v>214566</v>
      </c>
      <c r="CZ113" s="77">
        <v>22539</v>
      </c>
      <c r="DA113" s="77">
        <v>7866</v>
      </c>
      <c r="DB113" s="77">
        <v>3193</v>
      </c>
      <c r="DC113" s="77">
        <v>97</v>
      </c>
      <c r="DD113" s="77">
        <v>135517</v>
      </c>
      <c r="DE113" s="77">
        <v>777630</v>
      </c>
      <c r="DF113" s="77">
        <v>108341</v>
      </c>
      <c r="DG113" s="77">
        <v>1196021</v>
      </c>
      <c r="DH113" s="77">
        <v>940030</v>
      </c>
      <c r="DI113" s="77">
        <v>53327</v>
      </c>
      <c r="DJ113" s="77">
        <v>25050</v>
      </c>
      <c r="DK113" s="77">
        <v>71420</v>
      </c>
      <c r="DL113" s="77">
        <v>627</v>
      </c>
      <c r="DM113" s="77">
        <v>7465</v>
      </c>
      <c r="DN113" s="77">
        <v>49227</v>
      </c>
      <c r="DO113" s="77">
        <v>11470</v>
      </c>
      <c r="DP113" s="77">
        <v>127294</v>
      </c>
      <c r="DQ113" s="77">
        <v>425150</v>
      </c>
      <c r="DR113" s="77">
        <v>42446</v>
      </c>
      <c r="DS113" s="77">
        <v>315078</v>
      </c>
      <c r="DT113" s="77">
        <v>126417</v>
      </c>
      <c r="DU113" s="77">
        <v>0</v>
      </c>
      <c r="DV113" s="77">
        <v>24173</v>
      </c>
      <c r="DW113" s="77">
        <v>18489</v>
      </c>
      <c r="DX113" s="77">
        <v>264</v>
      </c>
      <c r="DY113" s="77">
        <v>175288</v>
      </c>
      <c r="DZ113" s="77">
        <v>59857</v>
      </c>
      <c r="EA113" s="77">
        <v>1230</v>
      </c>
      <c r="EB113" s="77">
        <v>129</v>
      </c>
      <c r="EC113" s="77">
        <v>61638</v>
      </c>
      <c r="ED113" s="77">
        <v>4862</v>
      </c>
      <c r="EE113" s="77">
        <v>856391</v>
      </c>
      <c r="EF113" s="77">
        <v>11384713</v>
      </c>
      <c r="EG113" s="77">
        <v>2315094</v>
      </c>
      <c r="EH113" s="78">
        <v>0</v>
      </c>
      <c r="EI113" s="79">
        <v>379674</v>
      </c>
      <c r="EJ113" s="77">
        <v>0</v>
      </c>
      <c r="EK113" s="77">
        <v>1002860</v>
      </c>
      <c r="EL113" s="77">
        <v>32759</v>
      </c>
      <c r="EM113" s="77">
        <v>0</v>
      </c>
      <c r="EN113" s="77">
        <v>3730387</v>
      </c>
      <c r="EO113" s="77">
        <v>15115100</v>
      </c>
    </row>
    <row r="114" spans="1:145" ht="15.75" customHeight="1">
      <c r="A114" s="56">
        <v>111</v>
      </c>
      <c r="B114" s="68" t="s">
        <v>732</v>
      </c>
      <c r="C114" s="68" t="s">
        <v>31</v>
      </c>
      <c r="D114" s="68"/>
      <c r="E114" s="77">
        <v>1010941</v>
      </c>
      <c r="F114" s="77">
        <v>300521</v>
      </c>
      <c r="G114" s="77">
        <v>24453</v>
      </c>
      <c r="H114" s="77">
        <v>12368</v>
      </c>
      <c r="I114" s="77">
        <v>70586</v>
      </c>
      <c r="J114" s="77">
        <v>17850</v>
      </c>
      <c r="K114" s="77">
        <v>216385</v>
      </c>
      <c r="L114" s="77">
        <v>60632</v>
      </c>
      <c r="M114" s="77">
        <v>31498</v>
      </c>
      <c r="N114" s="77">
        <v>49385</v>
      </c>
      <c r="O114" s="77">
        <v>125020</v>
      </c>
      <c r="P114" s="77">
        <v>4690</v>
      </c>
      <c r="Q114" s="77">
        <v>84917</v>
      </c>
      <c r="R114" s="77">
        <v>16782</v>
      </c>
      <c r="S114" s="77">
        <v>22705</v>
      </c>
      <c r="T114" s="77">
        <v>7292</v>
      </c>
      <c r="U114" s="77">
        <v>11276</v>
      </c>
      <c r="V114" s="77">
        <v>92896</v>
      </c>
      <c r="W114" s="77">
        <v>114799</v>
      </c>
      <c r="X114" s="77">
        <v>354670</v>
      </c>
      <c r="Y114" s="77">
        <v>840940</v>
      </c>
      <c r="Z114" s="77">
        <v>77001</v>
      </c>
      <c r="AA114" s="77">
        <v>519938</v>
      </c>
      <c r="AB114" s="77">
        <v>336110</v>
      </c>
      <c r="AC114" s="77">
        <v>725073</v>
      </c>
      <c r="AD114" s="77">
        <v>218032</v>
      </c>
      <c r="AE114" s="77">
        <v>208087</v>
      </c>
      <c r="AF114" s="77">
        <v>489846</v>
      </c>
      <c r="AG114" s="77">
        <v>262058</v>
      </c>
      <c r="AH114" s="77">
        <v>43561</v>
      </c>
      <c r="AI114" s="77">
        <v>14748</v>
      </c>
      <c r="AJ114" s="77">
        <v>25949</v>
      </c>
      <c r="AK114" s="77">
        <v>1652</v>
      </c>
      <c r="AL114" s="77">
        <v>138810</v>
      </c>
      <c r="AM114" s="77">
        <v>35277</v>
      </c>
      <c r="AN114" s="77">
        <v>1</v>
      </c>
      <c r="AO114" s="77">
        <v>219680</v>
      </c>
      <c r="AP114" s="77">
        <v>55067</v>
      </c>
      <c r="AQ114" s="77">
        <v>22694</v>
      </c>
      <c r="AR114" s="77">
        <v>62483</v>
      </c>
      <c r="AS114" s="77">
        <v>202658</v>
      </c>
      <c r="AT114" s="77">
        <v>878115</v>
      </c>
      <c r="AU114" s="77">
        <v>1605698</v>
      </c>
      <c r="AV114" s="77">
        <v>1350885</v>
      </c>
      <c r="AW114" s="77">
        <v>8972</v>
      </c>
      <c r="AX114" s="77">
        <v>44118</v>
      </c>
      <c r="AY114" s="77">
        <v>23664</v>
      </c>
      <c r="AZ114" s="77">
        <v>1124920</v>
      </c>
      <c r="BA114" s="77">
        <v>63026</v>
      </c>
      <c r="BB114" s="77">
        <v>2177</v>
      </c>
      <c r="BC114" s="77">
        <v>373646</v>
      </c>
      <c r="BD114" s="77">
        <v>50185</v>
      </c>
      <c r="BE114" s="77">
        <v>25046</v>
      </c>
      <c r="BF114" s="77">
        <v>408067</v>
      </c>
      <c r="BG114" s="77">
        <v>1184250</v>
      </c>
      <c r="BH114" s="77">
        <v>52050</v>
      </c>
      <c r="BI114" s="77">
        <v>504553</v>
      </c>
      <c r="BJ114" s="77">
        <v>25930</v>
      </c>
      <c r="BK114" s="77">
        <v>107036</v>
      </c>
      <c r="BL114" s="77">
        <v>189093</v>
      </c>
      <c r="BM114" s="77">
        <v>142309</v>
      </c>
      <c r="BN114" s="77">
        <v>734807</v>
      </c>
      <c r="BO114" s="77">
        <v>968332</v>
      </c>
      <c r="BP114" s="77">
        <v>1721087</v>
      </c>
      <c r="BQ114" s="77">
        <v>161895</v>
      </c>
      <c r="BR114" s="77">
        <v>476698</v>
      </c>
      <c r="BS114" s="77">
        <v>304258</v>
      </c>
      <c r="BT114" s="77">
        <v>84704</v>
      </c>
      <c r="BU114" s="77">
        <v>50726</v>
      </c>
      <c r="BV114" s="77">
        <v>184113</v>
      </c>
      <c r="BW114" s="77">
        <v>403445</v>
      </c>
      <c r="BX114" s="77">
        <v>62165</v>
      </c>
      <c r="BY114" s="77">
        <v>390518</v>
      </c>
      <c r="BZ114" s="77">
        <v>220278</v>
      </c>
      <c r="CA114" s="77">
        <v>467430</v>
      </c>
      <c r="CB114" s="77">
        <v>106085</v>
      </c>
      <c r="CC114" s="77">
        <v>640589</v>
      </c>
      <c r="CD114" s="77">
        <v>66782</v>
      </c>
      <c r="CE114" s="77">
        <v>339609</v>
      </c>
      <c r="CF114" s="77">
        <v>685603</v>
      </c>
      <c r="CG114" s="77">
        <v>733025</v>
      </c>
      <c r="CH114" s="77">
        <v>62218</v>
      </c>
      <c r="CI114" s="77">
        <v>392795</v>
      </c>
      <c r="CJ114" s="77">
        <v>147510</v>
      </c>
      <c r="CK114" s="77">
        <v>56587</v>
      </c>
      <c r="CL114" s="77">
        <v>225286</v>
      </c>
      <c r="CM114" s="77">
        <v>164230</v>
      </c>
      <c r="CN114" s="77">
        <v>996977</v>
      </c>
      <c r="CO114" s="77">
        <v>408184</v>
      </c>
      <c r="CP114" s="77">
        <v>142302</v>
      </c>
      <c r="CQ114" s="77">
        <v>42856</v>
      </c>
      <c r="CR114" s="77">
        <v>15726</v>
      </c>
      <c r="CS114" s="77">
        <v>178880</v>
      </c>
      <c r="CT114" s="77">
        <v>133128</v>
      </c>
      <c r="CU114" s="77">
        <v>31276</v>
      </c>
      <c r="CV114" s="77">
        <v>36528</v>
      </c>
      <c r="CW114" s="77">
        <v>26728</v>
      </c>
      <c r="CX114" s="77">
        <v>48070</v>
      </c>
      <c r="CY114" s="77">
        <v>2579081</v>
      </c>
      <c r="CZ114" s="77">
        <v>287572</v>
      </c>
      <c r="DA114" s="77">
        <v>185568</v>
      </c>
      <c r="DB114" s="77">
        <v>44218</v>
      </c>
      <c r="DC114" s="77">
        <v>9863</v>
      </c>
      <c r="DD114" s="77">
        <v>415350</v>
      </c>
      <c r="DE114" s="77">
        <v>1719887</v>
      </c>
      <c r="DF114" s="77">
        <v>801188</v>
      </c>
      <c r="DG114" s="77">
        <v>11482889</v>
      </c>
      <c r="DH114" s="77">
        <v>1318884</v>
      </c>
      <c r="DI114" s="77">
        <v>1726709</v>
      </c>
      <c r="DJ114" s="77">
        <v>195102</v>
      </c>
      <c r="DK114" s="77">
        <v>1009901</v>
      </c>
      <c r="DL114" s="77">
        <v>54589</v>
      </c>
      <c r="DM114" s="77">
        <v>457148</v>
      </c>
      <c r="DN114" s="77">
        <v>1101667</v>
      </c>
      <c r="DO114" s="77">
        <v>66853</v>
      </c>
      <c r="DP114" s="77">
        <v>874091</v>
      </c>
      <c r="DQ114" s="77">
        <v>8010361</v>
      </c>
      <c r="DR114" s="77">
        <v>1210989</v>
      </c>
      <c r="DS114" s="77">
        <v>1088883</v>
      </c>
      <c r="DT114" s="77">
        <v>493234</v>
      </c>
      <c r="DU114" s="77">
        <v>0</v>
      </c>
      <c r="DV114" s="77">
        <v>1952597</v>
      </c>
      <c r="DW114" s="77">
        <v>353048</v>
      </c>
      <c r="DX114" s="77">
        <v>312232</v>
      </c>
      <c r="DY114" s="77">
        <v>519612</v>
      </c>
      <c r="DZ114" s="77">
        <v>327395</v>
      </c>
      <c r="EA114" s="77">
        <v>91729</v>
      </c>
      <c r="EB114" s="77">
        <v>98895</v>
      </c>
      <c r="EC114" s="77">
        <v>1594288</v>
      </c>
      <c r="ED114" s="77">
        <v>52233</v>
      </c>
      <c r="EE114" s="77">
        <v>856391</v>
      </c>
      <c r="EF114" s="77">
        <v>68496952</v>
      </c>
      <c r="EG114" s="77">
        <v>12698212</v>
      </c>
      <c r="EH114" s="78">
        <v>0</v>
      </c>
      <c r="EI114" s="79">
        <v>844529</v>
      </c>
      <c r="EJ114" s="77">
        <v>0</v>
      </c>
      <c r="EK114" s="77">
        <v>7328336</v>
      </c>
      <c r="EL114" s="77">
        <v>170771</v>
      </c>
      <c r="EM114" s="77">
        <v>0</v>
      </c>
      <c r="EN114" s="77">
        <v>21041848</v>
      </c>
      <c r="EO114" s="77">
        <v>89538800</v>
      </c>
    </row>
    <row r="115" spans="1:145" ht="15.75" customHeight="1">
      <c r="A115" s="56">
        <v>112</v>
      </c>
      <c r="B115" s="68" t="s">
        <v>733</v>
      </c>
      <c r="C115" s="68" t="s">
        <v>31</v>
      </c>
      <c r="D115" s="68"/>
      <c r="E115" s="77">
        <v>111107</v>
      </c>
      <c r="F115" s="77">
        <v>26359</v>
      </c>
      <c r="G115" s="77">
        <v>552</v>
      </c>
      <c r="H115" s="77">
        <v>485</v>
      </c>
      <c r="I115" s="77">
        <v>1551</v>
      </c>
      <c r="J115" s="77">
        <v>1159</v>
      </c>
      <c r="K115" s="77">
        <v>9128</v>
      </c>
      <c r="L115" s="77">
        <v>1372</v>
      </c>
      <c r="M115" s="77">
        <v>781</v>
      </c>
      <c r="N115" s="77">
        <v>927</v>
      </c>
      <c r="O115" s="77">
        <v>9809</v>
      </c>
      <c r="P115" s="77">
        <v>84</v>
      </c>
      <c r="Q115" s="77">
        <v>1372</v>
      </c>
      <c r="R115" s="77">
        <v>176</v>
      </c>
      <c r="S115" s="77">
        <v>209</v>
      </c>
      <c r="T115" s="77">
        <v>148</v>
      </c>
      <c r="U115" s="77">
        <v>291</v>
      </c>
      <c r="V115" s="77">
        <v>2833</v>
      </c>
      <c r="W115" s="77">
        <v>5297</v>
      </c>
      <c r="X115" s="77">
        <v>20670</v>
      </c>
      <c r="Y115" s="77">
        <v>4996</v>
      </c>
      <c r="Z115" s="77">
        <v>10204</v>
      </c>
      <c r="AA115" s="77">
        <v>3335</v>
      </c>
      <c r="AB115" s="77">
        <v>1224</v>
      </c>
      <c r="AC115" s="77">
        <v>4392</v>
      </c>
      <c r="AD115" s="77">
        <v>5360</v>
      </c>
      <c r="AE115" s="77">
        <v>4791</v>
      </c>
      <c r="AF115" s="77">
        <v>20577</v>
      </c>
      <c r="AG115" s="77">
        <v>7564</v>
      </c>
      <c r="AH115" s="77">
        <v>1231</v>
      </c>
      <c r="AI115" s="77">
        <v>209</v>
      </c>
      <c r="AJ115" s="77">
        <v>527</v>
      </c>
      <c r="AK115" s="77">
        <v>28</v>
      </c>
      <c r="AL115" s="77">
        <v>2641</v>
      </c>
      <c r="AM115" s="77">
        <v>548</v>
      </c>
      <c r="AN115" s="77">
        <v>0</v>
      </c>
      <c r="AO115" s="77">
        <v>2040</v>
      </c>
      <c r="AP115" s="77">
        <v>1188</v>
      </c>
      <c r="AQ115" s="77">
        <v>400</v>
      </c>
      <c r="AR115" s="77">
        <v>5562</v>
      </c>
      <c r="AS115" s="77">
        <v>31752</v>
      </c>
      <c r="AT115" s="77">
        <v>1977</v>
      </c>
      <c r="AU115" s="77">
        <v>79157</v>
      </c>
      <c r="AV115" s="77">
        <v>60156</v>
      </c>
      <c r="AW115" s="77">
        <v>975</v>
      </c>
      <c r="AX115" s="77">
        <v>1341</v>
      </c>
      <c r="AY115" s="77">
        <v>66</v>
      </c>
      <c r="AZ115" s="77">
        <v>2458</v>
      </c>
      <c r="BA115" s="77">
        <v>147</v>
      </c>
      <c r="BB115" s="77">
        <v>6</v>
      </c>
      <c r="BC115" s="77">
        <v>2044</v>
      </c>
      <c r="BD115" s="77">
        <v>394</v>
      </c>
      <c r="BE115" s="77">
        <v>72</v>
      </c>
      <c r="BF115" s="77">
        <v>1270</v>
      </c>
      <c r="BG115" s="77">
        <v>2848</v>
      </c>
      <c r="BH115" s="77">
        <v>3042</v>
      </c>
      <c r="BI115" s="77">
        <v>12888</v>
      </c>
      <c r="BJ115" s="77">
        <v>102</v>
      </c>
      <c r="BK115" s="77">
        <v>4229</v>
      </c>
      <c r="BL115" s="77">
        <v>1165</v>
      </c>
      <c r="BM115" s="77">
        <v>834</v>
      </c>
      <c r="BN115" s="77">
        <v>5727</v>
      </c>
      <c r="BO115" s="77">
        <v>10403</v>
      </c>
      <c r="BP115" s="77">
        <v>143478</v>
      </c>
      <c r="BQ115" s="77">
        <v>13924</v>
      </c>
      <c r="BR115" s="77">
        <v>17967</v>
      </c>
      <c r="BS115" s="77">
        <v>12675</v>
      </c>
      <c r="BT115" s="77">
        <v>2721</v>
      </c>
      <c r="BU115" s="77">
        <v>2576</v>
      </c>
      <c r="BV115" s="77">
        <v>4059</v>
      </c>
      <c r="BW115" s="77">
        <v>6105</v>
      </c>
      <c r="BX115" s="77">
        <v>823</v>
      </c>
      <c r="BY115" s="77">
        <v>11629</v>
      </c>
      <c r="BZ115" s="77">
        <v>3371</v>
      </c>
      <c r="CA115" s="77">
        <v>15129</v>
      </c>
      <c r="CB115" s="77">
        <v>7687</v>
      </c>
      <c r="CC115" s="77">
        <v>17253</v>
      </c>
      <c r="CD115" s="77">
        <v>3486</v>
      </c>
      <c r="CE115" s="77">
        <v>12011</v>
      </c>
      <c r="CF115" s="77">
        <v>20845</v>
      </c>
      <c r="CG115" s="77">
        <v>30889</v>
      </c>
      <c r="CH115" s="77">
        <v>655</v>
      </c>
      <c r="CI115" s="77">
        <v>11145</v>
      </c>
      <c r="CJ115" s="77">
        <v>693</v>
      </c>
      <c r="CK115" s="77">
        <v>216</v>
      </c>
      <c r="CL115" s="77">
        <v>925</v>
      </c>
      <c r="CM115" s="77">
        <v>1223</v>
      </c>
      <c r="CN115" s="77">
        <v>4624</v>
      </c>
      <c r="CO115" s="77">
        <v>979</v>
      </c>
      <c r="CP115" s="77">
        <v>204</v>
      </c>
      <c r="CQ115" s="77">
        <v>250</v>
      </c>
      <c r="CR115" s="77">
        <v>100</v>
      </c>
      <c r="CS115" s="77">
        <v>1076</v>
      </c>
      <c r="CT115" s="77">
        <v>757</v>
      </c>
      <c r="CU115" s="77">
        <v>17</v>
      </c>
      <c r="CV115" s="77">
        <v>188</v>
      </c>
      <c r="CW115" s="77">
        <v>88</v>
      </c>
      <c r="CX115" s="77">
        <v>392</v>
      </c>
      <c r="CY115" s="77">
        <v>5347</v>
      </c>
      <c r="CZ115" s="77">
        <v>476</v>
      </c>
      <c r="DA115" s="77">
        <v>259</v>
      </c>
      <c r="DB115" s="77">
        <v>109</v>
      </c>
      <c r="DC115" s="77">
        <v>14</v>
      </c>
      <c r="DD115" s="77">
        <v>13315</v>
      </c>
      <c r="DE115" s="77">
        <v>41354</v>
      </c>
      <c r="DF115" s="77">
        <v>10373</v>
      </c>
      <c r="DG115" s="77">
        <v>302180</v>
      </c>
      <c r="DH115" s="77">
        <v>136200</v>
      </c>
      <c r="DI115" s="77">
        <v>14900</v>
      </c>
      <c r="DJ115" s="77">
        <v>4816</v>
      </c>
      <c r="DK115" s="77">
        <v>101380</v>
      </c>
      <c r="DL115" s="77">
        <v>308</v>
      </c>
      <c r="DM115" s="77">
        <v>5726</v>
      </c>
      <c r="DN115" s="77">
        <v>1317</v>
      </c>
      <c r="DO115" s="77">
        <v>404</v>
      </c>
      <c r="DP115" s="77">
        <v>10476</v>
      </c>
      <c r="DQ115" s="77">
        <v>72341</v>
      </c>
      <c r="DR115" s="77">
        <v>83193</v>
      </c>
      <c r="DS115" s="77">
        <v>2752</v>
      </c>
      <c r="DT115" s="77">
        <v>2459</v>
      </c>
      <c r="DU115" s="77">
        <v>0</v>
      </c>
      <c r="DV115" s="77">
        <v>1384</v>
      </c>
      <c r="DW115" s="77">
        <v>1038</v>
      </c>
      <c r="DX115" s="77">
        <v>93</v>
      </c>
      <c r="DY115" s="77">
        <v>823</v>
      </c>
      <c r="DZ115" s="77">
        <v>816</v>
      </c>
      <c r="EA115" s="77">
        <v>303</v>
      </c>
      <c r="EB115" s="77">
        <v>0</v>
      </c>
      <c r="EC115" s="77">
        <v>11599</v>
      </c>
      <c r="ED115" s="77">
        <v>329</v>
      </c>
      <c r="EE115" s="77">
        <v>856391</v>
      </c>
      <c r="EF115" s="77">
        <v>2526816</v>
      </c>
      <c r="EG115" s="77">
        <v>370961</v>
      </c>
      <c r="EH115" s="78">
        <v>0</v>
      </c>
      <c r="EI115" s="79">
        <v>18880</v>
      </c>
      <c r="EJ115" s="77">
        <v>0</v>
      </c>
      <c r="EK115" s="77">
        <v>3753577</v>
      </c>
      <c r="EL115" s="77">
        <v>3490</v>
      </c>
      <c r="EM115" s="77">
        <v>4474023</v>
      </c>
      <c r="EN115" s="77">
        <v>-327116</v>
      </c>
      <c r="EO115" s="77">
        <v>2199700</v>
      </c>
    </row>
    <row r="116" spans="1:145" ht="15.75" customHeight="1">
      <c r="A116" s="56">
        <v>113</v>
      </c>
      <c r="B116" s="68" t="s">
        <v>623</v>
      </c>
      <c r="C116" s="68" t="s">
        <v>31</v>
      </c>
      <c r="D116" s="68"/>
      <c r="E116" s="77">
        <v>3815</v>
      </c>
      <c r="F116" s="77">
        <v>4078</v>
      </c>
      <c r="G116" s="77">
        <v>208</v>
      </c>
      <c r="H116" s="77">
        <v>162</v>
      </c>
      <c r="I116" s="77">
        <v>569</v>
      </c>
      <c r="J116" s="77">
        <v>310</v>
      </c>
      <c r="K116" s="77">
        <v>1219</v>
      </c>
      <c r="L116" s="77">
        <v>772</v>
      </c>
      <c r="M116" s="77">
        <v>231</v>
      </c>
      <c r="N116" s="77">
        <v>1</v>
      </c>
      <c r="O116" s="77">
        <v>1772</v>
      </c>
      <c r="P116" s="77">
        <v>1</v>
      </c>
      <c r="Q116" s="77">
        <v>666</v>
      </c>
      <c r="R116" s="77">
        <v>0</v>
      </c>
      <c r="S116" s="77">
        <v>0</v>
      </c>
      <c r="T116" s="77">
        <v>17</v>
      </c>
      <c r="U116" s="77">
        <v>207</v>
      </c>
      <c r="V116" s="77">
        <v>1721</v>
      </c>
      <c r="W116" s="77">
        <v>2021</v>
      </c>
      <c r="X116" s="77">
        <v>3360</v>
      </c>
      <c r="Y116" s="77">
        <v>15056</v>
      </c>
      <c r="Z116" s="77">
        <v>491</v>
      </c>
      <c r="AA116" s="77">
        <v>9383</v>
      </c>
      <c r="AB116" s="77">
        <v>5999</v>
      </c>
      <c r="AC116" s="77">
        <v>600</v>
      </c>
      <c r="AD116" s="77">
        <v>105</v>
      </c>
      <c r="AE116" s="77">
        <v>3726</v>
      </c>
      <c r="AF116" s="77">
        <v>40709</v>
      </c>
      <c r="AG116" s="77">
        <v>16653</v>
      </c>
      <c r="AH116" s="77">
        <v>3429</v>
      </c>
      <c r="AI116" s="77">
        <v>766</v>
      </c>
      <c r="AJ116" s="77">
        <v>839</v>
      </c>
      <c r="AK116" s="77">
        <v>2</v>
      </c>
      <c r="AL116" s="77">
        <v>3249</v>
      </c>
      <c r="AM116" s="77">
        <v>428</v>
      </c>
      <c r="AN116" s="77">
        <v>0</v>
      </c>
      <c r="AO116" s="77">
        <v>1243</v>
      </c>
      <c r="AP116" s="77">
        <v>1068</v>
      </c>
      <c r="AQ116" s="77">
        <v>963</v>
      </c>
      <c r="AR116" s="77">
        <v>810</v>
      </c>
      <c r="AS116" s="77">
        <v>11298</v>
      </c>
      <c r="AT116" s="77">
        <v>637</v>
      </c>
      <c r="AU116" s="77">
        <v>16505</v>
      </c>
      <c r="AV116" s="77">
        <v>14497</v>
      </c>
      <c r="AW116" s="77">
        <v>239</v>
      </c>
      <c r="AX116" s="77">
        <v>3466</v>
      </c>
      <c r="AY116" s="77">
        <v>1095</v>
      </c>
      <c r="AZ116" s="77">
        <v>8254</v>
      </c>
      <c r="BA116" s="77">
        <v>1093</v>
      </c>
      <c r="BB116" s="77">
        <v>57</v>
      </c>
      <c r="BC116" s="77">
        <v>6024</v>
      </c>
      <c r="BD116" s="77">
        <v>1123</v>
      </c>
      <c r="BE116" s="77">
        <v>445</v>
      </c>
      <c r="BF116" s="77">
        <v>6425</v>
      </c>
      <c r="BG116" s="77">
        <v>17304</v>
      </c>
      <c r="BH116" s="77">
        <v>5061</v>
      </c>
      <c r="BI116" s="77">
        <v>7764</v>
      </c>
      <c r="BJ116" s="77">
        <v>965</v>
      </c>
      <c r="BK116" s="77">
        <v>17630</v>
      </c>
      <c r="BL116" s="77">
        <v>6714</v>
      </c>
      <c r="BM116" s="77">
        <v>6344</v>
      </c>
      <c r="BN116" s="77">
        <v>45859</v>
      </c>
      <c r="BO116" s="77">
        <v>71131</v>
      </c>
      <c r="BP116" s="77">
        <v>724530</v>
      </c>
      <c r="BQ116" s="77">
        <v>19941</v>
      </c>
      <c r="BR116" s="77">
        <v>42850</v>
      </c>
      <c r="BS116" s="77">
        <v>33864</v>
      </c>
      <c r="BT116" s="77">
        <v>4602</v>
      </c>
      <c r="BU116" s="77">
        <v>5231</v>
      </c>
      <c r="BV116" s="77">
        <v>19473</v>
      </c>
      <c r="BW116" s="77">
        <v>50908</v>
      </c>
      <c r="BX116" s="77">
        <v>8645</v>
      </c>
      <c r="BY116" s="77">
        <v>34979</v>
      </c>
      <c r="BZ116" s="77">
        <v>18140</v>
      </c>
      <c r="CA116" s="77">
        <v>27139</v>
      </c>
      <c r="CB116" s="77">
        <v>10107</v>
      </c>
      <c r="CC116" s="77">
        <v>53486</v>
      </c>
      <c r="CD116" s="77">
        <v>13004</v>
      </c>
      <c r="CE116" s="77">
        <v>37702</v>
      </c>
      <c r="CF116" s="77">
        <v>90089</v>
      </c>
      <c r="CG116" s="77">
        <v>102334</v>
      </c>
      <c r="CH116" s="77">
        <v>11285</v>
      </c>
      <c r="CI116" s="77">
        <v>64013</v>
      </c>
      <c r="CJ116" s="77">
        <v>23558</v>
      </c>
      <c r="CK116" s="77">
        <v>8764</v>
      </c>
      <c r="CL116" s="77">
        <v>23479</v>
      </c>
      <c r="CM116" s="77">
        <v>18593</v>
      </c>
      <c r="CN116" s="77">
        <v>137678</v>
      </c>
      <c r="CO116" s="77">
        <v>48991</v>
      </c>
      <c r="CP116" s="77">
        <v>17479</v>
      </c>
      <c r="CQ116" s="77">
        <v>4028</v>
      </c>
      <c r="CR116" s="77">
        <v>1275</v>
      </c>
      <c r="CS116" s="77">
        <v>24153</v>
      </c>
      <c r="CT116" s="77">
        <v>18934</v>
      </c>
      <c r="CU116" s="77">
        <v>115</v>
      </c>
      <c r="CV116" s="77">
        <v>4853</v>
      </c>
      <c r="CW116" s="77">
        <v>2915</v>
      </c>
      <c r="CX116" s="77">
        <v>6678</v>
      </c>
      <c r="CY116" s="77">
        <v>223929</v>
      </c>
      <c r="CZ116" s="77">
        <v>26616</v>
      </c>
      <c r="DA116" s="77">
        <v>9962</v>
      </c>
      <c r="DB116" s="77">
        <v>5133</v>
      </c>
      <c r="DC116" s="77">
        <v>85</v>
      </c>
      <c r="DD116" s="77">
        <v>22797</v>
      </c>
      <c r="DE116" s="77">
        <v>117583</v>
      </c>
      <c r="DF116" s="77">
        <v>37391</v>
      </c>
      <c r="DG116" s="77">
        <v>98569</v>
      </c>
      <c r="DH116" s="77">
        <v>32293</v>
      </c>
      <c r="DI116" s="77">
        <v>4216</v>
      </c>
      <c r="DJ116" s="77">
        <v>1979</v>
      </c>
      <c r="DK116" s="77">
        <v>14205</v>
      </c>
      <c r="DL116" s="77">
        <v>405</v>
      </c>
      <c r="DM116" s="77">
        <v>1555</v>
      </c>
      <c r="DN116" s="77">
        <v>4500</v>
      </c>
      <c r="DO116" s="77">
        <v>516</v>
      </c>
      <c r="DP116" s="77">
        <v>55820</v>
      </c>
      <c r="DQ116" s="77">
        <v>162060</v>
      </c>
      <c r="DR116" s="77">
        <v>24599</v>
      </c>
      <c r="DS116" s="77">
        <v>214946</v>
      </c>
      <c r="DT116" s="77">
        <v>28560</v>
      </c>
      <c r="DU116" s="77">
        <v>0</v>
      </c>
      <c r="DV116" s="77">
        <v>74580</v>
      </c>
      <c r="DW116" s="77">
        <v>12282</v>
      </c>
      <c r="DX116" s="77">
        <v>347908</v>
      </c>
      <c r="DY116" s="77">
        <v>81757</v>
      </c>
      <c r="DZ116" s="77">
        <v>140541</v>
      </c>
      <c r="EA116" s="77">
        <v>4210</v>
      </c>
      <c r="EB116" s="77">
        <v>1264</v>
      </c>
      <c r="EC116" s="77">
        <v>11248</v>
      </c>
      <c r="ED116" s="77">
        <v>1597</v>
      </c>
      <c r="EE116" s="77">
        <v>856391</v>
      </c>
      <c r="EF116" s="77">
        <v>4709892</v>
      </c>
      <c r="EG116" s="77">
        <v>2573836</v>
      </c>
      <c r="EH116" s="78">
        <v>0</v>
      </c>
      <c r="EI116" s="79">
        <v>90940</v>
      </c>
      <c r="EJ116" s="77">
        <v>0</v>
      </c>
      <c r="EK116" s="77">
        <v>2599259</v>
      </c>
      <c r="EL116" s="77">
        <v>5637</v>
      </c>
      <c r="EM116" s="77">
        <v>1623564</v>
      </c>
      <c r="EN116" s="77">
        <v>3646108</v>
      </c>
      <c r="EO116" s="77">
        <v>8356000</v>
      </c>
    </row>
    <row r="117" spans="1:145" ht="27">
      <c r="A117" s="56">
        <v>114</v>
      </c>
      <c r="B117" s="72" t="s">
        <v>734</v>
      </c>
      <c r="C117" s="68" t="s">
        <v>30</v>
      </c>
      <c r="D117" s="68"/>
      <c r="E117" s="80">
        <v>120730</v>
      </c>
      <c r="F117" s="80">
        <v>34934</v>
      </c>
      <c r="G117" s="80">
        <v>2114</v>
      </c>
      <c r="H117" s="80">
        <v>1060</v>
      </c>
      <c r="I117" s="80">
        <v>5960</v>
      </c>
      <c r="J117" s="80">
        <v>1849</v>
      </c>
      <c r="K117" s="80">
        <v>22685</v>
      </c>
      <c r="L117" s="80">
        <v>5990</v>
      </c>
      <c r="M117" s="80">
        <v>2775</v>
      </c>
      <c r="N117" s="80">
        <v>3664</v>
      </c>
      <c r="O117" s="80">
        <v>12030</v>
      </c>
      <c r="P117" s="80">
        <v>380</v>
      </c>
      <c r="Q117" s="80">
        <v>7523</v>
      </c>
      <c r="R117" s="80">
        <v>1201</v>
      </c>
      <c r="S117" s="80">
        <v>1514</v>
      </c>
      <c r="T117" s="80">
        <v>619</v>
      </c>
      <c r="U117" s="80">
        <v>1183</v>
      </c>
      <c r="V117" s="80">
        <v>6399</v>
      </c>
      <c r="W117" s="80">
        <v>10381</v>
      </c>
      <c r="X117" s="80">
        <v>37827</v>
      </c>
      <c r="Y117" s="80">
        <v>93452</v>
      </c>
      <c r="Z117" s="80">
        <v>10360</v>
      </c>
      <c r="AA117" s="80">
        <v>57775</v>
      </c>
      <c r="AB117" s="80">
        <v>37243</v>
      </c>
      <c r="AC117" s="80">
        <v>6581</v>
      </c>
      <c r="AD117" s="80">
        <v>20723</v>
      </c>
      <c r="AE117" s="80">
        <v>20816</v>
      </c>
      <c r="AF117" s="80">
        <v>60593</v>
      </c>
      <c r="AG117" s="80">
        <v>84353</v>
      </c>
      <c r="AH117" s="80">
        <v>4207</v>
      </c>
      <c r="AI117" s="80">
        <v>4175</v>
      </c>
      <c r="AJ117" s="80">
        <v>2869</v>
      </c>
      <c r="AK117" s="80">
        <v>275</v>
      </c>
      <c r="AL117" s="80">
        <v>31078</v>
      </c>
      <c r="AM117" s="80">
        <v>1435</v>
      </c>
      <c r="AN117" s="80">
        <v>0</v>
      </c>
      <c r="AO117" s="80">
        <v>7365</v>
      </c>
      <c r="AP117" s="80">
        <v>4866</v>
      </c>
      <c r="AQ117" s="80">
        <v>1911</v>
      </c>
      <c r="AR117" s="80">
        <v>7431</v>
      </c>
      <c r="AS117" s="80">
        <v>20365</v>
      </c>
      <c r="AT117" s="80">
        <v>113239</v>
      </c>
      <c r="AU117" s="80">
        <v>118359</v>
      </c>
      <c r="AV117" s="80">
        <v>137065</v>
      </c>
      <c r="AW117" s="80">
        <v>975</v>
      </c>
      <c r="AX117" s="80">
        <v>2566</v>
      </c>
      <c r="AY117" s="80">
        <v>2278</v>
      </c>
      <c r="AZ117" s="80">
        <v>120138</v>
      </c>
      <c r="BA117" s="80">
        <v>7030</v>
      </c>
      <c r="BB117" s="80">
        <v>233</v>
      </c>
      <c r="BC117" s="80">
        <v>41817</v>
      </c>
      <c r="BD117" s="80">
        <v>3881</v>
      </c>
      <c r="BE117" s="80">
        <v>2481</v>
      </c>
      <c r="BF117" s="80">
        <v>43990</v>
      </c>
      <c r="BG117" s="80">
        <v>119003</v>
      </c>
      <c r="BH117" s="80">
        <v>4905</v>
      </c>
      <c r="BI117" s="80">
        <v>47595</v>
      </c>
      <c r="BJ117" s="80">
        <v>2320</v>
      </c>
      <c r="BK117" s="80">
        <v>9292</v>
      </c>
      <c r="BL117" s="80">
        <v>13949</v>
      </c>
      <c r="BM117" s="80">
        <v>11641</v>
      </c>
      <c r="BN117" s="80">
        <v>70185</v>
      </c>
      <c r="BO117" s="80">
        <v>91007</v>
      </c>
      <c r="BP117" s="80">
        <v>163079</v>
      </c>
      <c r="BQ117" s="80">
        <v>17810</v>
      </c>
      <c r="BR117" s="80">
        <v>41862</v>
      </c>
      <c r="BS117" s="80">
        <v>26730</v>
      </c>
      <c r="BT117" s="80">
        <v>7956</v>
      </c>
      <c r="BU117" s="80">
        <v>4871</v>
      </c>
      <c r="BV117" s="80">
        <v>15740</v>
      </c>
      <c r="BW117" s="80">
        <v>34487</v>
      </c>
      <c r="BX117" s="80">
        <v>4348</v>
      </c>
      <c r="BY117" s="80">
        <v>38171</v>
      </c>
      <c r="BZ117" s="80">
        <v>16505</v>
      </c>
      <c r="CA117" s="80">
        <v>25625</v>
      </c>
      <c r="CB117" s="80">
        <v>9424</v>
      </c>
      <c r="CC117" s="80">
        <v>43117</v>
      </c>
      <c r="CD117" s="80">
        <v>6439</v>
      </c>
      <c r="CE117" s="80">
        <v>26356</v>
      </c>
      <c r="CF117" s="80">
        <v>65596</v>
      </c>
      <c r="CG117" s="80">
        <v>62848</v>
      </c>
      <c r="CH117" s="80">
        <v>4252</v>
      </c>
      <c r="CI117" s="80">
        <v>36508</v>
      </c>
      <c r="CJ117" s="80">
        <v>14467</v>
      </c>
      <c r="CK117" s="80">
        <v>4385</v>
      </c>
      <c r="CL117" s="80">
        <v>13989</v>
      </c>
      <c r="CM117" s="80">
        <v>11604</v>
      </c>
      <c r="CN117" s="80">
        <v>75783</v>
      </c>
      <c r="CO117" s="80">
        <v>22654</v>
      </c>
      <c r="CP117" s="80">
        <v>8558</v>
      </c>
      <c r="CQ117" s="80">
        <v>2333</v>
      </c>
      <c r="CR117" s="80">
        <v>797</v>
      </c>
      <c r="CS117" s="80">
        <v>10886</v>
      </c>
      <c r="CT117" s="80">
        <v>7493</v>
      </c>
      <c r="CU117" s="80">
        <v>2643</v>
      </c>
      <c r="CV117" s="80">
        <v>2441</v>
      </c>
      <c r="CW117" s="80">
        <v>1221</v>
      </c>
      <c r="CX117" s="80">
        <v>3025</v>
      </c>
      <c r="CY117" s="80">
        <v>164069</v>
      </c>
      <c r="CZ117" s="80">
        <v>18089</v>
      </c>
      <c r="DA117" s="80">
        <v>14971</v>
      </c>
      <c r="DB117" s="80">
        <v>2568</v>
      </c>
      <c r="DC117" s="80">
        <v>63</v>
      </c>
      <c r="DD117" s="80">
        <v>87780</v>
      </c>
      <c r="DE117" s="80">
        <v>48440</v>
      </c>
      <c r="DF117" s="80">
        <v>90778</v>
      </c>
      <c r="DG117" s="80">
        <v>1155213</v>
      </c>
      <c r="DH117" s="80">
        <v>129723</v>
      </c>
      <c r="DI117" s="80">
        <v>25182</v>
      </c>
      <c r="DJ117" s="80">
        <v>3751</v>
      </c>
      <c r="DK117" s="80">
        <v>76327</v>
      </c>
      <c r="DL117" s="80">
        <v>721</v>
      </c>
      <c r="DM117" s="80">
        <v>6558</v>
      </c>
      <c r="DN117" s="80">
        <v>20319</v>
      </c>
      <c r="DO117" s="80">
        <v>2927</v>
      </c>
      <c r="DP117" s="80">
        <v>21142</v>
      </c>
      <c r="DQ117" s="80">
        <v>253864</v>
      </c>
      <c r="DR117" s="80">
        <v>134418</v>
      </c>
      <c r="DS117" s="80">
        <v>11895</v>
      </c>
      <c r="DT117" s="80">
        <v>10383</v>
      </c>
      <c r="DU117" s="80">
        <v>0</v>
      </c>
      <c r="DV117" s="80">
        <v>12473</v>
      </c>
      <c r="DW117" s="80">
        <v>31921</v>
      </c>
      <c r="DX117" s="80">
        <v>6047</v>
      </c>
      <c r="DY117" s="80">
        <v>12638</v>
      </c>
      <c r="DZ117" s="81">
        <v>15678</v>
      </c>
      <c r="EA117" s="80">
        <v>8428</v>
      </c>
      <c r="EB117" s="80">
        <v>440</v>
      </c>
      <c r="EC117" s="80">
        <v>26570</v>
      </c>
      <c r="ED117" s="80">
        <v>3587</v>
      </c>
      <c r="EE117" s="80">
        <v>0</v>
      </c>
      <c r="EF117" s="80">
        <v>4953612</v>
      </c>
      <c r="EG117" s="80">
        <v>9576630</v>
      </c>
      <c r="EH117" s="81">
        <v>0</v>
      </c>
      <c r="EI117" s="82">
        <v>2440896</v>
      </c>
      <c r="EJ117" s="80">
        <v>0</v>
      </c>
      <c r="EK117" s="80">
        <v>2105346</v>
      </c>
      <c r="EL117" s="80">
        <v>27511</v>
      </c>
      <c r="EM117" s="80">
        <v>0</v>
      </c>
      <c r="EN117" s="80">
        <v>14150383</v>
      </c>
      <c r="EO117" s="80">
        <v>19103995</v>
      </c>
    </row>
    <row r="118" spans="1:145">
      <c r="A118" s="56">
        <v>115</v>
      </c>
      <c r="B118" s="68" t="s">
        <v>735</v>
      </c>
      <c r="C118" s="68" t="s">
        <v>30</v>
      </c>
      <c r="D118" s="68"/>
      <c r="E118" s="77">
        <v>0</v>
      </c>
      <c r="F118" s="77">
        <v>0</v>
      </c>
      <c r="G118" s="77">
        <v>0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  <c r="M118" s="77">
        <v>0</v>
      </c>
      <c r="N118" s="77">
        <v>0</v>
      </c>
      <c r="O118" s="77">
        <v>0</v>
      </c>
      <c r="P118" s="77">
        <v>0</v>
      </c>
      <c r="Q118" s="77">
        <v>0</v>
      </c>
      <c r="R118" s="77">
        <v>0</v>
      </c>
      <c r="S118" s="77">
        <v>0</v>
      </c>
      <c r="T118" s="77">
        <v>0</v>
      </c>
      <c r="U118" s="77">
        <v>0</v>
      </c>
      <c r="V118" s="77">
        <v>0</v>
      </c>
      <c r="W118" s="77">
        <v>0</v>
      </c>
      <c r="X118" s="77">
        <v>0</v>
      </c>
      <c r="Y118" s="77">
        <v>0</v>
      </c>
      <c r="Z118" s="77">
        <v>0</v>
      </c>
      <c r="AA118" s="77">
        <v>0</v>
      </c>
      <c r="AB118" s="77">
        <v>0</v>
      </c>
      <c r="AC118" s="77">
        <v>32</v>
      </c>
      <c r="AD118" s="77">
        <v>0</v>
      </c>
      <c r="AE118" s="77">
        <v>0</v>
      </c>
      <c r="AF118" s="77">
        <v>0</v>
      </c>
      <c r="AG118" s="77">
        <v>0</v>
      </c>
      <c r="AH118" s="77">
        <v>0</v>
      </c>
      <c r="AI118" s="77">
        <v>0</v>
      </c>
      <c r="AJ118" s="77">
        <v>0</v>
      </c>
      <c r="AK118" s="77">
        <v>62</v>
      </c>
      <c r="AL118" s="77">
        <v>0</v>
      </c>
      <c r="AM118" s="77">
        <v>0</v>
      </c>
      <c r="AN118" s="77">
        <v>0</v>
      </c>
      <c r="AO118" s="77">
        <v>0</v>
      </c>
      <c r="AP118" s="77">
        <v>0</v>
      </c>
      <c r="AQ118" s="77">
        <v>0</v>
      </c>
      <c r="AR118" s="77">
        <v>0</v>
      </c>
      <c r="AS118" s="77">
        <v>0</v>
      </c>
      <c r="AT118" s="77">
        <v>0</v>
      </c>
      <c r="AU118" s="77">
        <v>0</v>
      </c>
      <c r="AV118" s="77">
        <v>0</v>
      </c>
      <c r="AW118" s="77">
        <v>0</v>
      </c>
      <c r="AX118" s="77">
        <v>0</v>
      </c>
      <c r="AY118" s="77">
        <v>0</v>
      </c>
      <c r="AZ118" s="77">
        <v>0</v>
      </c>
      <c r="BA118" s="77">
        <v>0</v>
      </c>
      <c r="BB118" s="77">
        <v>0</v>
      </c>
      <c r="BC118" s="77">
        <v>0</v>
      </c>
      <c r="BD118" s="77">
        <v>0</v>
      </c>
      <c r="BE118" s="77">
        <v>0</v>
      </c>
      <c r="BF118" s="77">
        <v>0</v>
      </c>
      <c r="BG118" s="77">
        <v>0</v>
      </c>
      <c r="BH118" s="77">
        <v>0</v>
      </c>
      <c r="BI118" s="77">
        <v>0</v>
      </c>
      <c r="BJ118" s="77">
        <v>0</v>
      </c>
      <c r="BK118" s="77">
        <v>2</v>
      </c>
      <c r="BL118" s="77">
        <v>0</v>
      </c>
      <c r="BM118" s="77">
        <v>0</v>
      </c>
      <c r="BN118" s="77">
        <v>3</v>
      </c>
      <c r="BO118" s="77">
        <v>3</v>
      </c>
      <c r="BP118" s="77">
        <v>0</v>
      </c>
      <c r="BQ118" s="77">
        <v>0</v>
      </c>
      <c r="BR118" s="77">
        <v>2</v>
      </c>
      <c r="BS118" s="77">
        <v>2</v>
      </c>
      <c r="BT118" s="77">
        <v>0</v>
      </c>
      <c r="BU118" s="77">
        <v>1</v>
      </c>
      <c r="BV118" s="77">
        <v>1</v>
      </c>
      <c r="BW118" s="77">
        <v>1</v>
      </c>
      <c r="BX118" s="77">
        <v>1</v>
      </c>
      <c r="BY118" s="77">
        <v>1</v>
      </c>
      <c r="BZ118" s="77">
        <v>0</v>
      </c>
      <c r="CA118" s="77">
        <v>2</v>
      </c>
      <c r="CB118" s="77">
        <v>1</v>
      </c>
      <c r="CC118" s="77">
        <v>2</v>
      </c>
      <c r="CD118" s="77">
        <v>24</v>
      </c>
      <c r="CE118" s="77">
        <v>232</v>
      </c>
      <c r="CF118" s="77">
        <v>247</v>
      </c>
      <c r="CG118" s="77">
        <v>31</v>
      </c>
      <c r="CH118" s="77">
        <v>141</v>
      </c>
      <c r="CI118" s="77">
        <v>229</v>
      </c>
      <c r="CJ118" s="77">
        <v>0</v>
      </c>
      <c r="CK118" s="77">
        <v>0</v>
      </c>
      <c r="CL118" s="77">
        <v>0</v>
      </c>
      <c r="CM118" s="77">
        <v>0</v>
      </c>
      <c r="CN118" s="77">
        <v>80</v>
      </c>
      <c r="CO118" s="77">
        <v>0</v>
      </c>
      <c r="CP118" s="77">
        <v>0</v>
      </c>
      <c r="CQ118" s="77">
        <v>1</v>
      </c>
      <c r="CR118" s="77">
        <v>0</v>
      </c>
      <c r="CS118" s="77">
        <v>49</v>
      </c>
      <c r="CT118" s="77">
        <v>0</v>
      </c>
      <c r="CU118" s="77">
        <v>0</v>
      </c>
      <c r="CV118" s="77">
        <v>0</v>
      </c>
      <c r="CW118" s="77">
        <v>782</v>
      </c>
      <c r="CX118" s="77">
        <v>145</v>
      </c>
      <c r="CY118" s="77">
        <v>47410</v>
      </c>
      <c r="CZ118" s="77">
        <v>13110</v>
      </c>
      <c r="DA118" s="77">
        <v>2904</v>
      </c>
      <c r="DB118" s="77">
        <v>3108</v>
      </c>
      <c r="DC118" s="77">
        <v>332</v>
      </c>
      <c r="DD118" s="77">
        <v>0</v>
      </c>
      <c r="DE118" s="77">
        <v>0</v>
      </c>
      <c r="DF118" s="77">
        <v>130</v>
      </c>
      <c r="DG118" s="77">
        <v>572022</v>
      </c>
      <c r="DH118" s="77">
        <v>1</v>
      </c>
      <c r="DI118" s="77">
        <v>0</v>
      </c>
      <c r="DJ118" s="77">
        <v>0</v>
      </c>
      <c r="DK118" s="77">
        <v>0</v>
      </c>
      <c r="DL118" s="77">
        <v>0</v>
      </c>
      <c r="DM118" s="77">
        <v>0</v>
      </c>
      <c r="DN118" s="77">
        <v>0</v>
      </c>
      <c r="DO118" s="77">
        <v>0</v>
      </c>
      <c r="DP118" s="77">
        <v>0</v>
      </c>
      <c r="DQ118" s="77">
        <v>614238</v>
      </c>
      <c r="DR118" s="77">
        <v>749</v>
      </c>
      <c r="DS118" s="77">
        <v>0</v>
      </c>
      <c r="DT118" s="77">
        <v>0</v>
      </c>
      <c r="DU118" s="77">
        <v>0</v>
      </c>
      <c r="DV118" s="77">
        <v>0</v>
      </c>
      <c r="DW118" s="77">
        <v>0</v>
      </c>
      <c r="DX118" s="77">
        <v>7466</v>
      </c>
      <c r="DY118" s="77">
        <v>0</v>
      </c>
      <c r="DZ118" s="78">
        <v>0</v>
      </c>
      <c r="EA118" s="77">
        <v>19807</v>
      </c>
      <c r="EB118" s="77">
        <v>6379</v>
      </c>
      <c r="EC118" s="77">
        <v>42720</v>
      </c>
      <c r="ED118" s="77">
        <v>0</v>
      </c>
      <c r="EE118" s="77">
        <v>173347</v>
      </c>
      <c r="EF118" s="77">
        <v>1505800</v>
      </c>
      <c r="EG118" s="77">
        <v>0</v>
      </c>
      <c r="EH118" s="78">
        <v>0</v>
      </c>
      <c r="EI118" s="79">
        <v>0</v>
      </c>
      <c r="EJ118" s="77">
        <v>0</v>
      </c>
      <c r="EK118" s="77">
        <v>0</v>
      </c>
      <c r="EL118" s="77">
        <v>0</v>
      </c>
      <c r="EM118" s="77">
        <v>0</v>
      </c>
      <c r="EN118" s="77">
        <v>0</v>
      </c>
      <c r="EO118" s="77">
        <v>1505800</v>
      </c>
    </row>
    <row r="119" spans="1:145">
      <c r="A119" s="56">
        <v>116</v>
      </c>
      <c r="B119" s="68" t="s">
        <v>736</v>
      </c>
      <c r="C119" s="68" t="s">
        <v>34</v>
      </c>
      <c r="D119" s="68"/>
      <c r="E119" s="77">
        <v>2860</v>
      </c>
      <c r="F119" s="77">
        <v>1957</v>
      </c>
      <c r="G119" s="77">
        <v>166</v>
      </c>
      <c r="H119" s="77">
        <v>73</v>
      </c>
      <c r="I119" s="77">
        <v>239</v>
      </c>
      <c r="J119" s="77">
        <v>193</v>
      </c>
      <c r="K119" s="77">
        <v>676</v>
      </c>
      <c r="L119" s="77">
        <v>289</v>
      </c>
      <c r="M119" s="77">
        <v>115</v>
      </c>
      <c r="N119" s="77">
        <v>0</v>
      </c>
      <c r="O119" s="77">
        <v>1084</v>
      </c>
      <c r="P119" s="77">
        <v>0</v>
      </c>
      <c r="Q119" s="77">
        <v>354</v>
      </c>
      <c r="R119" s="77">
        <v>0</v>
      </c>
      <c r="S119" s="77">
        <v>0</v>
      </c>
      <c r="T119" s="77">
        <v>0</v>
      </c>
      <c r="U119" s="77">
        <v>65</v>
      </c>
      <c r="V119" s="77">
        <v>628</v>
      </c>
      <c r="W119" s="77">
        <v>674</v>
      </c>
      <c r="X119" s="77">
        <v>1094</v>
      </c>
      <c r="Y119" s="77">
        <v>0</v>
      </c>
      <c r="Z119" s="77">
        <v>0</v>
      </c>
      <c r="AA119" s="77">
        <v>0</v>
      </c>
      <c r="AB119" s="77">
        <v>0</v>
      </c>
      <c r="AC119" s="77">
        <v>110100</v>
      </c>
      <c r="AD119" s="77">
        <v>0</v>
      </c>
      <c r="AE119" s="77">
        <v>2437</v>
      </c>
      <c r="AF119" s="77">
        <v>174</v>
      </c>
      <c r="AG119" s="77">
        <v>183</v>
      </c>
      <c r="AH119" s="77">
        <v>2477</v>
      </c>
      <c r="AI119" s="77">
        <v>136</v>
      </c>
      <c r="AJ119" s="77">
        <v>81</v>
      </c>
      <c r="AK119" s="77">
        <v>1173</v>
      </c>
      <c r="AL119" s="77">
        <v>297</v>
      </c>
      <c r="AM119" s="77">
        <v>50</v>
      </c>
      <c r="AN119" s="77">
        <v>0</v>
      </c>
      <c r="AO119" s="77">
        <v>264</v>
      </c>
      <c r="AP119" s="77">
        <v>1056</v>
      </c>
      <c r="AQ119" s="77">
        <v>556</v>
      </c>
      <c r="AR119" s="77">
        <v>234</v>
      </c>
      <c r="AS119" s="77">
        <v>532</v>
      </c>
      <c r="AT119" s="77">
        <v>143</v>
      </c>
      <c r="AU119" s="77">
        <v>7876</v>
      </c>
      <c r="AV119" s="77">
        <v>1219</v>
      </c>
      <c r="AW119" s="77">
        <v>84</v>
      </c>
      <c r="AX119" s="77">
        <v>3728</v>
      </c>
      <c r="AY119" s="77">
        <v>203</v>
      </c>
      <c r="AZ119" s="77">
        <v>12289</v>
      </c>
      <c r="BA119" s="77">
        <v>2339</v>
      </c>
      <c r="BB119" s="77">
        <v>4706</v>
      </c>
      <c r="BC119" s="77">
        <v>3970</v>
      </c>
      <c r="BD119" s="77">
        <v>706</v>
      </c>
      <c r="BE119" s="77">
        <v>1000</v>
      </c>
      <c r="BF119" s="77">
        <v>9261</v>
      </c>
      <c r="BG119" s="77">
        <v>9466</v>
      </c>
      <c r="BH119" s="77">
        <v>3990</v>
      </c>
      <c r="BI119" s="77">
        <v>4440</v>
      </c>
      <c r="BJ119" s="77">
        <v>799</v>
      </c>
      <c r="BK119" s="77">
        <v>4131</v>
      </c>
      <c r="BL119" s="77">
        <v>398</v>
      </c>
      <c r="BM119" s="77">
        <v>552</v>
      </c>
      <c r="BN119" s="77">
        <v>25211</v>
      </c>
      <c r="BO119" s="77">
        <v>20784</v>
      </c>
      <c r="BP119" s="77">
        <v>322533</v>
      </c>
      <c r="BQ119" s="77">
        <v>4434</v>
      </c>
      <c r="BR119" s="77">
        <v>12060</v>
      </c>
      <c r="BS119" s="77">
        <v>16059</v>
      </c>
      <c r="BT119" s="77">
        <v>386</v>
      </c>
      <c r="BU119" s="77">
        <v>3793</v>
      </c>
      <c r="BV119" s="77">
        <v>4238</v>
      </c>
      <c r="BW119" s="77">
        <v>16404</v>
      </c>
      <c r="BX119" s="77">
        <v>3841</v>
      </c>
      <c r="BY119" s="77">
        <v>9735</v>
      </c>
      <c r="BZ119" s="77">
        <v>1328</v>
      </c>
      <c r="CA119" s="77">
        <v>8662</v>
      </c>
      <c r="CB119" s="77">
        <v>14762</v>
      </c>
      <c r="CC119" s="77">
        <v>8966</v>
      </c>
      <c r="CD119" s="77">
        <v>1093</v>
      </c>
      <c r="CE119" s="77">
        <v>2804</v>
      </c>
      <c r="CF119" s="77">
        <v>4956</v>
      </c>
      <c r="CG119" s="77">
        <v>2679</v>
      </c>
      <c r="CH119" s="77">
        <v>1409</v>
      </c>
      <c r="CI119" s="77">
        <v>9041</v>
      </c>
      <c r="CJ119" s="77">
        <v>1340</v>
      </c>
      <c r="CK119" s="77">
        <v>569</v>
      </c>
      <c r="CL119" s="77">
        <v>1097</v>
      </c>
      <c r="CM119" s="77">
        <v>1060</v>
      </c>
      <c r="CN119" s="77">
        <v>15084</v>
      </c>
      <c r="CO119" s="77">
        <v>3526</v>
      </c>
      <c r="CP119" s="77">
        <v>282</v>
      </c>
      <c r="CQ119" s="77">
        <v>461</v>
      </c>
      <c r="CR119" s="77">
        <v>50</v>
      </c>
      <c r="CS119" s="77">
        <v>12926</v>
      </c>
      <c r="CT119" s="77">
        <v>3363</v>
      </c>
      <c r="CU119" s="77">
        <v>0</v>
      </c>
      <c r="CV119" s="77">
        <v>1106</v>
      </c>
      <c r="CW119" s="77">
        <v>442</v>
      </c>
      <c r="CX119" s="77">
        <v>566</v>
      </c>
      <c r="CY119" s="77">
        <v>63027</v>
      </c>
      <c r="CZ119" s="77">
        <v>53857</v>
      </c>
      <c r="DA119" s="77">
        <v>2585</v>
      </c>
      <c r="DB119" s="77">
        <v>9101</v>
      </c>
      <c r="DC119" s="77">
        <v>3</v>
      </c>
      <c r="DD119" s="77">
        <v>72</v>
      </c>
      <c r="DE119" s="77">
        <v>8164</v>
      </c>
      <c r="DF119" s="77">
        <v>470</v>
      </c>
      <c r="DG119" s="77">
        <v>3010527</v>
      </c>
      <c r="DH119" s="77">
        <v>2814997</v>
      </c>
      <c r="DI119" s="77">
        <v>484670</v>
      </c>
      <c r="DJ119" s="77">
        <v>384233</v>
      </c>
      <c r="DK119" s="77">
        <v>5845586</v>
      </c>
      <c r="DL119" s="77">
        <v>74045</v>
      </c>
      <c r="DM119" s="77">
        <v>509346</v>
      </c>
      <c r="DN119" s="77">
        <v>1953272</v>
      </c>
      <c r="DO119" s="77">
        <v>45584</v>
      </c>
      <c r="DP119" s="77">
        <v>6052417</v>
      </c>
      <c r="DQ119" s="77">
        <v>1004554</v>
      </c>
      <c r="DR119" s="77">
        <v>28009</v>
      </c>
      <c r="DS119" s="77">
        <v>1233678</v>
      </c>
      <c r="DT119" s="77">
        <v>403076</v>
      </c>
      <c r="DU119" s="77">
        <v>0</v>
      </c>
      <c r="DV119" s="77">
        <v>848021</v>
      </c>
      <c r="DW119" s="77">
        <v>32087</v>
      </c>
      <c r="DX119" s="77">
        <v>434284</v>
      </c>
      <c r="DY119" s="77">
        <v>1377882</v>
      </c>
      <c r="DZ119" s="78">
        <v>1405246</v>
      </c>
      <c r="EA119" s="77">
        <v>474608</v>
      </c>
      <c r="EB119" s="77">
        <v>50262</v>
      </c>
      <c r="EC119" s="77">
        <v>366483</v>
      </c>
      <c r="ED119" s="77">
        <v>337028</v>
      </c>
      <c r="EE119" s="77">
        <v>0</v>
      </c>
      <c r="EF119" s="77">
        <v>30045740</v>
      </c>
      <c r="EG119" s="77">
        <v>25047988</v>
      </c>
      <c r="EH119" s="78">
        <v>0</v>
      </c>
      <c r="EI119" s="79">
        <v>0</v>
      </c>
      <c r="EJ119" s="77">
        <v>0</v>
      </c>
      <c r="EK119" s="77">
        <v>1295772</v>
      </c>
      <c r="EL119" s="77">
        <v>0</v>
      </c>
      <c r="EM119" s="77">
        <v>1573201</v>
      </c>
      <c r="EN119" s="77">
        <v>24770560</v>
      </c>
      <c r="EO119" s="77">
        <v>54816300</v>
      </c>
    </row>
    <row r="120" spans="1:145">
      <c r="A120" s="56">
        <v>117</v>
      </c>
      <c r="B120" s="68" t="s">
        <v>627</v>
      </c>
      <c r="C120" s="68" t="s">
        <v>30</v>
      </c>
      <c r="D120" s="68"/>
      <c r="E120" s="77">
        <v>1764271</v>
      </c>
      <c r="F120" s="77">
        <v>505843</v>
      </c>
      <c r="G120" s="77">
        <v>18371</v>
      </c>
      <c r="H120" s="77">
        <v>6560</v>
      </c>
      <c r="I120" s="77">
        <v>34516</v>
      </c>
      <c r="J120" s="77">
        <v>24459</v>
      </c>
      <c r="K120" s="77">
        <v>723740</v>
      </c>
      <c r="L120" s="77">
        <v>113658</v>
      </c>
      <c r="M120" s="77">
        <v>31202</v>
      </c>
      <c r="N120" s="77">
        <v>40239</v>
      </c>
      <c r="O120" s="77">
        <v>180030</v>
      </c>
      <c r="P120" s="77">
        <v>1797</v>
      </c>
      <c r="Q120" s="77">
        <v>26153</v>
      </c>
      <c r="R120" s="77">
        <v>7500</v>
      </c>
      <c r="S120" s="77">
        <v>12953</v>
      </c>
      <c r="T120" s="77">
        <v>5601</v>
      </c>
      <c r="U120" s="77">
        <v>2678</v>
      </c>
      <c r="V120" s="77">
        <v>149352</v>
      </c>
      <c r="W120" s="77">
        <v>200951</v>
      </c>
      <c r="X120" s="77">
        <v>475501</v>
      </c>
      <c r="Y120" s="77">
        <v>4770331</v>
      </c>
      <c r="Z120" s="77">
        <v>424496</v>
      </c>
      <c r="AA120" s="77">
        <v>2871453</v>
      </c>
      <c r="AB120" s="77">
        <v>1874265</v>
      </c>
      <c r="AC120" s="77">
        <v>149782</v>
      </c>
      <c r="AD120" s="77">
        <v>341132</v>
      </c>
      <c r="AE120" s="77">
        <v>123211</v>
      </c>
      <c r="AF120" s="77">
        <v>391953</v>
      </c>
      <c r="AG120" s="77">
        <v>146760</v>
      </c>
      <c r="AH120" s="77">
        <v>39645</v>
      </c>
      <c r="AI120" s="77">
        <v>9984</v>
      </c>
      <c r="AJ120" s="77">
        <v>19052</v>
      </c>
      <c r="AK120" s="77">
        <v>1010</v>
      </c>
      <c r="AL120" s="77">
        <v>163111</v>
      </c>
      <c r="AM120" s="77">
        <v>22220</v>
      </c>
      <c r="AN120" s="77">
        <v>1</v>
      </c>
      <c r="AO120" s="77">
        <v>82747</v>
      </c>
      <c r="AP120" s="77">
        <v>1624953</v>
      </c>
      <c r="AQ120" s="77">
        <v>644091</v>
      </c>
      <c r="AR120" s="77">
        <v>237841</v>
      </c>
      <c r="AS120" s="77">
        <v>1354515</v>
      </c>
      <c r="AT120" s="77">
        <v>183897</v>
      </c>
      <c r="AU120" s="77">
        <v>5983820</v>
      </c>
      <c r="AV120" s="77">
        <v>3470601</v>
      </c>
      <c r="AW120" s="77">
        <v>26145</v>
      </c>
      <c r="AX120" s="77">
        <v>99420</v>
      </c>
      <c r="AY120" s="77">
        <v>55105</v>
      </c>
      <c r="AZ120" s="77">
        <v>956359</v>
      </c>
      <c r="BA120" s="77">
        <v>83252</v>
      </c>
      <c r="BB120" s="77">
        <v>4926</v>
      </c>
      <c r="BC120" s="77">
        <v>875421</v>
      </c>
      <c r="BD120" s="77">
        <v>187868</v>
      </c>
      <c r="BE120" s="77">
        <v>58144</v>
      </c>
      <c r="BF120" s="77">
        <v>846189</v>
      </c>
      <c r="BG120" s="77">
        <v>904630</v>
      </c>
      <c r="BH120" s="77">
        <v>113560</v>
      </c>
      <c r="BI120" s="77">
        <v>919909</v>
      </c>
      <c r="BJ120" s="77">
        <v>20825</v>
      </c>
      <c r="BK120" s="77">
        <v>251951</v>
      </c>
      <c r="BL120" s="77">
        <v>465074</v>
      </c>
      <c r="BM120" s="77">
        <v>412822</v>
      </c>
      <c r="BN120" s="77">
        <v>1445730</v>
      </c>
      <c r="BO120" s="77">
        <v>1658983</v>
      </c>
      <c r="BP120" s="77">
        <v>3550300</v>
      </c>
      <c r="BQ120" s="77">
        <v>566039</v>
      </c>
      <c r="BR120" s="77">
        <v>955284</v>
      </c>
      <c r="BS120" s="77">
        <v>706628</v>
      </c>
      <c r="BT120" s="77">
        <v>88779</v>
      </c>
      <c r="BU120" s="77">
        <v>220743</v>
      </c>
      <c r="BV120" s="77">
        <v>391405</v>
      </c>
      <c r="BW120" s="77">
        <v>530832</v>
      </c>
      <c r="BX120" s="77">
        <v>103787</v>
      </c>
      <c r="BY120" s="77">
        <v>691591</v>
      </c>
      <c r="BZ120" s="77">
        <v>296608</v>
      </c>
      <c r="CA120" s="77">
        <v>486510</v>
      </c>
      <c r="CB120" s="77">
        <v>240629</v>
      </c>
      <c r="CC120" s="77">
        <v>862538</v>
      </c>
      <c r="CD120" s="77">
        <v>315223</v>
      </c>
      <c r="CE120" s="77">
        <v>1200214</v>
      </c>
      <c r="CF120" s="77">
        <v>2279129</v>
      </c>
      <c r="CG120" s="77">
        <v>1993601</v>
      </c>
      <c r="CH120" s="77">
        <v>96215</v>
      </c>
      <c r="CI120" s="77">
        <v>978628</v>
      </c>
      <c r="CJ120" s="77">
        <v>328713</v>
      </c>
      <c r="CK120" s="77">
        <v>108833</v>
      </c>
      <c r="CL120" s="77">
        <v>268609</v>
      </c>
      <c r="CM120" s="77">
        <v>225831</v>
      </c>
      <c r="CN120" s="77">
        <v>1486521</v>
      </c>
      <c r="CO120" s="77">
        <v>492701</v>
      </c>
      <c r="CP120" s="77">
        <v>144797</v>
      </c>
      <c r="CQ120" s="77">
        <v>48278</v>
      </c>
      <c r="CR120" s="77">
        <v>15657</v>
      </c>
      <c r="CS120" s="77">
        <v>233898</v>
      </c>
      <c r="CT120" s="77">
        <v>184076</v>
      </c>
      <c r="CU120" s="77">
        <v>19707</v>
      </c>
      <c r="CV120" s="77">
        <v>49706</v>
      </c>
      <c r="CW120" s="77">
        <v>20209</v>
      </c>
      <c r="CX120" s="77">
        <v>94766</v>
      </c>
      <c r="CY120" s="77">
        <v>3785556</v>
      </c>
      <c r="CZ120" s="77">
        <v>861537</v>
      </c>
      <c r="DA120" s="77">
        <v>395911</v>
      </c>
      <c r="DB120" s="77">
        <v>104382</v>
      </c>
      <c r="DC120" s="77">
        <v>1493</v>
      </c>
      <c r="DD120" s="77">
        <v>209938</v>
      </c>
      <c r="DE120" s="77">
        <v>864430</v>
      </c>
      <c r="DF120" s="77">
        <v>990662</v>
      </c>
      <c r="DG120" s="77">
        <v>22836764</v>
      </c>
      <c r="DH120" s="77">
        <v>4232679</v>
      </c>
      <c r="DI120" s="77">
        <v>654144</v>
      </c>
      <c r="DJ120" s="77">
        <v>289627</v>
      </c>
      <c r="DK120" s="77">
        <v>3061923</v>
      </c>
      <c r="DL120" s="77">
        <v>49559</v>
      </c>
      <c r="DM120" s="77">
        <v>254153</v>
      </c>
      <c r="DN120" s="77">
        <v>85917</v>
      </c>
      <c r="DO120" s="77">
        <v>44416</v>
      </c>
      <c r="DP120" s="77">
        <v>663540</v>
      </c>
      <c r="DQ120" s="77">
        <v>5544995</v>
      </c>
      <c r="DR120" s="77">
        <v>3628800</v>
      </c>
      <c r="DS120" s="77">
        <v>169177</v>
      </c>
      <c r="DT120" s="77">
        <v>91501</v>
      </c>
      <c r="DU120" s="77">
        <v>0</v>
      </c>
      <c r="DV120" s="77">
        <v>189100</v>
      </c>
      <c r="DW120" s="77">
        <v>267954</v>
      </c>
      <c r="DX120" s="77">
        <v>62484</v>
      </c>
      <c r="DY120" s="77">
        <v>322875</v>
      </c>
      <c r="DZ120" s="78">
        <v>250415</v>
      </c>
      <c r="EA120" s="77">
        <v>81018</v>
      </c>
      <c r="EB120" s="77">
        <v>28783</v>
      </c>
      <c r="EC120" s="77">
        <v>662241</v>
      </c>
      <c r="ED120" s="77">
        <v>48283</v>
      </c>
      <c r="EE120" s="77">
        <v>1712782</v>
      </c>
      <c r="EF120" s="77">
        <v>111366583</v>
      </c>
      <c r="EG120" s="77">
        <v>80276443</v>
      </c>
      <c r="EH120" s="78">
        <v>0</v>
      </c>
      <c r="EI120" s="79">
        <v>8313096</v>
      </c>
      <c r="EJ120" s="77">
        <v>0</v>
      </c>
      <c r="EK120" s="77">
        <v>14488501</v>
      </c>
      <c r="EL120" s="77">
        <v>302767</v>
      </c>
      <c r="EM120" s="77">
        <v>0</v>
      </c>
      <c r="EN120" s="77">
        <v>103380807</v>
      </c>
      <c r="EO120" s="77">
        <v>214747390</v>
      </c>
    </row>
    <row r="121" spans="1:145">
      <c r="A121" s="56">
        <v>118</v>
      </c>
      <c r="B121" s="68" t="s">
        <v>737</v>
      </c>
      <c r="C121" s="68" t="s">
        <v>32</v>
      </c>
      <c r="D121" s="68"/>
      <c r="E121" s="77">
        <v>1693</v>
      </c>
      <c r="F121" s="77">
        <v>830</v>
      </c>
      <c r="G121" s="77">
        <v>103</v>
      </c>
      <c r="H121" s="77">
        <v>45</v>
      </c>
      <c r="I121" s="77">
        <v>137</v>
      </c>
      <c r="J121" s="77">
        <v>121</v>
      </c>
      <c r="K121" s="77">
        <v>126</v>
      </c>
      <c r="L121" s="77">
        <v>183</v>
      </c>
      <c r="M121" s="77">
        <v>60</v>
      </c>
      <c r="N121" s="77">
        <v>0</v>
      </c>
      <c r="O121" s="77">
        <v>380</v>
      </c>
      <c r="P121" s="77">
        <v>0</v>
      </c>
      <c r="Q121" s="77">
        <v>222</v>
      </c>
      <c r="R121" s="77">
        <v>0</v>
      </c>
      <c r="S121" s="77">
        <v>0</v>
      </c>
      <c r="T121" s="77">
        <v>0</v>
      </c>
      <c r="U121" s="77">
        <v>41</v>
      </c>
      <c r="V121" s="77">
        <v>398</v>
      </c>
      <c r="W121" s="77">
        <v>427</v>
      </c>
      <c r="X121" s="77">
        <v>693</v>
      </c>
      <c r="Y121" s="77">
        <v>0</v>
      </c>
      <c r="Z121" s="77">
        <v>0</v>
      </c>
      <c r="AA121" s="77">
        <v>0</v>
      </c>
      <c r="AB121" s="77">
        <v>0</v>
      </c>
      <c r="AC121" s="77">
        <v>73569</v>
      </c>
      <c r="AD121" s="77">
        <v>0</v>
      </c>
      <c r="AE121" s="77">
        <v>512</v>
      </c>
      <c r="AF121" s="77">
        <v>139</v>
      </c>
      <c r="AG121" s="77">
        <v>46</v>
      </c>
      <c r="AH121" s="77">
        <v>5978</v>
      </c>
      <c r="AI121" s="77">
        <v>1382</v>
      </c>
      <c r="AJ121" s="77">
        <v>40</v>
      </c>
      <c r="AK121" s="77">
        <v>239</v>
      </c>
      <c r="AL121" s="77">
        <v>175</v>
      </c>
      <c r="AM121" s="77">
        <v>1</v>
      </c>
      <c r="AN121" s="77">
        <v>0</v>
      </c>
      <c r="AO121" s="77">
        <v>30</v>
      </c>
      <c r="AP121" s="77">
        <v>0</v>
      </c>
      <c r="AQ121" s="77">
        <v>0</v>
      </c>
      <c r="AR121" s="77">
        <v>0</v>
      </c>
      <c r="AS121" s="77">
        <v>0</v>
      </c>
      <c r="AT121" s="77">
        <v>0</v>
      </c>
      <c r="AU121" s="77">
        <v>0</v>
      </c>
      <c r="AV121" s="77">
        <v>0</v>
      </c>
      <c r="AW121" s="77">
        <v>0</v>
      </c>
      <c r="AX121" s="77">
        <v>0</v>
      </c>
      <c r="AY121" s="77">
        <v>0</v>
      </c>
      <c r="AZ121" s="77">
        <v>0</v>
      </c>
      <c r="BA121" s="77">
        <v>0</v>
      </c>
      <c r="BB121" s="77">
        <v>0</v>
      </c>
      <c r="BC121" s="77">
        <v>0</v>
      </c>
      <c r="BD121" s="77">
        <v>0</v>
      </c>
      <c r="BE121" s="77">
        <v>0</v>
      </c>
      <c r="BF121" s="77">
        <v>0</v>
      </c>
      <c r="BG121" s="77">
        <v>0</v>
      </c>
      <c r="BH121" s="77">
        <v>0</v>
      </c>
      <c r="BI121" s="77">
        <v>99</v>
      </c>
      <c r="BJ121" s="77">
        <v>100</v>
      </c>
      <c r="BK121" s="77">
        <v>0</v>
      </c>
      <c r="BL121" s="77">
        <v>0</v>
      </c>
      <c r="BM121" s="77">
        <v>0</v>
      </c>
      <c r="BN121" s="77">
        <v>0</v>
      </c>
      <c r="BO121" s="77">
        <v>44</v>
      </c>
      <c r="BP121" s="77">
        <v>136293</v>
      </c>
      <c r="BQ121" s="77">
        <v>17377</v>
      </c>
      <c r="BR121" s="77">
        <v>0</v>
      </c>
      <c r="BS121" s="77">
        <v>0</v>
      </c>
      <c r="BT121" s="77">
        <v>0</v>
      </c>
      <c r="BU121" s="77">
        <v>0</v>
      </c>
      <c r="BV121" s="77">
        <v>0</v>
      </c>
      <c r="BW121" s="77">
        <v>0</v>
      </c>
      <c r="BX121" s="77">
        <v>10893</v>
      </c>
      <c r="BY121" s="77">
        <v>0</v>
      </c>
      <c r="BZ121" s="77">
        <v>2</v>
      </c>
      <c r="CA121" s="77">
        <v>0</v>
      </c>
      <c r="CB121" s="77">
        <v>0</v>
      </c>
      <c r="CC121" s="77">
        <v>0</v>
      </c>
      <c r="CD121" s="77">
        <v>0</v>
      </c>
      <c r="CE121" s="77">
        <v>0</v>
      </c>
      <c r="CF121" s="77">
        <v>0</v>
      </c>
      <c r="CG121" s="77">
        <v>0</v>
      </c>
      <c r="CH121" s="77">
        <v>2</v>
      </c>
      <c r="CI121" s="77">
        <v>4</v>
      </c>
      <c r="CJ121" s="77">
        <v>0</v>
      </c>
      <c r="CK121" s="77">
        <v>0</v>
      </c>
      <c r="CL121" s="77">
        <v>0</v>
      </c>
      <c r="CM121" s="77">
        <v>0</v>
      </c>
      <c r="CN121" s="77">
        <v>72</v>
      </c>
      <c r="CO121" s="77">
        <v>0</v>
      </c>
      <c r="CP121" s="77">
        <v>0</v>
      </c>
      <c r="CQ121" s="77">
        <v>0</v>
      </c>
      <c r="CR121" s="77">
        <v>0</v>
      </c>
      <c r="CS121" s="77">
        <v>2</v>
      </c>
      <c r="CT121" s="77">
        <v>0</v>
      </c>
      <c r="CU121" s="77">
        <v>0</v>
      </c>
      <c r="CV121" s="77">
        <v>0</v>
      </c>
      <c r="CW121" s="77">
        <v>3521</v>
      </c>
      <c r="CX121" s="77">
        <v>652</v>
      </c>
      <c r="CY121" s="77">
        <v>213452</v>
      </c>
      <c r="CZ121" s="77">
        <v>59026</v>
      </c>
      <c r="DA121" s="77">
        <v>13074</v>
      </c>
      <c r="DB121" s="77">
        <v>13994</v>
      </c>
      <c r="DC121" s="77">
        <v>1495</v>
      </c>
      <c r="DD121" s="77">
        <v>0</v>
      </c>
      <c r="DE121" s="77">
        <v>0</v>
      </c>
      <c r="DF121" s="77">
        <v>47</v>
      </c>
      <c r="DG121" s="77">
        <v>2320665</v>
      </c>
      <c r="DH121" s="77">
        <v>718012</v>
      </c>
      <c r="DI121" s="77">
        <v>66964</v>
      </c>
      <c r="DJ121" s="77">
        <v>101485</v>
      </c>
      <c r="DK121" s="77">
        <v>1064172</v>
      </c>
      <c r="DL121" s="77">
        <v>20452</v>
      </c>
      <c r="DM121" s="77">
        <v>114770</v>
      </c>
      <c r="DN121" s="77">
        <v>201194</v>
      </c>
      <c r="DO121" s="77">
        <v>15118</v>
      </c>
      <c r="DP121" s="77">
        <v>565077</v>
      </c>
      <c r="DQ121" s="77">
        <v>2840710</v>
      </c>
      <c r="DR121" s="77">
        <v>3367</v>
      </c>
      <c r="DS121" s="77">
        <v>2992393</v>
      </c>
      <c r="DT121" s="77">
        <v>55285</v>
      </c>
      <c r="DU121" s="77">
        <v>0</v>
      </c>
      <c r="DV121" s="77">
        <v>137921</v>
      </c>
      <c r="DW121" s="77">
        <v>10965</v>
      </c>
      <c r="DX121" s="77">
        <v>280738</v>
      </c>
      <c r="DY121" s="77">
        <v>279759</v>
      </c>
      <c r="DZ121" s="78">
        <v>81966</v>
      </c>
      <c r="EA121" s="77">
        <v>224757</v>
      </c>
      <c r="EB121" s="77">
        <v>6465</v>
      </c>
      <c r="EC121" s="77">
        <v>288162</v>
      </c>
      <c r="ED121" s="77">
        <v>39137</v>
      </c>
      <c r="EE121" s="77">
        <v>396570</v>
      </c>
      <c r="EF121" s="77">
        <v>13383822</v>
      </c>
      <c r="EG121" s="77">
        <v>23756926</v>
      </c>
      <c r="EH121" s="78">
        <v>0</v>
      </c>
      <c r="EI121" s="79">
        <v>0</v>
      </c>
      <c r="EJ121" s="77">
        <v>0</v>
      </c>
      <c r="EK121" s="77">
        <v>0</v>
      </c>
      <c r="EL121" s="77">
        <v>0</v>
      </c>
      <c r="EM121" s="77">
        <v>0</v>
      </c>
      <c r="EN121" s="77">
        <v>23756926</v>
      </c>
      <c r="EO121" s="77">
        <v>37140748</v>
      </c>
    </row>
    <row r="122" spans="1:145">
      <c r="A122" s="56">
        <v>119</v>
      </c>
      <c r="B122" s="68" t="s">
        <v>738</v>
      </c>
      <c r="C122" s="68" t="s">
        <v>36</v>
      </c>
      <c r="D122" s="68"/>
      <c r="E122" s="77">
        <v>879697</v>
      </c>
      <c r="F122" s="77">
        <v>403342</v>
      </c>
      <c r="G122" s="77">
        <v>86766</v>
      </c>
      <c r="H122" s="77">
        <v>37948</v>
      </c>
      <c r="I122" s="77">
        <v>75427</v>
      </c>
      <c r="J122" s="77">
        <v>118297</v>
      </c>
      <c r="K122" s="77">
        <v>193825</v>
      </c>
      <c r="L122" s="77">
        <v>103928</v>
      </c>
      <c r="M122" s="77">
        <v>61616</v>
      </c>
      <c r="N122" s="77">
        <v>88182</v>
      </c>
      <c r="O122" s="77">
        <v>165424</v>
      </c>
      <c r="P122" s="77">
        <v>8385</v>
      </c>
      <c r="Q122" s="77">
        <v>89244</v>
      </c>
      <c r="R122" s="77">
        <v>5066</v>
      </c>
      <c r="S122" s="77">
        <v>9034</v>
      </c>
      <c r="T122" s="77">
        <v>1825</v>
      </c>
      <c r="U122" s="77">
        <v>5582</v>
      </c>
      <c r="V122" s="77">
        <v>118782</v>
      </c>
      <c r="W122" s="77">
        <v>283108</v>
      </c>
      <c r="X122" s="77">
        <v>583667</v>
      </c>
      <c r="Y122" s="77">
        <v>28232</v>
      </c>
      <c r="Z122" s="77">
        <v>7788</v>
      </c>
      <c r="AA122" s="77">
        <v>22648</v>
      </c>
      <c r="AB122" s="77">
        <v>0</v>
      </c>
      <c r="AC122" s="77">
        <v>31436</v>
      </c>
      <c r="AD122" s="77">
        <v>1286</v>
      </c>
      <c r="AE122" s="77">
        <v>44026</v>
      </c>
      <c r="AF122" s="77">
        <v>69411</v>
      </c>
      <c r="AG122" s="77">
        <v>23346</v>
      </c>
      <c r="AH122" s="77">
        <v>13541</v>
      </c>
      <c r="AI122" s="77">
        <v>1128</v>
      </c>
      <c r="AJ122" s="77">
        <v>926</v>
      </c>
      <c r="AK122" s="77">
        <v>2338</v>
      </c>
      <c r="AL122" s="77">
        <v>3727</v>
      </c>
      <c r="AM122" s="77">
        <v>5206</v>
      </c>
      <c r="AN122" s="77">
        <v>1</v>
      </c>
      <c r="AO122" s="77">
        <v>48030</v>
      </c>
      <c r="AP122" s="77">
        <v>114174</v>
      </c>
      <c r="AQ122" s="77">
        <v>46510</v>
      </c>
      <c r="AR122" s="77">
        <v>32979</v>
      </c>
      <c r="AS122" s="77">
        <v>194643</v>
      </c>
      <c r="AT122" s="77">
        <v>129743</v>
      </c>
      <c r="AU122" s="77">
        <v>572968</v>
      </c>
      <c r="AV122" s="77">
        <v>157006</v>
      </c>
      <c r="AW122" s="77">
        <v>67451</v>
      </c>
      <c r="AX122" s="77">
        <v>141382</v>
      </c>
      <c r="AY122" s="77">
        <v>9685</v>
      </c>
      <c r="AZ122" s="77">
        <v>313685</v>
      </c>
      <c r="BA122" s="77">
        <v>59745</v>
      </c>
      <c r="BB122" s="77">
        <v>167145</v>
      </c>
      <c r="BC122" s="77">
        <v>225334</v>
      </c>
      <c r="BD122" s="77">
        <v>28328</v>
      </c>
      <c r="BE122" s="77">
        <v>30185</v>
      </c>
      <c r="BF122" s="77">
        <v>150986</v>
      </c>
      <c r="BG122" s="77">
        <v>402582</v>
      </c>
      <c r="BH122" s="77">
        <v>93256</v>
      </c>
      <c r="BI122" s="77">
        <v>191474</v>
      </c>
      <c r="BJ122" s="77">
        <v>38457</v>
      </c>
      <c r="BK122" s="77">
        <v>100315</v>
      </c>
      <c r="BL122" s="77">
        <v>41352</v>
      </c>
      <c r="BM122" s="77">
        <v>42743</v>
      </c>
      <c r="BN122" s="77">
        <v>210696</v>
      </c>
      <c r="BO122" s="77">
        <v>313744</v>
      </c>
      <c r="BP122" s="77">
        <v>1280720</v>
      </c>
      <c r="BQ122" s="77">
        <v>10183</v>
      </c>
      <c r="BR122" s="77">
        <v>162921</v>
      </c>
      <c r="BS122" s="77">
        <v>216980</v>
      </c>
      <c r="BT122" s="77">
        <v>8263</v>
      </c>
      <c r="BU122" s="77">
        <v>39130</v>
      </c>
      <c r="BV122" s="77">
        <v>60038</v>
      </c>
      <c r="BW122" s="77">
        <v>238771</v>
      </c>
      <c r="BX122" s="77">
        <v>91092</v>
      </c>
      <c r="BY122" s="77">
        <v>117305</v>
      </c>
      <c r="BZ122" s="77">
        <v>166765</v>
      </c>
      <c r="CA122" s="77">
        <v>90660</v>
      </c>
      <c r="CB122" s="77">
        <v>174225</v>
      </c>
      <c r="CC122" s="77">
        <v>116614</v>
      </c>
      <c r="CD122" s="77">
        <v>53947</v>
      </c>
      <c r="CE122" s="77">
        <v>71042</v>
      </c>
      <c r="CF122" s="77">
        <v>155926</v>
      </c>
      <c r="CG122" s="77">
        <v>257259</v>
      </c>
      <c r="CH122" s="77">
        <v>40589</v>
      </c>
      <c r="CI122" s="77">
        <v>188638</v>
      </c>
      <c r="CJ122" s="77">
        <v>37804</v>
      </c>
      <c r="CK122" s="77">
        <v>17773</v>
      </c>
      <c r="CL122" s="77">
        <v>50652</v>
      </c>
      <c r="CM122" s="77">
        <v>62673</v>
      </c>
      <c r="CN122" s="77">
        <v>354778</v>
      </c>
      <c r="CO122" s="77">
        <v>131161</v>
      </c>
      <c r="CP122" s="77">
        <v>23547</v>
      </c>
      <c r="CQ122" s="77">
        <v>17035</v>
      </c>
      <c r="CR122" s="77">
        <v>3967</v>
      </c>
      <c r="CS122" s="77">
        <v>93768</v>
      </c>
      <c r="CT122" s="77">
        <v>47697</v>
      </c>
      <c r="CU122" s="77">
        <v>5686</v>
      </c>
      <c r="CV122" s="77">
        <v>23676</v>
      </c>
      <c r="CW122" s="77">
        <v>7930</v>
      </c>
      <c r="CX122" s="77">
        <v>9903</v>
      </c>
      <c r="CY122" s="77">
        <v>1540664</v>
      </c>
      <c r="CZ122" s="77">
        <v>269961</v>
      </c>
      <c r="DA122" s="77">
        <v>21325</v>
      </c>
      <c r="DB122" s="77">
        <v>23197</v>
      </c>
      <c r="DC122" s="77">
        <v>573</v>
      </c>
      <c r="DD122" s="77">
        <v>68946</v>
      </c>
      <c r="DE122" s="77">
        <v>93870</v>
      </c>
      <c r="DF122" s="77">
        <v>109974</v>
      </c>
      <c r="DG122" s="77">
        <v>4469427</v>
      </c>
      <c r="DH122" s="77">
        <v>1995073</v>
      </c>
      <c r="DI122" s="77">
        <v>1022843</v>
      </c>
      <c r="DJ122" s="77">
        <v>41573</v>
      </c>
      <c r="DK122" s="77">
        <v>1615870</v>
      </c>
      <c r="DL122" s="77">
        <v>15704</v>
      </c>
      <c r="DM122" s="77">
        <v>415862</v>
      </c>
      <c r="DN122" s="77">
        <v>787006</v>
      </c>
      <c r="DO122" s="77">
        <v>16382</v>
      </c>
      <c r="DP122" s="77">
        <v>2160301</v>
      </c>
      <c r="DQ122" s="77">
        <v>7697134</v>
      </c>
      <c r="DR122" s="77">
        <v>153199</v>
      </c>
      <c r="DS122" s="77">
        <v>0</v>
      </c>
      <c r="DT122" s="77">
        <v>2391115</v>
      </c>
      <c r="DU122" s="77">
        <v>533494</v>
      </c>
      <c r="DV122" s="77">
        <v>5378047</v>
      </c>
      <c r="DW122" s="77">
        <v>598711</v>
      </c>
      <c r="DX122" s="77">
        <v>506164</v>
      </c>
      <c r="DY122" s="77">
        <v>5164164</v>
      </c>
      <c r="DZ122" s="78">
        <v>3901296</v>
      </c>
      <c r="EA122" s="77">
        <v>151196</v>
      </c>
      <c r="EB122" s="77">
        <v>88453</v>
      </c>
      <c r="EC122" s="77">
        <v>365276</v>
      </c>
      <c r="ED122" s="77">
        <v>1596612</v>
      </c>
      <c r="EE122" s="77">
        <v>0</v>
      </c>
      <c r="EF122" s="77">
        <v>55121313</v>
      </c>
      <c r="EG122" s="77">
        <v>26702896</v>
      </c>
      <c r="EH122" s="78">
        <v>0</v>
      </c>
      <c r="EI122" s="79">
        <v>0</v>
      </c>
      <c r="EJ122" s="77">
        <v>0</v>
      </c>
      <c r="EK122" s="77">
        <v>4382136</v>
      </c>
      <c r="EL122" s="77">
        <v>0</v>
      </c>
      <c r="EM122" s="77">
        <v>6068352</v>
      </c>
      <c r="EN122" s="77">
        <v>25016680</v>
      </c>
      <c r="EO122" s="77">
        <v>80137993</v>
      </c>
    </row>
    <row r="123" spans="1:145">
      <c r="A123" s="56">
        <v>120</v>
      </c>
      <c r="B123" s="68" t="s">
        <v>739</v>
      </c>
      <c r="C123" s="68" t="s">
        <v>36</v>
      </c>
      <c r="D123" s="68"/>
      <c r="E123" s="77">
        <v>0</v>
      </c>
      <c r="F123" s="77">
        <v>0</v>
      </c>
      <c r="G123" s="77">
        <v>0</v>
      </c>
      <c r="H123" s="77">
        <v>0</v>
      </c>
      <c r="I123" s="77">
        <v>0</v>
      </c>
      <c r="J123" s="77">
        <v>0</v>
      </c>
      <c r="K123" s="77">
        <v>0</v>
      </c>
      <c r="L123" s="77">
        <v>0</v>
      </c>
      <c r="M123" s="77">
        <v>0</v>
      </c>
      <c r="N123" s="77">
        <v>0</v>
      </c>
      <c r="O123" s="77">
        <v>0</v>
      </c>
      <c r="P123" s="77">
        <v>0</v>
      </c>
      <c r="Q123" s="77">
        <v>0</v>
      </c>
      <c r="R123" s="77">
        <v>0</v>
      </c>
      <c r="S123" s="77">
        <v>0</v>
      </c>
      <c r="T123" s="77">
        <v>0</v>
      </c>
      <c r="U123" s="77">
        <v>0</v>
      </c>
      <c r="V123" s="77">
        <v>0</v>
      </c>
      <c r="W123" s="77">
        <v>0</v>
      </c>
      <c r="X123" s="77">
        <v>0</v>
      </c>
      <c r="Y123" s="77">
        <v>0</v>
      </c>
      <c r="Z123" s="77">
        <v>0</v>
      </c>
      <c r="AA123" s="77">
        <v>0</v>
      </c>
      <c r="AB123" s="77">
        <v>0</v>
      </c>
      <c r="AC123" s="77">
        <v>957</v>
      </c>
      <c r="AD123" s="77">
        <v>1525</v>
      </c>
      <c r="AE123" s="77">
        <v>254</v>
      </c>
      <c r="AF123" s="77">
        <v>22022</v>
      </c>
      <c r="AG123" s="77">
        <v>199</v>
      </c>
      <c r="AH123" s="77">
        <v>13204</v>
      </c>
      <c r="AI123" s="77">
        <v>142</v>
      </c>
      <c r="AJ123" s="77">
        <v>96</v>
      </c>
      <c r="AK123" s="77">
        <v>477</v>
      </c>
      <c r="AL123" s="77">
        <v>221</v>
      </c>
      <c r="AM123" s="77">
        <v>313</v>
      </c>
      <c r="AN123" s="77">
        <v>0</v>
      </c>
      <c r="AO123" s="77">
        <v>910</v>
      </c>
      <c r="AP123" s="77">
        <v>182</v>
      </c>
      <c r="AQ123" s="77">
        <v>76</v>
      </c>
      <c r="AR123" s="77">
        <v>17</v>
      </c>
      <c r="AS123" s="77">
        <v>108</v>
      </c>
      <c r="AT123" s="77">
        <v>152</v>
      </c>
      <c r="AU123" s="77">
        <v>1066</v>
      </c>
      <c r="AV123" s="77">
        <v>188</v>
      </c>
      <c r="AW123" s="77">
        <v>50</v>
      </c>
      <c r="AX123" s="77">
        <v>3300</v>
      </c>
      <c r="AY123" s="77">
        <v>186</v>
      </c>
      <c r="AZ123" s="77">
        <v>6179</v>
      </c>
      <c r="BA123" s="77">
        <v>394</v>
      </c>
      <c r="BB123" s="77">
        <v>2889</v>
      </c>
      <c r="BC123" s="77">
        <v>3529</v>
      </c>
      <c r="BD123" s="77">
        <v>151</v>
      </c>
      <c r="BE123" s="77">
        <v>285</v>
      </c>
      <c r="BF123" s="77">
        <v>2720</v>
      </c>
      <c r="BG123" s="77">
        <v>5396</v>
      </c>
      <c r="BH123" s="77">
        <v>1444</v>
      </c>
      <c r="BI123" s="77">
        <v>1388</v>
      </c>
      <c r="BJ123" s="77">
        <v>223</v>
      </c>
      <c r="BK123" s="77">
        <v>1052</v>
      </c>
      <c r="BL123" s="77">
        <v>208</v>
      </c>
      <c r="BM123" s="77">
        <v>153</v>
      </c>
      <c r="BN123" s="77">
        <v>1273</v>
      </c>
      <c r="BO123" s="77">
        <v>1872</v>
      </c>
      <c r="BP123" s="77">
        <v>38577</v>
      </c>
      <c r="BQ123" s="77">
        <v>336</v>
      </c>
      <c r="BR123" s="77">
        <v>3505</v>
      </c>
      <c r="BS123" s="77">
        <v>3866</v>
      </c>
      <c r="BT123" s="77">
        <v>107</v>
      </c>
      <c r="BU123" s="77">
        <v>638</v>
      </c>
      <c r="BV123" s="77">
        <v>850</v>
      </c>
      <c r="BW123" s="77">
        <v>1474</v>
      </c>
      <c r="BX123" s="77">
        <v>1586</v>
      </c>
      <c r="BY123" s="77">
        <v>1677</v>
      </c>
      <c r="BZ123" s="77">
        <v>1134</v>
      </c>
      <c r="CA123" s="77">
        <v>2014</v>
      </c>
      <c r="CB123" s="77">
        <v>3255</v>
      </c>
      <c r="CC123" s="77">
        <v>4095</v>
      </c>
      <c r="CD123" s="77">
        <v>516</v>
      </c>
      <c r="CE123" s="77">
        <v>1592</v>
      </c>
      <c r="CF123" s="77">
        <v>4536</v>
      </c>
      <c r="CG123" s="77">
        <v>1658</v>
      </c>
      <c r="CH123" s="77">
        <v>513</v>
      </c>
      <c r="CI123" s="77">
        <v>2637</v>
      </c>
      <c r="CJ123" s="77">
        <v>845</v>
      </c>
      <c r="CK123" s="77">
        <v>173</v>
      </c>
      <c r="CL123" s="77">
        <v>722</v>
      </c>
      <c r="CM123" s="77">
        <v>641</v>
      </c>
      <c r="CN123" s="77">
        <v>6341</v>
      </c>
      <c r="CO123" s="77">
        <v>2302</v>
      </c>
      <c r="CP123" s="77">
        <v>163</v>
      </c>
      <c r="CQ123" s="77">
        <v>117</v>
      </c>
      <c r="CR123" s="77">
        <v>30</v>
      </c>
      <c r="CS123" s="77">
        <v>1106</v>
      </c>
      <c r="CT123" s="77">
        <v>1074</v>
      </c>
      <c r="CU123" s="77">
        <v>134</v>
      </c>
      <c r="CV123" s="77">
        <v>504</v>
      </c>
      <c r="CW123" s="77">
        <v>987</v>
      </c>
      <c r="CX123" s="77">
        <v>453</v>
      </c>
      <c r="CY123" s="77">
        <v>46573</v>
      </c>
      <c r="CZ123" s="77">
        <v>13605</v>
      </c>
      <c r="DA123" s="77">
        <v>365</v>
      </c>
      <c r="DB123" s="77">
        <v>898</v>
      </c>
      <c r="DC123" s="77">
        <v>136</v>
      </c>
      <c r="DD123" s="77">
        <v>1722</v>
      </c>
      <c r="DE123" s="77">
        <v>216</v>
      </c>
      <c r="DF123" s="77">
        <v>2017</v>
      </c>
      <c r="DG123" s="77">
        <v>78652</v>
      </c>
      <c r="DH123" s="77">
        <v>32725</v>
      </c>
      <c r="DI123" s="77">
        <v>24489</v>
      </c>
      <c r="DJ123" s="77">
        <v>4563</v>
      </c>
      <c r="DK123" s="77">
        <v>36056</v>
      </c>
      <c r="DL123" s="77">
        <v>1300</v>
      </c>
      <c r="DM123" s="77">
        <v>7805</v>
      </c>
      <c r="DN123" s="77">
        <v>16691</v>
      </c>
      <c r="DO123" s="77">
        <v>703</v>
      </c>
      <c r="DP123" s="77">
        <v>26965</v>
      </c>
      <c r="DQ123" s="77">
        <v>568158</v>
      </c>
      <c r="DR123" s="77">
        <v>666</v>
      </c>
      <c r="DS123" s="77">
        <v>1212540</v>
      </c>
      <c r="DT123" s="77">
        <v>12150</v>
      </c>
      <c r="DU123" s="77">
        <v>0</v>
      </c>
      <c r="DV123" s="77">
        <v>228945</v>
      </c>
      <c r="DW123" s="77">
        <v>9556</v>
      </c>
      <c r="DX123" s="77">
        <v>7001</v>
      </c>
      <c r="DY123" s="77">
        <v>116729</v>
      </c>
      <c r="DZ123" s="78">
        <v>612409</v>
      </c>
      <c r="EA123" s="77">
        <v>754188</v>
      </c>
      <c r="EB123" s="77">
        <v>7744</v>
      </c>
      <c r="EC123" s="77">
        <v>48082</v>
      </c>
      <c r="ED123" s="77">
        <v>79493</v>
      </c>
      <c r="EE123" s="77">
        <v>0</v>
      </c>
      <c r="EF123" s="77">
        <v>4118098</v>
      </c>
      <c r="EG123" s="77">
        <v>12037625</v>
      </c>
      <c r="EH123" s="78">
        <v>0</v>
      </c>
      <c r="EI123" s="79">
        <v>0</v>
      </c>
      <c r="EJ123" s="77">
        <v>0</v>
      </c>
      <c r="EK123" s="77">
        <v>1779462</v>
      </c>
      <c r="EL123" s="77">
        <v>0</v>
      </c>
      <c r="EM123" s="77">
        <v>569779</v>
      </c>
      <c r="EN123" s="77">
        <v>13247308</v>
      </c>
      <c r="EO123" s="77">
        <v>17365406</v>
      </c>
    </row>
    <row r="124" spans="1:145">
      <c r="A124" s="56">
        <v>121</v>
      </c>
      <c r="B124" s="68" t="s">
        <v>740</v>
      </c>
      <c r="C124" s="68" t="s">
        <v>37</v>
      </c>
      <c r="D124" s="68"/>
      <c r="E124" s="77">
        <v>0</v>
      </c>
      <c r="F124" s="77">
        <v>0</v>
      </c>
      <c r="G124" s="77">
        <v>0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  <c r="M124" s="77">
        <v>0</v>
      </c>
      <c r="N124" s="77">
        <v>0</v>
      </c>
      <c r="O124" s="77">
        <v>0</v>
      </c>
      <c r="P124" s="77">
        <v>0</v>
      </c>
      <c r="Q124" s="77">
        <v>0</v>
      </c>
      <c r="R124" s="77">
        <v>0</v>
      </c>
      <c r="S124" s="77">
        <v>0</v>
      </c>
      <c r="T124" s="77">
        <v>0</v>
      </c>
      <c r="U124" s="77">
        <v>0</v>
      </c>
      <c r="V124" s="77">
        <v>0</v>
      </c>
      <c r="W124" s="77">
        <v>0</v>
      </c>
      <c r="X124" s="77">
        <v>0</v>
      </c>
      <c r="Y124" s="77">
        <v>0</v>
      </c>
      <c r="Z124" s="77">
        <v>0</v>
      </c>
      <c r="AA124" s="77">
        <v>0</v>
      </c>
      <c r="AB124" s="77">
        <v>0</v>
      </c>
      <c r="AC124" s="77">
        <v>0</v>
      </c>
      <c r="AD124" s="77">
        <v>0</v>
      </c>
      <c r="AE124" s="77">
        <v>0</v>
      </c>
      <c r="AF124" s="77">
        <v>0</v>
      </c>
      <c r="AG124" s="77">
        <v>0</v>
      </c>
      <c r="AH124" s="77">
        <v>0</v>
      </c>
      <c r="AI124" s="77">
        <v>0</v>
      </c>
      <c r="AJ124" s="77">
        <v>0</v>
      </c>
      <c r="AK124" s="77">
        <v>0</v>
      </c>
      <c r="AL124" s="77">
        <v>0</v>
      </c>
      <c r="AM124" s="77">
        <v>0</v>
      </c>
      <c r="AN124" s="77">
        <v>0</v>
      </c>
      <c r="AO124" s="77">
        <v>0</v>
      </c>
      <c r="AP124" s="77">
        <v>0</v>
      </c>
      <c r="AQ124" s="77">
        <v>0</v>
      </c>
      <c r="AR124" s="77">
        <v>0</v>
      </c>
      <c r="AS124" s="77">
        <v>0</v>
      </c>
      <c r="AT124" s="77">
        <v>0</v>
      </c>
      <c r="AU124" s="77">
        <v>0</v>
      </c>
      <c r="AV124" s="77">
        <v>0</v>
      </c>
      <c r="AW124" s="77">
        <v>0</v>
      </c>
      <c r="AX124" s="77">
        <v>0</v>
      </c>
      <c r="AY124" s="77">
        <v>0</v>
      </c>
      <c r="AZ124" s="77">
        <v>0</v>
      </c>
      <c r="BA124" s="77">
        <v>0</v>
      </c>
      <c r="BB124" s="77">
        <v>0</v>
      </c>
      <c r="BC124" s="77">
        <v>0</v>
      </c>
      <c r="BD124" s="77">
        <v>0</v>
      </c>
      <c r="BE124" s="77">
        <v>0</v>
      </c>
      <c r="BF124" s="77">
        <v>0</v>
      </c>
      <c r="BG124" s="77">
        <v>0</v>
      </c>
      <c r="BH124" s="77">
        <v>0</v>
      </c>
      <c r="BI124" s="77">
        <v>0</v>
      </c>
      <c r="BJ124" s="77">
        <v>0</v>
      </c>
      <c r="BK124" s="77">
        <v>0</v>
      </c>
      <c r="BL124" s="77">
        <v>0</v>
      </c>
      <c r="BM124" s="77">
        <v>0</v>
      </c>
      <c r="BN124" s="77">
        <v>0</v>
      </c>
      <c r="BO124" s="77">
        <v>0</v>
      </c>
      <c r="BP124" s="77">
        <v>0</v>
      </c>
      <c r="BQ124" s="77">
        <v>0</v>
      </c>
      <c r="BR124" s="77">
        <v>0</v>
      </c>
      <c r="BS124" s="77">
        <v>0</v>
      </c>
      <c r="BT124" s="77">
        <v>0</v>
      </c>
      <c r="BU124" s="77">
        <v>0</v>
      </c>
      <c r="BV124" s="77">
        <v>0</v>
      </c>
      <c r="BW124" s="77">
        <v>0</v>
      </c>
      <c r="BX124" s="77">
        <v>0</v>
      </c>
      <c r="BY124" s="77">
        <v>0</v>
      </c>
      <c r="BZ124" s="77">
        <v>0</v>
      </c>
      <c r="CA124" s="77">
        <v>0</v>
      </c>
      <c r="CB124" s="77">
        <v>0</v>
      </c>
      <c r="CC124" s="77">
        <v>0</v>
      </c>
      <c r="CD124" s="77">
        <v>0</v>
      </c>
      <c r="CE124" s="77">
        <v>0</v>
      </c>
      <c r="CF124" s="77">
        <v>0</v>
      </c>
      <c r="CG124" s="77">
        <v>0</v>
      </c>
      <c r="CH124" s="77">
        <v>0</v>
      </c>
      <c r="CI124" s="77">
        <v>0</v>
      </c>
      <c r="CJ124" s="77">
        <v>0</v>
      </c>
      <c r="CK124" s="77">
        <v>0</v>
      </c>
      <c r="CL124" s="77">
        <v>0</v>
      </c>
      <c r="CM124" s="77">
        <v>0</v>
      </c>
      <c r="CN124" s="77">
        <v>0</v>
      </c>
      <c r="CO124" s="77">
        <v>0</v>
      </c>
      <c r="CP124" s="77">
        <v>0</v>
      </c>
      <c r="CQ124" s="77">
        <v>0</v>
      </c>
      <c r="CR124" s="77">
        <v>0</v>
      </c>
      <c r="CS124" s="77">
        <v>0</v>
      </c>
      <c r="CT124" s="77">
        <v>0</v>
      </c>
      <c r="CU124" s="77">
        <v>0</v>
      </c>
      <c r="CV124" s="77">
        <v>0</v>
      </c>
      <c r="CW124" s="77">
        <v>0</v>
      </c>
      <c r="CX124" s="77">
        <v>0</v>
      </c>
      <c r="CY124" s="77">
        <v>0</v>
      </c>
      <c r="CZ124" s="77">
        <v>0</v>
      </c>
      <c r="DA124" s="77">
        <v>0</v>
      </c>
      <c r="DB124" s="77">
        <v>0</v>
      </c>
      <c r="DC124" s="77">
        <v>0</v>
      </c>
      <c r="DD124" s="77">
        <v>0</v>
      </c>
      <c r="DE124" s="77">
        <v>0</v>
      </c>
      <c r="DF124" s="77">
        <v>0</v>
      </c>
      <c r="DG124" s="77">
        <v>0</v>
      </c>
      <c r="DH124" s="77">
        <v>0</v>
      </c>
      <c r="DI124" s="77">
        <v>0</v>
      </c>
      <c r="DJ124" s="77">
        <v>0</v>
      </c>
      <c r="DK124" s="77">
        <v>0</v>
      </c>
      <c r="DL124" s="77">
        <v>0</v>
      </c>
      <c r="DM124" s="77">
        <v>0</v>
      </c>
      <c r="DN124" s="77">
        <v>0</v>
      </c>
      <c r="DO124" s="77">
        <v>0</v>
      </c>
      <c r="DP124" s="77">
        <v>0</v>
      </c>
      <c r="DQ124" s="77">
        <v>0</v>
      </c>
      <c r="DR124" s="77">
        <v>0</v>
      </c>
      <c r="DS124" s="77">
        <v>0</v>
      </c>
      <c r="DT124" s="77">
        <v>0</v>
      </c>
      <c r="DU124" s="77">
        <v>0</v>
      </c>
      <c r="DV124" s="77">
        <v>0</v>
      </c>
      <c r="DW124" s="77">
        <v>0</v>
      </c>
      <c r="DX124" s="77">
        <v>0</v>
      </c>
      <c r="DY124" s="77">
        <v>0</v>
      </c>
      <c r="DZ124" s="78">
        <v>0</v>
      </c>
      <c r="EA124" s="77">
        <v>0</v>
      </c>
      <c r="EB124" s="77">
        <v>0</v>
      </c>
      <c r="EC124" s="77">
        <v>0</v>
      </c>
      <c r="ED124" s="77">
        <v>0</v>
      </c>
      <c r="EE124" s="77">
        <v>0</v>
      </c>
      <c r="EF124" s="77">
        <v>0</v>
      </c>
      <c r="EG124" s="77">
        <v>86718600</v>
      </c>
      <c r="EH124" s="78">
        <v>0</v>
      </c>
      <c r="EI124" s="79">
        <v>0</v>
      </c>
      <c r="EJ124" s="77">
        <v>0</v>
      </c>
      <c r="EK124" s="77">
        <v>0</v>
      </c>
      <c r="EL124" s="77">
        <v>0</v>
      </c>
      <c r="EM124" s="77">
        <v>0</v>
      </c>
      <c r="EN124" s="77">
        <v>86718600</v>
      </c>
      <c r="EO124" s="77">
        <v>86718600</v>
      </c>
    </row>
    <row r="125" spans="1:145">
      <c r="A125" s="56">
        <v>122</v>
      </c>
      <c r="B125" s="68" t="s">
        <v>741</v>
      </c>
      <c r="C125" s="68" t="s">
        <v>40</v>
      </c>
      <c r="D125" s="68"/>
      <c r="E125" s="77">
        <v>548</v>
      </c>
      <c r="F125" s="77">
        <v>268</v>
      </c>
      <c r="G125" s="77">
        <v>35</v>
      </c>
      <c r="H125" s="77">
        <v>14</v>
      </c>
      <c r="I125" s="77">
        <v>44</v>
      </c>
      <c r="J125" s="77">
        <v>38</v>
      </c>
      <c r="K125" s="77">
        <v>41</v>
      </c>
      <c r="L125" s="77">
        <v>60</v>
      </c>
      <c r="M125" s="77">
        <v>19</v>
      </c>
      <c r="N125" s="77">
        <v>0</v>
      </c>
      <c r="O125" s="77">
        <v>123</v>
      </c>
      <c r="P125" s="77">
        <v>0</v>
      </c>
      <c r="Q125" s="77">
        <v>72</v>
      </c>
      <c r="R125" s="77">
        <v>0</v>
      </c>
      <c r="S125" s="77">
        <v>0</v>
      </c>
      <c r="T125" s="77">
        <v>0</v>
      </c>
      <c r="U125" s="77">
        <v>12</v>
      </c>
      <c r="V125" s="77">
        <v>130</v>
      </c>
      <c r="W125" s="77">
        <v>140</v>
      </c>
      <c r="X125" s="77">
        <v>225</v>
      </c>
      <c r="Y125" s="77">
        <v>0</v>
      </c>
      <c r="Z125" s="77">
        <v>0</v>
      </c>
      <c r="AA125" s="77">
        <v>0</v>
      </c>
      <c r="AB125" s="77">
        <v>0</v>
      </c>
      <c r="AC125" s="77">
        <v>56470</v>
      </c>
      <c r="AD125" s="77">
        <v>0</v>
      </c>
      <c r="AE125" s="77">
        <v>2400</v>
      </c>
      <c r="AF125" s="77">
        <v>320</v>
      </c>
      <c r="AG125" s="77">
        <v>107</v>
      </c>
      <c r="AH125" s="77">
        <v>906</v>
      </c>
      <c r="AI125" s="77">
        <v>281</v>
      </c>
      <c r="AJ125" s="77">
        <v>0</v>
      </c>
      <c r="AK125" s="77">
        <v>713</v>
      </c>
      <c r="AL125" s="77">
        <v>20</v>
      </c>
      <c r="AM125" s="77">
        <v>0</v>
      </c>
      <c r="AN125" s="77">
        <v>27</v>
      </c>
      <c r="AO125" s="77">
        <v>0</v>
      </c>
      <c r="AP125" s="77">
        <v>0</v>
      </c>
      <c r="AQ125" s="77">
        <v>0</v>
      </c>
      <c r="AR125" s="77">
        <v>0</v>
      </c>
      <c r="AS125" s="77">
        <v>0</v>
      </c>
      <c r="AT125" s="77">
        <v>0</v>
      </c>
      <c r="AU125" s="77">
        <v>0</v>
      </c>
      <c r="AV125" s="77">
        <v>0</v>
      </c>
      <c r="AW125" s="77">
        <v>0</v>
      </c>
      <c r="AX125" s="77">
        <v>0</v>
      </c>
      <c r="AY125" s="77">
        <v>0</v>
      </c>
      <c r="AZ125" s="77">
        <v>0</v>
      </c>
      <c r="BA125" s="77">
        <v>0</v>
      </c>
      <c r="BB125" s="77">
        <v>0</v>
      </c>
      <c r="BC125" s="77">
        <v>0</v>
      </c>
      <c r="BD125" s="77">
        <v>0</v>
      </c>
      <c r="BE125" s="77">
        <v>0</v>
      </c>
      <c r="BF125" s="77">
        <v>0</v>
      </c>
      <c r="BG125" s="77">
        <v>0</v>
      </c>
      <c r="BH125" s="77">
        <v>0</v>
      </c>
      <c r="BI125" s="77">
        <v>0</v>
      </c>
      <c r="BJ125" s="77">
        <v>0</v>
      </c>
      <c r="BK125" s="77">
        <v>0</v>
      </c>
      <c r="BL125" s="77">
        <v>0</v>
      </c>
      <c r="BM125" s="77">
        <v>0</v>
      </c>
      <c r="BN125" s="77">
        <v>0</v>
      </c>
      <c r="BO125" s="77">
        <v>0</v>
      </c>
      <c r="BP125" s="77">
        <v>10212</v>
      </c>
      <c r="BQ125" s="77">
        <v>1302</v>
      </c>
      <c r="BR125" s="77">
        <v>0</v>
      </c>
      <c r="BS125" s="77">
        <v>0</v>
      </c>
      <c r="BT125" s="77">
        <v>0</v>
      </c>
      <c r="BU125" s="77">
        <v>0</v>
      </c>
      <c r="BV125" s="77">
        <v>0</v>
      </c>
      <c r="BW125" s="77">
        <v>0</v>
      </c>
      <c r="BX125" s="77">
        <v>0</v>
      </c>
      <c r="BY125" s="77">
        <v>958</v>
      </c>
      <c r="BZ125" s="77">
        <v>0</v>
      </c>
      <c r="CA125" s="77">
        <v>0</v>
      </c>
      <c r="CB125" s="77">
        <v>0</v>
      </c>
      <c r="CC125" s="77">
        <v>0</v>
      </c>
      <c r="CD125" s="77">
        <v>0</v>
      </c>
      <c r="CE125" s="77">
        <v>0</v>
      </c>
      <c r="CF125" s="77">
        <v>0</v>
      </c>
      <c r="CG125" s="77">
        <v>0</v>
      </c>
      <c r="CH125" s="77">
        <v>0</v>
      </c>
      <c r="CI125" s="77">
        <v>0</v>
      </c>
      <c r="CJ125" s="77">
        <v>0</v>
      </c>
      <c r="CK125" s="77">
        <v>0</v>
      </c>
      <c r="CL125" s="77">
        <v>0</v>
      </c>
      <c r="CM125" s="77">
        <v>0</v>
      </c>
      <c r="CN125" s="77">
        <v>0</v>
      </c>
      <c r="CO125" s="77">
        <v>0</v>
      </c>
      <c r="CP125" s="77">
        <v>0</v>
      </c>
      <c r="CQ125" s="77">
        <v>0</v>
      </c>
      <c r="CR125" s="77">
        <v>0</v>
      </c>
      <c r="CS125" s="77">
        <v>0</v>
      </c>
      <c r="CT125" s="77">
        <v>0</v>
      </c>
      <c r="CU125" s="77">
        <v>0</v>
      </c>
      <c r="CV125" s="77">
        <v>0</v>
      </c>
      <c r="CW125" s="77">
        <v>532</v>
      </c>
      <c r="CX125" s="77">
        <v>98</v>
      </c>
      <c r="CY125" s="77">
        <v>32240</v>
      </c>
      <c r="CZ125" s="77">
        <v>8915</v>
      </c>
      <c r="DA125" s="77">
        <v>1975</v>
      </c>
      <c r="DB125" s="77">
        <v>2114</v>
      </c>
      <c r="DC125" s="77">
        <v>226</v>
      </c>
      <c r="DD125" s="77">
        <v>0</v>
      </c>
      <c r="DE125" s="77">
        <v>0</v>
      </c>
      <c r="DF125" s="77">
        <v>1</v>
      </c>
      <c r="DG125" s="77">
        <v>28089</v>
      </c>
      <c r="DH125" s="77">
        <v>33703</v>
      </c>
      <c r="DI125" s="77">
        <v>422</v>
      </c>
      <c r="DJ125" s="77">
        <v>16414</v>
      </c>
      <c r="DK125" s="77">
        <v>16097</v>
      </c>
      <c r="DL125" s="77">
        <v>28624</v>
      </c>
      <c r="DM125" s="77">
        <v>179449</v>
      </c>
      <c r="DN125" s="77">
        <v>118035</v>
      </c>
      <c r="DO125" s="77">
        <v>38002</v>
      </c>
      <c r="DP125" s="77">
        <v>128467</v>
      </c>
      <c r="DQ125" s="77">
        <v>429027</v>
      </c>
      <c r="DR125" s="77">
        <v>503</v>
      </c>
      <c r="DS125" s="77">
        <v>214976</v>
      </c>
      <c r="DT125" s="77">
        <v>562540</v>
      </c>
      <c r="DU125" s="77">
        <v>0</v>
      </c>
      <c r="DV125" s="77">
        <v>972811</v>
      </c>
      <c r="DW125" s="77">
        <v>15900</v>
      </c>
      <c r="DX125" s="77">
        <v>48598</v>
      </c>
      <c r="DY125" s="77">
        <v>174351</v>
      </c>
      <c r="DZ125" s="78">
        <v>266052</v>
      </c>
      <c r="EA125" s="77">
        <v>55986</v>
      </c>
      <c r="EB125" s="77">
        <v>16257</v>
      </c>
      <c r="EC125" s="77">
        <v>66712</v>
      </c>
      <c r="ED125" s="77">
        <v>33658</v>
      </c>
      <c r="EE125" s="77">
        <v>0</v>
      </c>
      <c r="EF125" s="77">
        <v>3566261</v>
      </c>
      <c r="EG125" s="77">
        <v>30390750</v>
      </c>
      <c r="EH125" s="78">
        <v>25347247</v>
      </c>
      <c r="EI125" s="79">
        <v>4598250</v>
      </c>
      <c r="EJ125" s="77">
        <v>0</v>
      </c>
      <c r="EK125" s="77">
        <v>4088800</v>
      </c>
      <c r="EL125" s="77">
        <v>0</v>
      </c>
      <c r="EM125" s="77">
        <v>171740</v>
      </c>
      <c r="EN125" s="77">
        <v>64253307</v>
      </c>
      <c r="EO125" s="77">
        <v>67819568</v>
      </c>
    </row>
    <row r="126" spans="1:145">
      <c r="A126" s="56">
        <v>123</v>
      </c>
      <c r="B126" s="68" t="s">
        <v>742</v>
      </c>
      <c r="C126" s="68" t="s">
        <v>41</v>
      </c>
      <c r="D126" s="68"/>
      <c r="E126" s="77">
        <v>0</v>
      </c>
      <c r="F126" s="77">
        <v>0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  <c r="M126" s="77">
        <v>0</v>
      </c>
      <c r="N126" s="77">
        <v>0</v>
      </c>
      <c r="O126" s="77">
        <v>0</v>
      </c>
      <c r="P126" s="77">
        <v>0</v>
      </c>
      <c r="Q126" s="77">
        <v>0</v>
      </c>
      <c r="R126" s="77">
        <v>0</v>
      </c>
      <c r="S126" s="77">
        <v>0</v>
      </c>
      <c r="T126" s="77">
        <v>0</v>
      </c>
      <c r="U126" s="77">
        <v>0</v>
      </c>
      <c r="V126" s="77">
        <v>0</v>
      </c>
      <c r="W126" s="77">
        <v>0</v>
      </c>
      <c r="X126" s="77">
        <v>0</v>
      </c>
      <c r="Y126" s="77">
        <v>0</v>
      </c>
      <c r="Z126" s="77">
        <v>0</v>
      </c>
      <c r="AA126" s="77">
        <v>0</v>
      </c>
      <c r="AB126" s="77">
        <v>0</v>
      </c>
      <c r="AC126" s="77">
        <v>73</v>
      </c>
      <c r="AD126" s="77">
        <v>0</v>
      </c>
      <c r="AE126" s="77">
        <v>946</v>
      </c>
      <c r="AF126" s="77">
        <v>738</v>
      </c>
      <c r="AG126" s="77">
        <v>0</v>
      </c>
      <c r="AH126" s="77">
        <v>0</v>
      </c>
      <c r="AI126" s="77">
        <v>0</v>
      </c>
      <c r="AJ126" s="77">
        <v>0</v>
      </c>
      <c r="AK126" s="77">
        <v>0</v>
      </c>
      <c r="AL126" s="77">
        <v>0</v>
      </c>
      <c r="AM126" s="77">
        <v>0</v>
      </c>
      <c r="AN126" s="77">
        <v>0</v>
      </c>
      <c r="AO126" s="77">
        <v>0</v>
      </c>
      <c r="AP126" s="77">
        <v>0</v>
      </c>
      <c r="AQ126" s="77">
        <v>0</v>
      </c>
      <c r="AR126" s="77">
        <v>0</v>
      </c>
      <c r="AS126" s="77">
        <v>0</v>
      </c>
      <c r="AT126" s="77">
        <v>0</v>
      </c>
      <c r="AU126" s="77">
        <v>0</v>
      </c>
      <c r="AV126" s="77">
        <v>0</v>
      </c>
      <c r="AW126" s="77">
        <v>0</v>
      </c>
      <c r="AX126" s="77">
        <v>0</v>
      </c>
      <c r="AY126" s="77">
        <v>0</v>
      </c>
      <c r="AZ126" s="77">
        <v>0</v>
      </c>
      <c r="BA126" s="77">
        <v>0</v>
      </c>
      <c r="BB126" s="77">
        <v>0</v>
      </c>
      <c r="BC126" s="77">
        <v>0</v>
      </c>
      <c r="BD126" s="77">
        <v>0</v>
      </c>
      <c r="BE126" s="77">
        <v>0</v>
      </c>
      <c r="BF126" s="77">
        <v>0</v>
      </c>
      <c r="BG126" s="77">
        <v>0</v>
      </c>
      <c r="BH126" s="77">
        <v>0</v>
      </c>
      <c r="BI126" s="77">
        <v>0</v>
      </c>
      <c r="BJ126" s="77">
        <v>0</v>
      </c>
      <c r="BK126" s="77">
        <v>0</v>
      </c>
      <c r="BL126" s="77">
        <v>0</v>
      </c>
      <c r="BM126" s="77">
        <v>0</v>
      </c>
      <c r="BN126" s="77">
        <v>0</v>
      </c>
      <c r="BO126" s="77">
        <v>0</v>
      </c>
      <c r="BP126" s="77">
        <v>0</v>
      </c>
      <c r="BQ126" s="77">
        <v>0</v>
      </c>
      <c r="BR126" s="77">
        <v>0</v>
      </c>
      <c r="BS126" s="77">
        <v>0</v>
      </c>
      <c r="BT126" s="77">
        <v>0</v>
      </c>
      <c r="BU126" s="77">
        <v>0</v>
      </c>
      <c r="BV126" s="77">
        <v>0</v>
      </c>
      <c r="BW126" s="77">
        <v>0</v>
      </c>
      <c r="BX126" s="77">
        <v>0</v>
      </c>
      <c r="BY126" s="77">
        <v>0</v>
      </c>
      <c r="BZ126" s="77">
        <v>0</v>
      </c>
      <c r="CA126" s="77">
        <v>0</v>
      </c>
      <c r="CB126" s="77">
        <v>0</v>
      </c>
      <c r="CC126" s="77">
        <v>0</v>
      </c>
      <c r="CD126" s="77">
        <v>0</v>
      </c>
      <c r="CE126" s="77">
        <v>0</v>
      </c>
      <c r="CF126" s="77">
        <v>0</v>
      </c>
      <c r="CG126" s="77">
        <v>0</v>
      </c>
      <c r="CH126" s="77">
        <v>0</v>
      </c>
      <c r="CI126" s="77">
        <v>0</v>
      </c>
      <c r="CJ126" s="77">
        <v>0</v>
      </c>
      <c r="CK126" s="77">
        <v>0</v>
      </c>
      <c r="CL126" s="77">
        <v>0</v>
      </c>
      <c r="CM126" s="77">
        <v>0</v>
      </c>
      <c r="CN126" s="77">
        <v>0</v>
      </c>
      <c r="CO126" s="77">
        <v>0</v>
      </c>
      <c r="CP126" s="77">
        <v>0</v>
      </c>
      <c r="CQ126" s="77">
        <v>0</v>
      </c>
      <c r="CR126" s="77">
        <v>0</v>
      </c>
      <c r="CS126" s="77">
        <v>0</v>
      </c>
      <c r="CT126" s="77">
        <v>0</v>
      </c>
      <c r="CU126" s="77">
        <v>0</v>
      </c>
      <c r="CV126" s="77">
        <v>0</v>
      </c>
      <c r="CW126" s="77">
        <v>0</v>
      </c>
      <c r="CX126" s="77">
        <v>0</v>
      </c>
      <c r="CY126" s="77">
        <v>0</v>
      </c>
      <c r="CZ126" s="77">
        <v>0</v>
      </c>
      <c r="DA126" s="77">
        <v>0</v>
      </c>
      <c r="DB126" s="77">
        <v>0</v>
      </c>
      <c r="DC126" s="77">
        <v>0</v>
      </c>
      <c r="DD126" s="77">
        <v>0</v>
      </c>
      <c r="DE126" s="77">
        <v>0</v>
      </c>
      <c r="DF126" s="77">
        <v>0</v>
      </c>
      <c r="DG126" s="77">
        <v>4314</v>
      </c>
      <c r="DH126" s="77">
        <v>0</v>
      </c>
      <c r="DI126" s="77">
        <v>0</v>
      </c>
      <c r="DJ126" s="77">
        <v>0</v>
      </c>
      <c r="DK126" s="77">
        <v>0</v>
      </c>
      <c r="DL126" s="77">
        <v>0</v>
      </c>
      <c r="DM126" s="77">
        <v>0</v>
      </c>
      <c r="DN126" s="77">
        <v>0</v>
      </c>
      <c r="DO126" s="77">
        <v>0</v>
      </c>
      <c r="DP126" s="77">
        <v>0</v>
      </c>
      <c r="DQ126" s="77">
        <v>0</v>
      </c>
      <c r="DR126" s="77">
        <v>0</v>
      </c>
      <c r="DS126" s="77">
        <v>0</v>
      </c>
      <c r="DT126" s="77">
        <v>67141</v>
      </c>
      <c r="DU126" s="77">
        <v>0</v>
      </c>
      <c r="DV126" s="77">
        <v>0</v>
      </c>
      <c r="DW126" s="77">
        <v>34494</v>
      </c>
      <c r="DX126" s="77">
        <v>0</v>
      </c>
      <c r="DY126" s="77">
        <v>0</v>
      </c>
      <c r="DZ126" s="78">
        <v>0</v>
      </c>
      <c r="EA126" s="77">
        <v>0</v>
      </c>
      <c r="EB126" s="77">
        <v>0</v>
      </c>
      <c r="EC126" s="77">
        <v>0</v>
      </c>
      <c r="ED126" s="77">
        <v>1975</v>
      </c>
      <c r="EE126" s="77">
        <v>0</v>
      </c>
      <c r="EF126" s="77">
        <v>109680</v>
      </c>
      <c r="EG126" s="77">
        <v>22580991</v>
      </c>
      <c r="EH126" s="78">
        <v>8991081</v>
      </c>
      <c r="EI126" s="79">
        <v>0</v>
      </c>
      <c r="EJ126" s="77">
        <v>0</v>
      </c>
      <c r="EK126" s="77">
        <v>0</v>
      </c>
      <c r="EL126" s="77">
        <v>0</v>
      </c>
      <c r="EM126" s="77">
        <v>0</v>
      </c>
      <c r="EN126" s="77">
        <v>31572072</v>
      </c>
      <c r="EO126" s="77">
        <v>31681752</v>
      </c>
    </row>
    <row r="127" spans="1:145">
      <c r="A127" s="56">
        <v>124</v>
      </c>
      <c r="B127" s="68" t="s">
        <v>743</v>
      </c>
      <c r="C127" s="68" t="s">
        <v>38</v>
      </c>
      <c r="D127" s="68"/>
      <c r="E127" s="77">
        <v>0</v>
      </c>
      <c r="F127" s="77">
        <v>0</v>
      </c>
      <c r="G127" s="77">
        <v>0</v>
      </c>
      <c r="H127" s="77">
        <v>0</v>
      </c>
      <c r="I127" s="77">
        <v>0</v>
      </c>
      <c r="J127" s="77">
        <v>0</v>
      </c>
      <c r="K127" s="77">
        <v>0</v>
      </c>
      <c r="L127" s="77">
        <v>0</v>
      </c>
      <c r="M127" s="77">
        <v>0</v>
      </c>
      <c r="N127" s="77">
        <v>0</v>
      </c>
      <c r="O127" s="77">
        <v>0</v>
      </c>
      <c r="P127" s="77">
        <v>0</v>
      </c>
      <c r="Q127" s="77">
        <v>0</v>
      </c>
      <c r="R127" s="77">
        <v>0</v>
      </c>
      <c r="S127" s="77">
        <v>0</v>
      </c>
      <c r="T127" s="77">
        <v>0</v>
      </c>
      <c r="U127" s="77">
        <v>0</v>
      </c>
      <c r="V127" s="77">
        <v>0</v>
      </c>
      <c r="W127" s="77">
        <v>0</v>
      </c>
      <c r="X127" s="77">
        <v>0</v>
      </c>
      <c r="Y127" s="77">
        <v>0</v>
      </c>
      <c r="Z127" s="77">
        <v>0</v>
      </c>
      <c r="AA127" s="77">
        <v>0</v>
      </c>
      <c r="AB127" s="77">
        <v>0</v>
      </c>
      <c r="AC127" s="77">
        <v>110802</v>
      </c>
      <c r="AD127" s="77">
        <v>0</v>
      </c>
      <c r="AE127" s="77">
        <v>20982</v>
      </c>
      <c r="AF127" s="77">
        <v>5550</v>
      </c>
      <c r="AG127" s="77">
        <v>0</v>
      </c>
      <c r="AH127" s="77">
        <v>2113</v>
      </c>
      <c r="AI127" s="77">
        <v>173</v>
      </c>
      <c r="AJ127" s="77">
        <v>1</v>
      </c>
      <c r="AK127" s="77">
        <v>4492</v>
      </c>
      <c r="AL127" s="77">
        <v>5433</v>
      </c>
      <c r="AM127" s="77">
        <v>433</v>
      </c>
      <c r="AN127" s="77">
        <v>0</v>
      </c>
      <c r="AO127" s="77">
        <v>6203</v>
      </c>
      <c r="AP127" s="77">
        <v>0</v>
      </c>
      <c r="AQ127" s="77">
        <v>0</v>
      </c>
      <c r="AR127" s="77">
        <v>0</v>
      </c>
      <c r="AS127" s="77">
        <v>0</v>
      </c>
      <c r="AT127" s="77">
        <v>0</v>
      </c>
      <c r="AU127" s="77">
        <v>0</v>
      </c>
      <c r="AV127" s="77">
        <v>0</v>
      </c>
      <c r="AW127" s="77">
        <v>0</v>
      </c>
      <c r="AX127" s="77">
        <v>0</v>
      </c>
      <c r="AY127" s="77">
        <v>0</v>
      </c>
      <c r="AZ127" s="77">
        <v>0</v>
      </c>
      <c r="BA127" s="77">
        <v>0</v>
      </c>
      <c r="BB127" s="77">
        <v>0</v>
      </c>
      <c r="BC127" s="77">
        <v>0</v>
      </c>
      <c r="BD127" s="77">
        <v>0</v>
      </c>
      <c r="BE127" s="77">
        <v>0</v>
      </c>
      <c r="BF127" s="77">
        <v>0</v>
      </c>
      <c r="BG127" s="77">
        <v>0</v>
      </c>
      <c r="BH127" s="77">
        <v>0</v>
      </c>
      <c r="BI127" s="77">
        <v>0</v>
      </c>
      <c r="BJ127" s="77">
        <v>0</v>
      </c>
      <c r="BK127" s="77">
        <v>0</v>
      </c>
      <c r="BL127" s="77">
        <v>0</v>
      </c>
      <c r="BM127" s="77">
        <v>0</v>
      </c>
      <c r="BN127" s="77">
        <v>7</v>
      </c>
      <c r="BO127" s="77">
        <v>5</v>
      </c>
      <c r="BP127" s="77">
        <v>0</v>
      </c>
      <c r="BQ127" s="77">
        <v>0</v>
      </c>
      <c r="BR127" s="77">
        <v>0</v>
      </c>
      <c r="BS127" s="77">
        <v>0</v>
      </c>
      <c r="BT127" s="77">
        <v>0</v>
      </c>
      <c r="BU127" s="77">
        <v>0</v>
      </c>
      <c r="BV127" s="77">
        <v>0</v>
      </c>
      <c r="BW127" s="77">
        <v>0</v>
      </c>
      <c r="BX127" s="77">
        <v>0</v>
      </c>
      <c r="BY127" s="77">
        <v>0</v>
      </c>
      <c r="BZ127" s="77">
        <v>0</v>
      </c>
      <c r="CA127" s="77">
        <v>0</v>
      </c>
      <c r="CB127" s="77">
        <v>0</v>
      </c>
      <c r="CC127" s="77">
        <v>0</v>
      </c>
      <c r="CD127" s="77">
        <v>0</v>
      </c>
      <c r="CE127" s="77">
        <v>0</v>
      </c>
      <c r="CF127" s="77">
        <v>0</v>
      </c>
      <c r="CG127" s="77">
        <v>0</v>
      </c>
      <c r="CH127" s="77">
        <v>0</v>
      </c>
      <c r="CI127" s="77">
        <v>0</v>
      </c>
      <c r="CJ127" s="77">
        <v>0</v>
      </c>
      <c r="CK127" s="77">
        <v>0</v>
      </c>
      <c r="CL127" s="77">
        <v>0</v>
      </c>
      <c r="CM127" s="77">
        <v>0</v>
      </c>
      <c r="CN127" s="77">
        <v>0</v>
      </c>
      <c r="CO127" s="77">
        <v>0</v>
      </c>
      <c r="CP127" s="77">
        <v>0</v>
      </c>
      <c r="CQ127" s="77">
        <v>0</v>
      </c>
      <c r="CR127" s="77">
        <v>0</v>
      </c>
      <c r="CS127" s="77">
        <v>0</v>
      </c>
      <c r="CT127" s="77">
        <v>0</v>
      </c>
      <c r="CU127" s="77">
        <v>0</v>
      </c>
      <c r="CV127" s="77">
        <v>0</v>
      </c>
      <c r="CW127" s="77">
        <v>287</v>
      </c>
      <c r="CX127" s="77">
        <v>115</v>
      </c>
      <c r="CY127" s="77">
        <v>25983</v>
      </c>
      <c r="CZ127" s="77">
        <v>16124</v>
      </c>
      <c r="DA127" s="77">
        <v>5927</v>
      </c>
      <c r="DB127" s="77">
        <v>1956</v>
      </c>
      <c r="DC127" s="77">
        <v>500</v>
      </c>
      <c r="DD127" s="77">
        <v>0</v>
      </c>
      <c r="DE127" s="77">
        <v>1</v>
      </c>
      <c r="DF127" s="77">
        <v>0</v>
      </c>
      <c r="DG127" s="77">
        <v>552939</v>
      </c>
      <c r="DH127" s="77">
        <v>315277</v>
      </c>
      <c r="DI127" s="77">
        <v>44121</v>
      </c>
      <c r="DJ127" s="77">
        <v>14276</v>
      </c>
      <c r="DK127" s="77">
        <v>35821</v>
      </c>
      <c r="DL127" s="77">
        <v>7872</v>
      </c>
      <c r="DM127" s="77">
        <v>125466</v>
      </c>
      <c r="DN127" s="77">
        <v>12954</v>
      </c>
      <c r="DO127" s="77">
        <v>5</v>
      </c>
      <c r="DP127" s="77">
        <v>16549</v>
      </c>
      <c r="DQ127" s="77">
        <v>473409</v>
      </c>
      <c r="DR127" s="77">
        <v>1743</v>
      </c>
      <c r="DS127" s="77">
        <v>1071853</v>
      </c>
      <c r="DT127" s="77">
        <v>84637</v>
      </c>
      <c r="DU127" s="77">
        <v>0</v>
      </c>
      <c r="DV127" s="77">
        <v>218297</v>
      </c>
      <c r="DW127" s="77">
        <v>35695</v>
      </c>
      <c r="DX127" s="77">
        <v>117364</v>
      </c>
      <c r="DY127" s="77">
        <v>140288</v>
      </c>
      <c r="DZ127" s="78">
        <v>117330</v>
      </c>
      <c r="EA127" s="77">
        <v>109662</v>
      </c>
      <c r="EB127" s="77">
        <v>7092</v>
      </c>
      <c r="EC127" s="77">
        <v>62139</v>
      </c>
      <c r="ED127" s="77">
        <v>35654</v>
      </c>
      <c r="EE127" s="77">
        <v>43412</v>
      </c>
      <c r="EF127" s="77">
        <v>3850942</v>
      </c>
      <c r="EG127" s="77">
        <v>3957972</v>
      </c>
      <c r="EH127" s="78">
        <v>0</v>
      </c>
      <c r="EI127" s="79">
        <v>0</v>
      </c>
      <c r="EJ127" s="77">
        <v>0</v>
      </c>
      <c r="EK127" s="77">
        <v>0</v>
      </c>
      <c r="EL127" s="77">
        <v>0</v>
      </c>
      <c r="EM127" s="77">
        <v>0</v>
      </c>
      <c r="EN127" s="77">
        <v>3957972</v>
      </c>
      <c r="EO127" s="77">
        <v>7808914</v>
      </c>
    </row>
    <row r="128" spans="1:145">
      <c r="A128" s="56">
        <v>125</v>
      </c>
      <c r="B128" s="68" t="s">
        <v>744</v>
      </c>
      <c r="C128" s="68" t="s">
        <v>35</v>
      </c>
      <c r="D128" s="68"/>
      <c r="E128" s="80">
        <v>1</v>
      </c>
      <c r="F128" s="80">
        <v>3</v>
      </c>
      <c r="G128" s="80">
        <v>0</v>
      </c>
      <c r="H128" s="80">
        <v>0</v>
      </c>
      <c r="I128" s="80">
        <v>0</v>
      </c>
      <c r="J128" s="80">
        <v>0</v>
      </c>
      <c r="K128" s="80">
        <v>3</v>
      </c>
      <c r="L128" s="80">
        <v>0</v>
      </c>
      <c r="M128" s="80">
        <v>0</v>
      </c>
      <c r="N128" s="80">
        <v>0</v>
      </c>
      <c r="O128" s="80">
        <v>7</v>
      </c>
      <c r="P128" s="80">
        <v>0</v>
      </c>
      <c r="Q128" s="80">
        <v>0</v>
      </c>
      <c r="R128" s="80">
        <v>0</v>
      </c>
      <c r="S128" s="80">
        <v>0</v>
      </c>
      <c r="T128" s="80">
        <v>0</v>
      </c>
      <c r="U128" s="80">
        <v>0</v>
      </c>
      <c r="V128" s="80">
        <v>0</v>
      </c>
      <c r="W128" s="80">
        <v>0</v>
      </c>
      <c r="X128" s="80">
        <v>0</v>
      </c>
      <c r="Y128" s="80">
        <v>0</v>
      </c>
      <c r="Z128" s="80">
        <v>0</v>
      </c>
      <c r="AA128" s="80">
        <v>0</v>
      </c>
      <c r="AB128" s="80">
        <v>0</v>
      </c>
      <c r="AC128" s="80">
        <v>0</v>
      </c>
      <c r="AD128" s="80">
        <v>0</v>
      </c>
      <c r="AE128" s="80">
        <v>0</v>
      </c>
      <c r="AF128" s="80">
        <v>0</v>
      </c>
      <c r="AG128" s="80">
        <v>0</v>
      </c>
      <c r="AH128" s="80">
        <v>0</v>
      </c>
      <c r="AI128" s="80">
        <v>0</v>
      </c>
      <c r="AJ128" s="80">
        <v>0</v>
      </c>
      <c r="AK128" s="80">
        <v>972</v>
      </c>
      <c r="AL128" s="80">
        <v>0</v>
      </c>
      <c r="AM128" s="80">
        <v>1</v>
      </c>
      <c r="AN128" s="80">
        <v>0</v>
      </c>
      <c r="AO128" s="80">
        <v>4</v>
      </c>
      <c r="AP128" s="80">
        <v>0</v>
      </c>
      <c r="AQ128" s="80">
        <v>0</v>
      </c>
      <c r="AR128" s="80">
        <v>0</v>
      </c>
      <c r="AS128" s="80">
        <v>0</v>
      </c>
      <c r="AT128" s="80">
        <v>0</v>
      </c>
      <c r="AU128" s="80">
        <v>0</v>
      </c>
      <c r="AV128" s="80">
        <v>0</v>
      </c>
      <c r="AW128" s="80">
        <v>0</v>
      </c>
      <c r="AX128" s="80">
        <v>0</v>
      </c>
      <c r="AY128" s="80">
        <v>0</v>
      </c>
      <c r="AZ128" s="80">
        <v>0</v>
      </c>
      <c r="BA128" s="80">
        <v>0</v>
      </c>
      <c r="BB128" s="80">
        <v>0</v>
      </c>
      <c r="BC128" s="80">
        <v>0</v>
      </c>
      <c r="BD128" s="80">
        <v>0</v>
      </c>
      <c r="BE128" s="80">
        <v>0</v>
      </c>
      <c r="BF128" s="80">
        <v>0</v>
      </c>
      <c r="BG128" s="80">
        <v>0</v>
      </c>
      <c r="BH128" s="80">
        <v>0</v>
      </c>
      <c r="BI128" s="80">
        <v>0</v>
      </c>
      <c r="BJ128" s="80">
        <v>0</v>
      </c>
      <c r="BK128" s="80">
        <v>0</v>
      </c>
      <c r="BL128" s="80">
        <v>0</v>
      </c>
      <c r="BM128" s="80">
        <v>0</v>
      </c>
      <c r="BN128" s="80">
        <v>0</v>
      </c>
      <c r="BO128" s="80">
        <v>0</v>
      </c>
      <c r="BP128" s="80">
        <v>1012</v>
      </c>
      <c r="BQ128" s="80">
        <v>4</v>
      </c>
      <c r="BR128" s="80">
        <v>39</v>
      </c>
      <c r="BS128" s="80">
        <v>53</v>
      </c>
      <c r="BT128" s="80">
        <v>2</v>
      </c>
      <c r="BU128" s="80">
        <v>4</v>
      </c>
      <c r="BV128" s="80">
        <v>20</v>
      </c>
      <c r="BW128" s="80">
        <v>11</v>
      </c>
      <c r="BX128" s="80">
        <v>9</v>
      </c>
      <c r="BY128" s="80">
        <v>30</v>
      </c>
      <c r="BZ128" s="80">
        <v>0</v>
      </c>
      <c r="CA128" s="80">
        <v>0</v>
      </c>
      <c r="CB128" s="80">
        <v>0</v>
      </c>
      <c r="CC128" s="80">
        <v>0</v>
      </c>
      <c r="CD128" s="80">
        <v>0</v>
      </c>
      <c r="CE128" s="80">
        <v>0</v>
      </c>
      <c r="CF128" s="80">
        <v>0</v>
      </c>
      <c r="CG128" s="80">
        <v>0</v>
      </c>
      <c r="CH128" s="80">
        <v>0</v>
      </c>
      <c r="CI128" s="80">
        <v>0</v>
      </c>
      <c r="CJ128" s="80">
        <v>0</v>
      </c>
      <c r="CK128" s="80">
        <v>0</v>
      </c>
      <c r="CL128" s="80">
        <v>0</v>
      </c>
      <c r="CM128" s="80">
        <v>0</v>
      </c>
      <c r="CN128" s="80">
        <v>0</v>
      </c>
      <c r="CO128" s="80">
        <v>0</v>
      </c>
      <c r="CP128" s="80">
        <v>0</v>
      </c>
      <c r="CQ128" s="80">
        <v>0</v>
      </c>
      <c r="CR128" s="80">
        <v>0</v>
      </c>
      <c r="CS128" s="80">
        <v>0</v>
      </c>
      <c r="CT128" s="80">
        <v>0</v>
      </c>
      <c r="CU128" s="80">
        <v>0</v>
      </c>
      <c r="CV128" s="80">
        <v>0</v>
      </c>
      <c r="CW128" s="80">
        <v>31</v>
      </c>
      <c r="CX128" s="80">
        <v>16</v>
      </c>
      <c r="CY128" s="80">
        <v>492</v>
      </c>
      <c r="CZ128" s="80">
        <v>51</v>
      </c>
      <c r="DA128" s="80">
        <v>165</v>
      </c>
      <c r="DB128" s="80">
        <v>7</v>
      </c>
      <c r="DC128" s="80">
        <v>16</v>
      </c>
      <c r="DD128" s="80">
        <v>0</v>
      </c>
      <c r="DE128" s="80">
        <v>0</v>
      </c>
      <c r="DF128" s="80">
        <v>0</v>
      </c>
      <c r="DG128" s="80">
        <v>117058</v>
      </c>
      <c r="DH128" s="80">
        <v>11560</v>
      </c>
      <c r="DI128" s="80">
        <v>16</v>
      </c>
      <c r="DJ128" s="80">
        <v>5</v>
      </c>
      <c r="DK128" s="80">
        <v>79</v>
      </c>
      <c r="DL128" s="80">
        <v>0</v>
      </c>
      <c r="DM128" s="80">
        <v>4852</v>
      </c>
      <c r="DN128" s="80">
        <v>6434</v>
      </c>
      <c r="DO128" s="80">
        <v>214</v>
      </c>
      <c r="DP128" s="80">
        <v>15410</v>
      </c>
      <c r="DQ128" s="80">
        <v>8763</v>
      </c>
      <c r="DR128" s="80">
        <v>1269</v>
      </c>
      <c r="DS128" s="80">
        <v>19093</v>
      </c>
      <c r="DT128" s="80">
        <v>2306</v>
      </c>
      <c r="DU128" s="80">
        <v>0</v>
      </c>
      <c r="DV128" s="80">
        <v>22153</v>
      </c>
      <c r="DW128" s="80">
        <v>8582</v>
      </c>
      <c r="DX128" s="80">
        <v>14357</v>
      </c>
      <c r="DY128" s="80">
        <v>17695</v>
      </c>
      <c r="DZ128" s="81">
        <v>72513</v>
      </c>
      <c r="EA128" s="80">
        <v>163316</v>
      </c>
      <c r="EB128" s="80">
        <v>92</v>
      </c>
      <c r="EC128" s="80">
        <v>12732</v>
      </c>
      <c r="ED128" s="80">
        <v>14994</v>
      </c>
      <c r="EE128" s="80">
        <v>7183</v>
      </c>
      <c r="EF128" s="80">
        <v>523632</v>
      </c>
      <c r="EG128" s="80">
        <v>0</v>
      </c>
      <c r="EH128" s="81">
        <v>0</v>
      </c>
      <c r="EI128" s="82">
        <v>9514405</v>
      </c>
      <c r="EJ128" s="80">
        <v>0</v>
      </c>
      <c r="EK128" s="80">
        <v>65728923</v>
      </c>
      <c r="EL128" s="80">
        <v>0</v>
      </c>
      <c r="EM128" s="80">
        <v>953960</v>
      </c>
      <c r="EN128" s="80">
        <v>74289368</v>
      </c>
      <c r="EO128" s="80">
        <v>74813000</v>
      </c>
    </row>
    <row r="129" spans="1:145">
      <c r="A129" s="56">
        <v>126</v>
      </c>
      <c r="B129" s="68" t="s">
        <v>745</v>
      </c>
      <c r="C129" s="68" t="s">
        <v>38</v>
      </c>
      <c r="D129" s="68"/>
      <c r="E129" s="77">
        <v>3552</v>
      </c>
      <c r="F129" s="77">
        <v>2754</v>
      </c>
      <c r="G129" s="77">
        <v>218</v>
      </c>
      <c r="H129" s="77">
        <v>96</v>
      </c>
      <c r="I129" s="77">
        <v>320</v>
      </c>
      <c r="J129" s="77">
        <v>256</v>
      </c>
      <c r="K129" s="77">
        <v>977</v>
      </c>
      <c r="L129" s="77">
        <v>382</v>
      </c>
      <c r="M129" s="77">
        <v>129</v>
      </c>
      <c r="N129" s="77">
        <v>0</v>
      </c>
      <c r="O129" s="77">
        <v>872</v>
      </c>
      <c r="P129" s="77">
        <v>0</v>
      </c>
      <c r="Q129" s="77">
        <v>465</v>
      </c>
      <c r="R129" s="77">
        <v>0</v>
      </c>
      <c r="S129" s="77">
        <v>0</v>
      </c>
      <c r="T129" s="77">
        <v>0</v>
      </c>
      <c r="U129" s="77">
        <v>81</v>
      </c>
      <c r="V129" s="77">
        <v>832</v>
      </c>
      <c r="W129" s="77">
        <v>892</v>
      </c>
      <c r="X129" s="77">
        <v>1428</v>
      </c>
      <c r="Y129" s="77">
        <v>0</v>
      </c>
      <c r="Z129" s="77">
        <v>0</v>
      </c>
      <c r="AA129" s="77">
        <v>0</v>
      </c>
      <c r="AB129" s="77">
        <v>0</v>
      </c>
      <c r="AC129" s="77">
        <v>210406</v>
      </c>
      <c r="AD129" s="77">
        <v>0</v>
      </c>
      <c r="AE129" s="77">
        <v>1122515</v>
      </c>
      <c r="AF129" s="77">
        <v>482670</v>
      </c>
      <c r="AG129" s="77">
        <v>224</v>
      </c>
      <c r="AH129" s="77">
        <v>4351</v>
      </c>
      <c r="AI129" s="77">
        <v>1913</v>
      </c>
      <c r="AJ129" s="77">
        <v>993</v>
      </c>
      <c r="AK129" s="77">
        <v>1188</v>
      </c>
      <c r="AL129" s="77">
        <v>37186</v>
      </c>
      <c r="AM129" s="77">
        <v>253123</v>
      </c>
      <c r="AN129" s="77">
        <v>22</v>
      </c>
      <c r="AO129" s="77">
        <v>593259</v>
      </c>
      <c r="AP129" s="77">
        <v>1889</v>
      </c>
      <c r="AQ129" s="77">
        <v>839</v>
      </c>
      <c r="AR129" s="77">
        <v>354</v>
      </c>
      <c r="AS129" s="77">
        <v>3361</v>
      </c>
      <c r="AT129" s="77">
        <v>718</v>
      </c>
      <c r="AU129" s="77">
        <v>103409</v>
      </c>
      <c r="AV129" s="77">
        <v>27445</v>
      </c>
      <c r="AW129" s="77">
        <v>906</v>
      </c>
      <c r="AX129" s="77">
        <v>20300</v>
      </c>
      <c r="AY129" s="77">
        <v>582</v>
      </c>
      <c r="AZ129" s="77">
        <v>40227</v>
      </c>
      <c r="BA129" s="77">
        <v>3667</v>
      </c>
      <c r="BB129" s="77">
        <v>12141</v>
      </c>
      <c r="BC129" s="77">
        <v>77043</v>
      </c>
      <c r="BD129" s="77">
        <v>3281</v>
      </c>
      <c r="BE129" s="77">
        <v>2255</v>
      </c>
      <c r="BF129" s="77">
        <v>36298</v>
      </c>
      <c r="BG129" s="77">
        <v>53955</v>
      </c>
      <c r="BH129" s="77">
        <v>39792</v>
      </c>
      <c r="BI129" s="77">
        <v>49990</v>
      </c>
      <c r="BJ129" s="77">
        <v>15766</v>
      </c>
      <c r="BK129" s="77">
        <v>16739</v>
      </c>
      <c r="BL129" s="77">
        <v>1588</v>
      </c>
      <c r="BM129" s="77">
        <v>1780</v>
      </c>
      <c r="BN129" s="77">
        <v>192022</v>
      </c>
      <c r="BO129" s="77">
        <v>433411</v>
      </c>
      <c r="BP129" s="77">
        <v>1161296</v>
      </c>
      <c r="BQ129" s="77">
        <v>10281</v>
      </c>
      <c r="BR129" s="77">
        <v>48451</v>
      </c>
      <c r="BS129" s="77">
        <v>63560</v>
      </c>
      <c r="BT129" s="77">
        <v>3636</v>
      </c>
      <c r="BU129" s="77">
        <v>7612</v>
      </c>
      <c r="BV129" s="77">
        <v>6851</v>
      </c>
      <c r="BW129" s="77">
        <v>119615</v>
      </c>
      <c r="BX129" s="77">
        <v>26935</v>
      </c>
      <c r="BY129" s="77">
        <v>27315</v>
      </c>
      <c r="BZ129" s="77">
        <v>6438</v>
      </c>
      <c r="CA129" s="77">
        <v>2964</v>
      </c>
      <c r="CB129" s="77">
        <v>450</v>
      </c>
      <c r="CC129" s="77">
        <v>63316</v>
      </c>
      <c r="CD129" s="77">
        <v>62885</v>
      </c>
      <c r="CE129" s="77">
        <v>265823</v>
      </c>
      <c r="CF129" s="77">
        <v>1169480</v>
      </c>
      <c r="CG129" s="77">
        <v>328056</v>
      </c>
      <c r="CH129" s="77">
        <v>31978</v>
      </c>
      <c r="CI129" s="77">
        <v>421173</v>
      </c>
      <c r="CJ129" s="77">
        <v>775101</v>
      </c>
      <c r="CK129" s="77">
        <v>27513</v>
      </c>
      <c r="CL129" s="77">
        <v>335800</v>
      </c>
      <c r="CM129" s="77">
        <v>197547</v>
      </c>
      <c r="CN129" s="77">
        <v>1017366</v>
      </c>
      <c r="CO129" s="77">
        <v>814932</v>
      </c>
      <c r="CP129" s="77">
        <v>35875</v>
      </c>
      <c r="CQ129" s="77">
        <v>73332</v>
      </c>
      <c r="CR129" s="77">
        <v>16764</v>
      </c>
      <c r="CS129" s="77">
        <v>269455</v>
      </c>
      <c r="CT129" s="77">
        <v>216447</v>
      </c>
      <c r="CU129" s="77">
        <v>44051</v>
      </c>
      <c r="CV129" s="77">
        <v>234916</v>
      </c>
      <c r="CW129" s="77">
        <v>6405</v>
      </c>
      <c r="CX129" s="77">
        <v>5613</v>
      </c>
      <c r="CY129" s="77">
        <v>1897813</v>
      </c>
      <c r="CZ129" s="77">
        <v>67154</v>
      </c>
      <c r="DA129" s="77">
        <v>59541</v>
      </c>
      <c r="DB129" s="77">
        <v>66024</v>
      </c>
      <c r="DC129" s="77">
        <v>1495</v>
      </c>
      <c r="DD129" s="77">
        <v>37530</v>
      </c>
      <c r="DE129" s="77">
        <v>554766</v>
      </c>
      <c r="DF129" s="77">
        <v>85200</v>
      </c>
      <c r="DG129" s="77">
        <v>1581341</v>
      </c>
      <c r="DH129" s="77">
        <v>3707484</v>
      </c>
      <c r="DI129" s="77">
        <v>516046</v>
      </c>
      <c r="DJ129" s="77">
        <v>735585</v>
      </c>
      <c r="DK129" s="77">
        <v>1789262</v>
      </c>
      <c r="DL129" s="77">
        <v>135957</v>
      </c>
      <c r="DM129" s="77">
        <v>1014372</v>
      </c>
      <c r="DN129" s="77">
        <v>932242</v>
      </c>
      <c r="DO129" s="77">
        <v>122005</v>
      </c>
      <c r="DP129" s="77">
        <v>2963786</v>
      </c>
      <c r="DQ129" s="77">
        <v>2763710</v>
      </c>
      <c r="DR129" s="77">
        <v>223407</v>
      </c>
      <c r="DS129" s="77">
        <v>2367975</v>
      </c>
      <c r="DT129" s="77">
        <v>300512</v>
      </c>
      <c r="DU129" s="77">
        <v>0</v>
      </c>
      <c r="DV129" s="77">
        <v>5101750</v>
      </c>
      <c r="DW129" s="77">
        <v>188823</v>
      </c>
      <c r="DX129" s="77">
        <v>208575</v>
      </c>
      <c r="DY129" s="77">
        <v>10991429</v>
      </c>
      <c r="DZ129" s="78">
        <v>3387739</v>
      </c>
      <c r="EA129" s="77">
        <v>550222</v>
      </c>
      <c r="EB129" s="77">
        <v>72953</v>
      </c>
      <c r="EC129" s="77">
        <v>1138252</v>
      </c>
      <c r="ED129" s="77">
        <v>2777764</v>
      </c>
      <c r="EE129" s="77">
        <v>1002404</v>
      </c>
      <c r="EF129" s="77">
        <v>59103214</v>
      </c>
      <c r="EG129" s="77">
        <v>7411933</v>
      </c>
      <c r="EH129" s="78">
        <v>0</v>
      </c>
      <c r="EI129" s="79">
        <v>0</v>
      </c>
      <c r="EJ129" s="77">
        <v>0</v>
      </c>
      <c r="EK129" s="77">
        <v>14870934</v>
      </c>
      <c r="EL129" s="77">
        <v>0</v>
      </c>
      <c r="EM129" s="77">
        <v>32391682</v>
      </c>
      <c r="EN129" s="77">
        <v>-10108815</v>
      </c>
      <c r="EO129" s="77">
        <v>48994399</v>
      </c>
    </row>
    <row r="130" spans="1:145">
      <c r="A130" s="56">
        <v>127</v>
      </c>
      <c r="B130" s="68" t="s">
        <v>746</v>
      </c>
      <c r="C130" s="68" t="s">
        <v>37</v>
      </c>
      <c r="D130" s="68"/>
      <c r="E130" s="77">
        <v>193</v>
      </c>
      <c r="F130" s="77">
        <v>95</v>
      </c>
      <c r="G130" s="77">
        <v>14</v>
      </c>
      <c r="H130" s="77">
        <v>6</v>
      </c>
      <c r="I130" s="77">
        <v>17</v>
      </c>
      <c r="J130" s="77">
        <v>14</v>
      </c>
      <c r="K130" s="77">
        <v>15</v>
      </c>
      <c r="L130" s="77">
        <v>21</v>
      </c>
      <c r="M130" s="77">
        <v>8</v>
      </c>
      <c r="N130" s="77">
        <v>0</v>
      </c>
      <c r="O130" s="77">
        <v>40</v>
      </c>
      <c r="P130" s="77">
        <v>0</v>
      </c>
      <c r="Q130" s="77">
        <v>27</v>
      </c>
      <c r="R130" s="77">
        <v>0</v>
      </c>
      <c r="S130" s="77">
        <v>0</v>
      </c>
      <c r="T130" s="77">
        <v>0</v>
      </c>
      <c r="U130" s="77">
        <v>0</v>
      </c>
      <c r="V130" s="77">
        <v>45</v>
      </c>
      <c r="W130" s="77">
        <v>49</v>
      </c>
      <c r="X130" s="77">
        <v>81</v>
      </c>
      <c r="Y130" s="77">
        <v>0</v>
      </c>
      <c r="Z130" s="77">
        <v>0</v>
      </c>
      <c r="AA130" s="77">
        <v>0</v>
      </c>
      <c r="AB130" s="77">
        <v>0</v>
      </c>
      <c r="AC130" s="77">
        <v>0</v>
      </c>
      <c r="AD130" s="77">
        <v>0</v>
      </c>
      <c r="AE130" s="77">
        <v>0</v>
      </c>
      <c r="AF130" s="77">
        <v>372189</v>
      </c>
      <c r="AG130" s="77">
        <v>37041</v>
      </c>
      <c r="AH130" s="77">
        <v>0</v>
      </c>
      <c r="AI130" s="77">
        <v>0</v>
      </c>
      <c r="AJ130" s="77">
        <v>0</v>
      </c>
      <c r="AK130" s="77">
        <v>0</v>
      </c>
      <c r="AL130" s="77">
        <v>0</v>
      </c>
      <c r="AM130" s="77">
        <v>0</v>
      </c>
      <c r="AN130" s="77">
        <v>0</v>
      </c>
      <c r="AO130" s="77">
        <v>0</v>
      </c>
      <c r="AP130" s="77">
        <v>0</v>
      </c>
      <c r="AQ130" s="77">
        <v>0</v>
      </c>
      <c r="AR130" s="77">
        <v>0</v>
      </c>
      <c r="AS130" s="77">
        <v>0</v>
      </c>
      <c r="AT130" s="77">
        <v>0</v>
      </c>
      <c r="AU130" s="77">
        <v>0</v>
      </c>
      <c r="AV130" s="77">
        <v>0</v>
      </c>
      <c r="AW130" s="77">
        <v>0</v>
      </c>
      <c r="AX130" s="77">
        <v>0</v>
      </c>
      <c r="AY130" s="77">
        <v>0</v>
      </c>
      <c r="AZ130" s="77">
        <v>0</v>
      </c>
      <c r="BA130" s="77">
        <v>0</v>
      </c>
      <c r="BB130" s="77">
        <v>0</v>
      </c>
      <c r="BC130" s="77">
        <v>0</v>
      </c>
      <c r="BD130" s="77">
        <v>0</v>
      </c>
      <c r="BE130" s="77">
        <v>0</v>
      </c>
      <c r="BF130" s="77">
        <v>0</v>
      </c>
      <c r="BG130" s="77">
        <v>0</v>
      </c>
      <c r="BH130" s="77">
        <v>0</v>
      </c>
      <c r="BI130" s="77">
        <v>0</v>
      </c>
      <c r="BJ130" s="77">
        <v>0</v>
      </c>
      <c r="BK130" s="77">
        <v>0</v>
      </c>
      <c r="BL130" s="77">
        <v>0</v>
      </c>
      <c r="BM130" s="77">
        <v>0</v>
      </c>
      <c r="BN130" s="77">
        <v>0</v>
      </c>
      <c r="BO130" s="77">
        <v>0</v>
      </c>
      <c r="BP130" s="77">
        <v>0</v>
      </c>
      <c r="BQ130" s="77">
        <v>0</v>
      </c>
      <c r="BR130" s="77">
        <v>0</v>
      </c>
      <c r="BS130" s="77">
        <v>0</v>
      </c>
      <c r="BT130" s="77">
        <v>0</v>
      </c>
      <c r="BU130" s="77">
        <v>0</v>
      </c>
      <c r="BV130" s="77">
        <v>0</v>
      </c>
      <c r="BW130" s="77">
        <v>0</v>
      </c>
      <c r="BX130" s="77">
        <v>0</v>
      </c>
      <c r="BY130" s="77">
        <v>0</v>
      </c>
      <c r="BZ130" s="77">
        <v>0</v>
      </c>
      <c r="CA130" s="77">
        <v>0</v>
      </c>
      <c r="CB130" s="77">
        <v>0</v>
      </c>
      <c r="CC130" s="77">
        <v>0</v>
      </c>
      <c r="CD130" s="77">
        <v>0</v>
      </c>
      <c r="CE130" s="77">
        <v>0</v>
      </c>
      <c r="CF130" s="77">
        <v>0</v>
      </c>
      <c r="CG130" s="77">
        <v>0</v>
      </c>
      <c r="CH130" s="77">
        <v>0</v>
      </c>
      <c r="CI130" s="77">
        <v>0</v>
      </c>
      <c r="CJ130" s="77">
        <v>0</v>
      </c>
      <c r="CK130" s="77">
        <v>0</v>
      </c>
      <c r="CL130" s="77">
        <v>0</v>
      </c>
      <c r="CM130" s="77">
        <v>0</v>
      </c>
      <c r="CN130" s="77">
        <v>0</v>
      </c>
      <c r="CO130" s="77">
        <v>0</v>
      </c>
      <c r="CP130" s="77">
        <v>0</v>
      </c>
      <c r="CQ130" s="77">
        <v>0</v>
      </c>
      <c r="CR130" s="77">
        <v>0</v>
      </c>
      <c r="CS130" s="77">
        <v>0</v>
      </c>
      <c r="CT130" s="77">
        <v>0</v>
      </c>
      <c r="CU130" s="77">
        <v>0</v>
      </c>
      <c r="CV130" s="77">
        <v>0</v>
      </c>
      <c r="CW130" s="77">
        <v>949</v>
      </c>
      <c r="CX130" s="77">
        <v>176</v>
      </c>
      <c r="CY130" s="77">
        <v>57517</v>
      </c>
      <c r="CZ130" s="77">
        <v>15905</v>
      </c>
      <c r="DA130" s="77">
        <v>3523</v>
      </c>
      <c r="DB130" s="77">
        <v>3771</v>
      </c>
      <c r="DC130" s="77">
        <v>403</v>
      </c>
      <c r="DD130" s="77">
        <v>0</v>
      </c>
      <c r="DE130" s="77">
        <v>0</v>
      </c>
      <c r="DF130" s="77">
        <v>0</v>
      </c>
      <c r="DG130" s="77">
        <v>14484542</v>
      </c>
      <c r="DH130" s="77">
        <v>0</v>
      </c>
      <c r="DI130" s="77">
        <v>36</v>
      </c>
      <c r="DJ130" s="77">
        <v>23300</v>
      </c>
      <c r="DK130" s="77">
        <v>4500725</v>
      </c>
      <c r="DL130" s="77">
        <v>4675</v>
      </c>
      <c r="DM130" s="77">
        <v>0</v>
      </c>
      <c r="DN130" s="77">
        <v>0</v>
      </c>
      <c r="DO130" s="77">
        <v>3355</v>
      </c>
      <c r="DP130" s="77">
        <v>1678190</v>
      </c>
      <c r="DQ130" s="77">
        <v>765337</v>
      </c>
      <c r="DR130" s="77">
        <v>0</v>
      </c>
      <c r="DS130" s="77">
        <v>0</v>
      </c>
      <c r="DT130" s="77">
        <v>0</v>
      </c>
      <c r="DU130" s="77">
        <v>0</v>
      </c>
      <c r="DV130" s="77">
        <v>0</v>
      </c>
      <c r="DW130" s="77">
        <v>0</v>
      </c>
      <c r="DX130" s="77">
        <v>8335</v>
      </c>
      <c r="DY130" s="77">
        <v>0</v>
      </c>
      <c r="DZ130" s="78">
        <v>0</v>
      </c>
      <c r="EA130" s="77">
        <v>165746</v>
      </c>
      <c r="EB130" s="77">
        <v>11144</v>
      </c>
      <c r="EC130" s="77">
        <v>38016</v>
      </c>
      <c r="ED130" s="77">
        <v>0</v>
      </c>
      <c r="EE130" s="77">
        <v>0</v>
      </c>
      <c r="EF130" s="77">
        <v>22175500</v>
      </c>
      <c r="EG130" s="77">
        <v>0</v>
      </c>
      <c r="EH130" s="78">
        <v>0</v>
      </c>
      <c r="EI130" s="79">
        <v>0</v>
      </c>
      <c r="EJ130" s="77">
        <v>0</v>
      </c>
      <c r="EK130" s="77">
        <v>0</v>
      </c>
      <c r="EL130" s="77">
        <v>0</v>
      </c>
      <c r="EM130" s="77">
        <v>0</v>
      </c>
      <c r="EN130" s="77">
        <v>0</v>
      </c>
      <c r="EO130" s="77">
        <v>22175500</v>
      </c>
    </row>
    <row r="131" spans="1:145" ht="27">
      <c r="A131" s="56">
        <v>128</v>
      </c>
      <c r="B131" s="72" t="s">
        <v>747</v>
      </c>
      <c r="C131" s="68" t="s">
        <v>38</v>
      </c>
      <c r="D131" s="68"/>
      <c r="E131" s="80">
        <v>22</v>
      </c>
      <c r="F131" s="80">
        <v>15</v>
      </c>
      <c r="G131" s="80">
        <v>2</v>
      </c>
      <c r="H131" s="80">
        <v>1</v>
      </c>
      <c r="I131" s="80">
        <v>2</v>
      </c>
      <c r="J131" s="80">
        <v>2</v>
      </c>
      <c r="K131" s="80">
        <v>7</v>
      </c>
      <c r="L131" s="80">
        <v>3</v>
      </c>
      <c r="M131" s="80">
        <v>2</v>
      </c>
      <c r="N131" s="80">
        <v>0</v>
      </c>
      <c r="O131" s="80">
        <v>44</v>
      </c>
      <c r="P131" s="80">
        <v>0</v>
      </c>
      <c r="Q131" s="80">
        <v>4</v>
      </c>
      <c r="R131" s="80">
        <v>0</v>
      </c>
      <c r="S131" s="80">
        <v>0</v>
      </c>
      <c r="T131" s="80">
        <v>0</v>
      </c>
      <c r="U131" s="80">
        <v>0</v>
      </c>
      <c r="V131" s="80">
        <v>5</v>
      </c>
      <c r="W131" s="80">
        <v>7</v>
      </c>
      <c r="X131" s="80">
        <v>10</v>
      </c>
      <c r="Y131" s="80">
        <v>0</v>
      </c>
      <c r="Z131" s="80">
        <v>0</v>
      </c>
      <c r="AA131" s="80">
        <v>0</v>
      </c>
      <c r="AB131" s="80">
        <v>0</v>
      </c>
      <c r="AC131" s="80">
        <v>0</v>
      </c>
      <c r="AD131" s="80">
        <v>0</v>
      </c>
      <c r="AE131" s="80">
        <v>3777</v>
      </c>
      <c r="AF131" s="80">
        <v>274180</v>
      </c>
      <c r="AG131" s="80">
        <v>408</v>
      </c>
      <c r="AH131" s="80">
        <v>4704</v>
      </c>
      <c r="AI131" s="80">
        <v>51</v>
      </c>
      <c r="AJ131" s="80">
        <v>58</v>
      </c>
      <c r="AK131" s="80">
        <v>4770</v>
      </c>
      <c r="AL131" s="80">
        <v>115</v>
      </c>
      <c r="AM131" s="80">
        <v>397</v>
      </c>
      <c r="AN131" s="80">
        <v>0</v>
      </c>
      <c r="AO131" s="80">
        <v>2986</v>
      </c>
      <c r="AP131" s="80">
        <v>400</v>
      </c>
      <c r="AQ131" s="80">
        <v>180</v>
      </c>
      <c r="AR131" s="80">
        <v>461</v>
      </c>
      <c r="AS131" s="80">
        <v>1208</v>
      </c>
      <c r="AT131" s="80">
        <v>55</v>
      </c>
      <c r="AU131" s="80">
        <v>1277</v>
      </c>
      <c r="AV131" s="80">
        <v>466</v>
      </c>
      <c r="AW131" s="80">
        <v>51</v>
      </c>
      <c r="AX131" s="80">
        <v>123</v>
      </c>
      <c r="AY131" s="80">
        <v>68</v>
      </c>
      <c r="AZ131" s="80">
        <v>1466</v>
      </c>
      <c r="BA131" s="80">
        <v>2049</v>
      </c>
      <c r="BB131" s="80">
        <v>6695</v>
      </c>
      <c r="BC131" s="80">
        <v>3347</v>
      </c>
      <c r="BD131" s="80">
        <v>412</v>
      </c>
      <c r="BE131" s="80">
        <v>140</v>
      </c>
      <c r="BF131" s="80">
        <v>1654</v>
      </c>
      <c r="BG131" s="80">
        <v>7226</v>
      </c>
      <c r="BH131" s="80">
        <v>250</v>
      </c>
      <c r="BI131" s="80">
        <v>6154</v>
      </c>
      <c r="BJ131" s="80">
        <v>1259</v>
      </c>
      <c r="BK131" s="80">
        <v>202</v>
      </c>
      <c r="BL131" s="80">
        <v>954</v>
      </c>
      <c r="BM131" s="80">
        <v>512</v>
      </c>
      <c r="BN131" s="80">
        <v>97457</v>
      </c>
      <c r="BO131" s="80">
        <v>24005</v>
      </c>
      <c r="BP131" s="80">
        <v>6372</v>
      </c>
      <c r="BQ131" s="80">
        <v>61</v>
      </c>
      <c r="BR131" s="80">
        <v>3712</v>
      </c>
      <c r="BS131" s="80">
        <v>4050</v>
      </c>
      <c r="BT131" s="80">
        <v>3</v>
      </c>
      <c r="BU131" s="80">
        <v>379</v>
      </c>
      <c r="BV131" s="80">
        <v>673</v>
      </c>
      <c r="BW131" s="80">
        <v>2835</v>
      </c>
      <c r="BX131" s="80">
        <v>2857</v>
      </c>
      <c r="BY131" s="80">
        <v>978</v>
      </c>
      <c r="BZ131" s="80">
        <v>961</v>
      </c>
      <c r="CA131" s="80">
        <v>414</v>
      </c>
      <c r="CB131" s="80">
        <v>19</v>
      </c>
      <c r="CC131" s="80">
        <v>4356</v>
      </c>
      <c r="CD131" s="80">
        <v>3511</v>
      </c>
      <c r="CE131" s="80">
        <v>14331</v>
      </c>
      <c r="CF131" s="80">
        <v>77070</v>
      </c>
      <c r="CG131" s="80">
        <v>13972</v>
      </c>
      <c r="CH131" s="80">
        <v>476</v>
      </c>
      <c r="CI131" s="80">
        <v>7615</v>
      </c>
      <c r="CJ131" s="80">
        <v>323</v>
      </c>
      <c r="CK131" s="80">
        <v>67</v>
      </c>
      <c r="CL131" s="80">
        <v>295</v>
      </c>
      <c r="CM131" s="80">
        <v>1809</v>
      </c>
      <c r="CN131" s="80">
        <v>8341</v>
      </c>
      <c r="CO131" s="80">
        <v>2852</v>
      </c>
      <c r="CP131" s="80">
        <v>59</v>
      </c>
      <c r="CQ131" s="80">
        <v>928</v>
      </c>
      <c r="CR131" s="80">
        <v>81</v>
      </c>
      <c r="CS131" s="80">
        <v>1187</v>
      </c>
      <c r="CT131" s="80">
        <v>2454</v>
      </c>
      <c r="CU131" s="80">
        <v>481</v>
      </c>
      <c r="CV131" s="80">
        <v>777</v>
      </c>
      <c r="CW131" s="80">
        <v>8</v>
      </c>
      <c r="CX131" s="80">
        <v>24</v>
      </c>
      <c r="CY131" s="80">
        <v>15259</v>
      </c>
      <c r="CZ131" s="80">
        <v>2521</v>
      </c>
      <c r="DA131" s="80">
        <v>3656</v>
      </c>
      <c r="DB131" s="80">
        <v>3731</v>
      </c>
      <c r="DC131" s="80">
        <v>17</v>
      </c>
      <c r="DD131" s="80">
        <v>979</v>
      </c>
      <c r="DE131" s="80">
        <v>4493</v>
      </c>
      <c r="DF131" s="80">
        <v>1518</v>
      </c>
      <c r="DG131" s="80">
        <v>99269</v>
      </c>
      <c r="DH131" s="80">
        <v>406</v>
      </c>
      <c r="DI131" s="80">
        <v>1223</v>
      </c>
      <c r="DJ131" s="80">
        <v>4161</v>
      </c>
      <c r="DK131" s="80">
        <v>37939</v>
      </c>
      <c r="DL131" s="80">
        <v>8121</v>
      </c>
      <c r="DM131" s="80">
        <v>27434</v>
      </c>
      <c r="DN131" s="80">
        <v>0</v>
      </c>
      <c r="DO131" s="80">
        <v>68</v>
      </c>
      <c r="DP131" s="80">
        <v>50191</v>
      </c>
      <c r="DQ131" s="80">
        <v>123441</v>
      </c>
      <c r="DR131" s="80">
        <v>242</v>
      </c>
      <c r="DS131" s="80">
        <v>0</v>
      </c>
      <c r="DT131" s="80">
        <v>0</v>
      </c>
      <c r="DU131" s="80">
        <v>0</v>
      </c>
      <c r="DV131" s="80">
        <v>135</v>
      </c>
      <c r="DW131" s="80">
        <v>0</v>
      </c>
      <c r="DX131" s="80">
        <v>0</v>
      </c>
      <c r="DY131" s="80">
        <v>148226</v>
      </c>
      <c r="DZ131" s="81">
        <v>484</v>
      </c>
      <c r="EA131" s="80">
        <v>895377</v>
      </c>
      <c r="EB131" s="80">
        <v>6267</v>
      </c>
      <c r="EC131" s="80">
        <v>37793</v>
      </c>
      <c r="ED131" s="80">
        <v>33936</v>
      </c>
      <c r="EE131" s="80">
        <v>0</v>
      </c>
      <c r="EF131" s="80">
        <v>2120856</v>
      </c>
      <c r="EG131" s="80">
        <v>0</v>
      </c>
      <c r="EH131" s="81">
        <v>0</v>
      </c>
      <c r="EI131" s="82">
        <v>0</v>
      </c>
      <c r="EJ131" s="80">
        <v>0</v>
      </c>
      <c r="EK131" s="80">
        <v>0</v>
      </c>
      <c r="EL131" s="80">
        <v>0</v>
      </c>
      <c r="EM131" s="80">
        <v>0</v>
      </c>
      <c r="EN131" s="80">
        <v>0</v>
      </c>
      <c r="EO131" s="80">
        <v>2120856</v>
      </c>
    </row>
    <row r="132" spans="1:145" ht="27">
      <c r="A132" s="56">
        <v>129</v>
      </c>
      <c r="B132" s="72" t="s">
        <v>748</v>
      </c>
      <c r="C132" s="68" t="s">
        <v>39</v>
      </c>
      <c r="D132" s="68"/>
      <c r="E132" s="80">
        <v>2</v>
      </c>
      <c r="F132" s="80">
        <v>8</v>
      </c>
      <c r="G132" s="80">
        <v>0</v>
      </c>
      <c r="H132" s="80">
        <v>0</v>
      </c>
      <c r="I132" s="80">
        <v>0</v>
      </c>
      <c r="J132" s="80">
        <v>0</v>
      </c>
      <c r="K132" s="80">
        <v>5</v>
      </c>
      <c r="L132" s="80">
        <v>0</v>
      </c>
      <c r="M132" s="80">
        <v>0</v>
      </c>
      <c r="N132" s="80">
        <v>0</v>
      </c>
      <c r="O132" s="80">
        <v>0</v>
      </c>
      <c r="P132" s="80">
        <v>0</v>
      </c>
      <c r="Q132" s="80">
        <v>0</v>
      </c>
      <c r="R132" s="80">
        <v>0</v>
      </c>
      <c r="S132" s="80">
        <v>0</v>
      </c>
      <c r="T132" s="80">
        <v>0</v>
      </c>
      <c r="U132" s="80">
        <v>0</v>
      </c>
      <c r="V132" s="80">
        <v>0</v>
      </c>
      <c r="W132" s="80">
        <v>0</v>
      </c>
      <c r="X132" s="80">
        <v>0</v>
      </c>
      <c r="Y132" s="80">
        <v>0</v>
      </c>
      <c r="Z132" s="80">
        <v>0</v>
      </c>
      <c r="AA132" s="80">
        <v>0</v>
      </c>
      <c r="AB132" s="80">
        <v>0</v>
      </c>
      <c r="AC132" s="80">
        <v>1269</v>
      </c>
      <c r="AD132" s="80">
        <v>0</v>
      </c>
      <c r="AE132" s="80">
        <v>80797</v>
      </c>
      <c r="AF132" s="80">
        <v>5</v>
      </c>
      <c r="AG132" s="80">
        <v>0</v>
      </c>
      <c r="AH132" s="80">
        <v>15</v>
      </c>
      <c r="AI132" s="80">
        <v>53</v>
      </c>
      <c r="AJ132" s="80">
        <v>19317</v>
      </c>
      <c r="AK132" s="80">
        <v>1</v>
      </c>
      <c r="AL132" s="80">
        <v>35</v>
      </c>
      <c r="AM132" s="80">
        <v>120</v>
      </c>
      <c r="AN132" s="80">
        <v>0</v>
      </c>
      <c r="AO132" s="80">
        <v>745</v>
      </c>
      <c r="AP132" s="80">
        <v>0</v>
      </c>
      <c r="AQ132" s="80">
        <v>0</v>
      </c>
      <c r="AR132" s="80">
        <v>0</v>
      </c>
      <c r="AS132" s="80">
        <v>0</v>
      </c>
      <c r="AT132" s="80">
        <v>0</v>
      </c>
      <c r="AU132" s="80">
        <v>0</v>
      </c>
      <c r="AV132" s="80">
        <v>0</v>
      </c>
      <c r="AW132" s="80">
        <v>0</v>
      </c>
      <c r="AX132" s="80">
        <v>0</v>
      </c>
      <c r="AY132" s="80">
        <v>0</v>
      </c>
      <c r="AZ132" s="80">
        <v>0</v>
      </c>
      <c r="BA132" s="80">
        <v>0</v>
      </c>
      <c r="BB132" s="80">
        <v>0</v>
      </c>
      <c r="BC132" s="80">
        <v>0</v>
      </c>
      <c r="BD132" s="80">
        <v>0</v>
      </c>
      <c r="BE132" s="80">
        <v>0</v>
      </c>
      <c r="BF132" s="80">
        <v>0</v>
      </c>
      <c r="BG132" s="80">
        <v>0</v>
      </c>
      <c r="BH132" s="80">
        <v>0</v>
      </c>
      <c r="BI132" s="80">
        <v>0</v>
      </c>
      <c r="BJ132" s="80">
        <v>0</v>
      </c>
      <c r="BK132" s="80">
        <v>0</v>
      </c>
      <c r="BL132" s="80">
        <v>0</v>
      </c>
      <c r="BM132" s="80">
        <v>0</v>
      </c>
      <c r="BN132" s="80">
        <v>0</v>
      </c>
      <c r="BO132" s="80">
        <v>0</v>
      </c>
      <c r="BP132" s="80">
        <v>6505</v>
      </c>
      <c r="BQ132" s="80">
        <v>37</v>
      </c>
      <c r="BR132" s="80">
        <v>171</v>
      </c>
      <c r="BS132" s="80">
        <v>379</v>
      </c>
      <c r="BT132" s="80">
        <v>0</v>
      </c>
      <c r="BU132" s="80">
        <v>22</v>
      </c>
      <c r="BV132" s="80">
        <v>63</v>
      </c>
      <c r="BW132" s="80">
        <v>350</v>
      </c>
      <c r="BX132" s="80">
        <v>84</v>
      </c>
      <c r="BY132" s="80">
        <v>168</v>
      </c>
      <c r="BZ132" s="80">
        <v>0</v>
      </c>
      <c r="CA132" s="80">
        <v>0</v>
      </c>
      <c r="CB132" s="80">
        <v>0</v>
      </c>
      <c r="CC132" s="80">
        <v>0</v>
      </c>
      <c r="CD132" s="80">
        <v>0</v>
      </c>
      <c r="CE132" s="80">
        <v>1</v>
      </c>
      <c r="CF132" s="80">
        <v>4</v>
      </c>
      <c r="CG132" s="80">
        <v>11</v>
      </c>
      <c r="CH132" s="80">
        <v>27</v>
      </c>
      <c r="CI132" s="80">
        <v>277</v>
      </c>
      <c r="CJ132" s="80">
        <v>2868</v>
      </c>
      <c r="CK132" s="80">
        <v>81</v>
      </c>
      <c r="CL132" s="80">
        <v>421</v>
      </c>
      <c r="CM132" s="80">
        <v>462</v>
      </c>
      <c r="CN132" s="80">
        <v>2833</v>
      </c>
      <c r="CO132" s="80">
        <v>111</v>
      </c>
      <c r="CP132" s="80">
        <v>4</v>
      </c>
      <c r="CQ132" s="80">
        <v>20</v>
      </c>
      <c r="CR132" s="80">
        <v>4</v>
      </c>
      <c r="CS132" s="80">
        <v>69</v>
      </c>
      <c r="CT132" s="80">
        <v>14</v>
      </c>
      <c r="CU132" s="80">
        <v>0</v>
      </c>
      <c r="CV132" s="80">
        <v>0</v>
      </c>
      <c r="CW132" s="80">
        <v>19</v>
      </c>
      <c r="CX132" s="80">
        <v>3</v>
      </c>
      <c r="CY132" s="80">
        <v>493</v>
      </c>
      <c r="CZ132" s="80">
        <v>8</v>
      </c>
      <c r="DA132" s="80">
        <v>4</v>
      </c>
      <c r="DB132" s="80">
        <v>2</v>
      </c>
      <c r="DC132" s="80">
        <v>21</v>
      </c>
      <c r="DD132" s="80">
        <v>16</v>
      </c>
      <c r="DE132" s="80">
        <v>142</v>
      </c>
      <c r="DF132" s="80">
        <v>62</v>
      </c>
      <c r="DG132" s="80">
        <v>19778</v>
      </c>
      <c r="DH132" s="80">
        <v>13447</v>
      </c>
      <c r="DI132" s="80">
        <v>838</v>
      </c>
      <c r="DJ132" s="80">
        <v>3882</v>
      </c>
      <c r="DK132" s="80">
        <v>1865</v>
      </c>
      <c r="DL132" s="80">
        <v>1786</v>
      </c>
      <c r="DM132" s="80">
        <v>10975</v>
      </c>
      <c r="DN132" s="80">
        <v>2033</v>
      </c>
      <c r="DO132" s="80">
        <v>890</v>
      </c>
      <c r="DP132" s="80">
        <v>4294</v>
      </c>
      <c r="DQ132" s="80">
        <v>2987</v>
      </c>
      <c r="DR132" s="80">
        <v>1766</v>
      </c>
      <c r="DS132" s="80">
        <v>9497</v>
      </c>
      <c r="DT132" s="80">
        <v>767</v>
      </c>
      <c r="DU132" s="80">
        <v>0</v>
      </c>
      <c r="DV132" s="80">
        <v>11089</v>
      </c>
      <c r="DW132" s="80">
        <v>387</v>
      </c>
      <c r="DX132" s="80">
        <v>3511</v>
      </c>
      <c r="DY132" s="80">
        <v>2193</v>
      </c>
      <c r="DZ132" s="81">
        <v>7597</v>
      </c>
      <c r="EA132" s="80">
        <v>7596</v>
      </c>
      <c r="EB132" s="80">
        <v>367</v>
      </c>
      <c r="EC132" s="80">
        <v>10980</v>
      </c>
      <c r="ED132" s="80">
        <v>10483</v>
      </c>
      <c r="EE132" s="80">
        <v>0</v>
      </c>
      <c r="EF132" s="80">
        <v>247142</v>
      </c>
      <c r="EG132" s="80">
        <v>34042554</v>
      </c>
      <c r="EH132" s="81">
        <v>8920463</v>
      </c>
      <c r="EI132" s="82">
        <v>0</v>
      </c>
      <c r="EJ132" s="80">
        <v>0</v>
      </c>
      <c r="EK132" s="80">
        <v>0</v>
      </c>
      <c r="EL132" s="80">
        <v>0</v>
      </c>
      <c r="EM132" s="80">
        <v>0</v>
      </c>
      <c r="EN132" s="80">
        <v>42963016</v>
      </c>
      <c r="EO132" s="80">
        <v>43210158</v>
      </c>
    </row>
    <row r="133" spans="1:145">
      <c r="A133" s="56">
        <v>130</v>
      </c>
      <c r="B133" s="68" t="s">
        <v>749</v>
      </c>
      <c r="C133" s="68" t="s">
        <v>38</v>
      </c>
      <c r="D133" s="68"/>
      <c r="E133" s="77">
        <v>2321</v>
      </c>
      <c r="F133" s="77">
        <v>1173</v>
      </c>
      <c r="G133" s="77">
        <v>140</v>
      </c>
      <c r="H133" s="77">
        <v>62</v>
      </c>
      <c r="I133" s="77">
        <v>188</v>
      </c>
      <c r="J133" s="77">
        <v>166</v>
      </c>
      <c r="K133" s="77">
        <v>240</v>
      </c>
      <c r="L133" s="77">
        <v>249</v>
      </c>
      <c r="M133" s="77">
        <v>112</v>
      </c>
      <c r="N133" s="77">
        <v>0</v>
      </c>
      <c r="O133" s="77">
        <v>1244</v>
      </c>
      <c r="P133" s="77">
        <v>0</v>
      </c>
      <c r="Q133" s="77">
        <v>308</v>
      </c>
      <c r="R133" s="77">
        <v>0</v>
      </c>
      <c r="S133" s="77">
        <v>0</v>
      </c>
      <c r="T133" s="77">
        <v>0</v>
      </c>
      <c r="U133" s="77">
        <v>53</v>
      </c>
      <c r="V133" s="77">
        <v>543</v>
      </c>
      <c r="W133" s="77">
        <v>585</v>
      </c>
      <c r="X133" s="77">
        <v>944</v>
      </c>
      <c r="Y133" s="77">
        <v>0</v>
      </c>
      <c r="Z133" s="77">
        <v>0</v>
      </c>
      <c r="AA133" s="77">
        <v>0</v>
      </c>
      <c r="AB133" s="77">
        <v>0</v>
      </c>
      <c r="AC133" s="77">
        <v>4956</v>
      </c>
      <c r="AD133" s="77">
        <v>53</v>
      </c>
      <c r="AE133" s="77">
        <v>1733</v>
      </c>
      <c r="AF133" s="77">
        <v>174</v>
      </c>
      <c r="AG133" s="77">
        <v>58</v>
      </c>
      <c r="AH133" s="77">
        <v>923</v>
      </c>
      <c r="AI133" s="77">
        <v>128</v>
      </c>
      <c r="AJ133" s="77">
        <v>156</v>
      </c>
      <c r="AK133" s="77">
        <v>3454</v>
      </c>
      <c r="AL133" s="77">
        <v>401</v>
      </c>
      <c r="AM133" s="77">
        <v>918</v>
      </c>
      <c r="AN133" s="77">
        <v>0</v>
      </c>
      <c r="AO133" s="77">
        <v>3687</v>
      </c>
      <c r="AP133" s="77">
        <v>0</v>
      </c>
      <c r="AQ133" s="77">
        <v>0</v>
      </c>
      <c r="AR133" s="77">
        <v>0</v>
      </c>
      <c r="AS133" s="77">
        <v>0</v>
      </c>
      <c r="AT133" s="77">
        <v>0</v>
      </c>
      <c r="AU133" s="77">
        <v>0</v>
      </c>
      <c r="AV133" s="77">
        <v>0</v>
      </c>
      <c r="AW133" s="77">
        <v>0</v>
      </c>
      <c r="AX133" s="77">
        <v>0</v>
      </c>
      <c r="AY133" s="77">
        <v>1</v>
      </c>
      <c r="AZ133" s="77">
        <v>4</v>
      </c>
      <c r="BA133" s="77">
        <v>1</v>
      </c>
      <c r="BB133" s="77">
        <v>3</v>
      </c>
      <c r="BC133" s="77">
        <v>4</v>
      </c>
      <c r="BD133" s="77">
        <v>3</v>
      </c>
      <c r="BE133" s="77">
        <v>2</v>
      </c>
      <c r="BF133" s="77">
        <v>2</v>
      </c>
      <c r="BG133" s="77">
        <v>2</v>
      </c>
      <c r="BH133" s="77">
        <v>0</v>
      </c>
      <c r="BI133" s="77">
        <v>8</v>
      </c>
      <c r="BJ133" s="77">
        <v>8</v>
      </c>
      <c r="BK133" s="77">
        <v>0</v>
      </c>
      <c r="BL133" s="77">
        <v>0</v>
      </c>
      <c r="BM133" s="77">
        <v>0</v>
      </c>
      <c r="BN133" s="77">
        <v>5</v>
      </c>
      <c r="BO133" s="77">
        <v>3</v>
      </c>
      <c r="BP133" s="77">
        <v>18144</v>
      </c>
      <c r="BQ133" s="77">
        <v>2471</v>
      </c>
      <c r="BR133" s="77">
        <v>792</v>
      </c>
      <c r="BS133" s="77">
        <v>861</v>
      </c>
      <c r="BT133" s="77">
        <v>16</v>
      </c>
      <c r="BU133" s="77">
        <v>284</v>
      </c>
      <c r="BV133" s="77">
        <v>242</v>
      </c>
      <c r="BW133" s="77">
        <v>615</v>
      </c>
      <c r="BX133" s="77">
        <v>267</v>
      </c>
      <c r="BY133" s="77">
        <v>658</v>
      </c>
      <c r="BZ133" s="77">
        <v>1</v>
      </c>
      <c r="CA133" s="77">
        <v>0</v>
      </c>
      <c r="CB133" s="77">
        <v>0</v>
      </c>
      <c r="CC133" s="77">
        <v>0</v>
      </c>
      <c r="CD133" s="77">
        <v>0</v>
      </c>
      <c r="CE133" s="77">
        <v>0</v>
      </c>
      <c r="CF133" s="77">
        <v>0</v>
      </c>
      <c r="CG133" s="77">
        <v>0</v>
      </c>
      <c r="CH133" s="77">
        <v>0</v>
      </c>
      <c r="CI133" s="77">
        <v>0</v>
      </c>
      <c r="CJ133" s="77">
        <v>2</v>
      </c>
      <c r="CK133" s="77">
        <v>0</v>
      </c>
      <c r="CL133" s="77">
        <v>2</v>
      </c>
      <c r="CM133" s="77">
        <v>1</v>
      </c>
      <c r="CN133" s="77">
        <v>4</v>
      </c>
      <c r="CO133" s="77">
        <v>0</v>
      </c>
      <c r="CP133" s="77">
        <v>0</v>
      </c>
      <c r="CQ133" s="77">
        <v>0</v>
      </c>
      <c r="CR133" s="77">
        <v>0</v>
      </c>
      <c r="CS133" s="77">
        <v>0</v>
      </c>
      <c r="CT133" s="77">
        <v>0</v>
      </c>
      <c r="CU133" s="77">
        <v>0</v>
      </c>
      <c r="CV133" s="77">
        <v>0</v>
      </c>
      <c r="CW133" s="77">
        <v>75</v>
      </c>
      <c r="CX133" s="77">
        <v>18</v>
      </c>
      <c r="CY133" s="77">
        <v>1023</v>
      </c>
      <c r="CZ133" s="77">
        <v>394</v>
      </c>
      <c r="DA133" s="77">
        <v>304</v>
      </c>
      <c r="DB133" s="77">
        <v>605</v>
      </c>
      <c r="DC133" s="77">
        <v>105</v>
      </c>
      <c r="DD133" s="77">
        <v>10</v>
      </c>
      <c r="DE133" s="77">
        <v>1</v>
      </c>
      <c r="DF133" s="77">
        <v>1</v>
      </c>
      <c r="DG133" s="77">
        <v>37649</v>
      </c>
      <c r="DH133" s="77">
        <v>13262</v>
      </c>
      <c r="DI133" s="77">
        <v>803</v>
      </c>
      <c r="DJ133" s="77">
        <v>46270</v>
      </c>
      <c r="DK133" s="77">
        <v>16388</v>
      </c>
      <c r="DL133" s="77">
        <v>3365</v>
      </c>
      <c r="DM133" s="77">
        <v>3946</v>
      </c>
      <c r="DN133" s="77">
        <v>10455</v>
      </c>
      <c r="DO133" s="77">
        <v>3737</v>
      </c>
      <c r="DP133" s="77">
        <v>11458</v>
      </c>
      <c r="DQ133" s="77">
        <v>24315</v>
      </c>
      <c r="DR133" s="77">
        <v>4370</v>
      </c>
      <c r="DS133" s="77">
        <v>7546</v>
      </c>
      <c r="DT133" s="77">
        <v>16979</v>
      </c>
      <c r="DU133" s="77">
        <v>0</v>
      </c>
      <c r="DV133" s="77">
        <v>263697</v>
      </c>
      <c r="DW133" s="77">
        <v>26403</v>
      </c>
      <c r="DX133" s="77">
        <v>29744</v>
      </c>
      <c r="DY133" s="77">
        <v>15437</v>
      </c>
      <c r="DZ133" s="78">
        <v>43416</v>
      </c>
      <c r="EA133" s="77">
        <v>5888</v>
      </c>
      <c r="EB133" s="77">
        <v>5353</v>
      </c>
      <c r="EC133" s="77">
        <v>110342</v>
      </c>
      <c r="ED133" s="77">
        <v>188623</v>
      </c>
      <c r="EE133" s="77">
        <v>219</v>
      </c>
      <c r="EF133" s="77">
        <v>941575</v>
      </c>
      <c r="EG133" s="77">
        <v>14098956</v>
      </c>
      <c r="EH133" s="78">
        <v>668630</v>
      </c>
      <c r="EI133" s="79">
        <v>0</v>
      </c>
      <c r="EJ133" s="77">
        <v>0</v>
      </c>
      <c r="EK133" s="77">
        <v>257872</v>
      </c>
      <c r="EL133" s="77">
        <v>0</v>
      </c>
      <c r="EM133" s="77">
        <v>206857</v>
      </c>
      <c r="EN133" s="77">
        <v>14818601</v>
      </c>
      <c r="EO133" s="77">
        <v>15760176</v>
      </c>
    </row>
    <row r="134" spans="1:145" ht="27">
      <c r="A134" s="56">
        <v>131</v>
      </c>
      <c r="B134" s="72" t="s">
        <v>750</v>
      </c>
      <c r="C134" s="68" t="s">
        <v>39</v>
      </c>
      <c r="D134" s="68"/>
      <c r="E134" s="80">
        <v>0</v>
      </c>
      <c r="F134" s="80">
        <v>0</v>
      </c>
      <c r="G134" s="80">
        <v>0</v>
      </c>
      <c r="H134" s="80">
        <v>0</v>
      </c>
      <c r="I134" s="80">
        <v>0</v>
      </c>
      <c r="J134" s="80">
        <v>0</v>
      </c>
      <c r="K134" s="80">
        <v>0</v>
      </c>
      <c r="L134" s="80">
        <v>0</v>
      </c>
      <c r="M134" s="80">
        <v>0</v>
      </c>
      <c r="N134" s="80">
        <v>0</v>
      </c>
      <c r="O134" s="80">
        <v>0</v>
      </c>
      <c r="P134" s="80">
        <v>0</v>
      </c>
      <c r="Q134" s="80">
        <v>0</v>
      </c>
      <c r="R134" s="80">
        <v>0</v>
      </c>
      <c r="S134" s="80">
        <v>0</v>
      </c>
      <c r="T134" s="80">
        <v>0</v>
      </c>
      <c r="U134" s="80">
        <v>0</v>
      </c>
      <c r="V134" s="80">
        <v>0</v>
      </c>
      <c r="W134" s="80">
        <v>0</v>
      </c>
      <c r="X134" s="80">
        <v>0</v>
      </c>
      <c r="Y134" s="80">
        <v>0</v>
      </c>
      <c r="Z134" s="80">
        <v>0</v>
      </c>
      <c r="AA134" s="80">
        <v>0</v>
      </c>
      <c r="AB134" s="80">
        <v>0</v>
      </c>
      <c r="AC134" s="80">
        <v>0</v>
      </c>
      <c r="AD134" s="80">
        <v>0</v>
      </c>
      <c r="AE134" s="80">
        <v>0</v>
      </c>
      <c r="AF134" s="80">
        <v>0</v>
      </c>
      <c r="AG134" s="80">
        <v>0</v>
      </c>
      <c r="AH134" s="80">
        <v>0</v>
      </c>
      <c r="AI134" s="80">
        <v>0</v>
      </c>
      <c r="AJ134" s="80">
        <v>0</v>
      </c>
      <c r="AK134" s="80">
        <v>0</v>
      </c>
      <c r="AL134" s="80">
        <v>0</v>
      </c>
      <c r="AM134" s="80">
        <v>0</v>
      </c>
      <c r="AN134" s="80">
        <v>0</v>
      </c>
      <c r="AO134" s="80">
        <v>0</v>
      </c>
      <c r="AP134" s="80">
        <v>0</v>
      </c>
      <c r="AQ134" s="80">
        <v>0</v>
      </c>
      <c r="AR134" s="80">
        <v>0</v>
      </c>
      <c r="AS134" s="80">
        <v>0</v>
      </c>
      <c r="AT134" s="80">
        <v>0</v>
      </c>
      <c r="AU134" s="80">
        <v>0</v>
      </c>
      <c r="AV134" s="80">
        <v>0</v>
      </c>
      <c r="AW134" s="80">
        <v>0</v>
      </c>
      <c r="AX134" s="80">
        <v>0</v>
      </c>
      <c r="AY134" s="80">
        <v>0</v>
      </c>
      <c r="AZ134" s="80">
        <v>0</v>
      </c>
      <c r="BA134" s="80">
        <v>0</v>
      </c>
      <c r="BB134" s="80">
        <v>0</v>
      </c>
      <c r="BC134" s="80">
        <v>0</v>
      </c>
      <c r="BD134" s="80">
        <v>0</v>
      </c>
      <c r="BE134" s="80">
        <v>0</v>
      </c>
      <c r="BF134" s="80">
        <v>0</v>
      </c>
      <c r="BG134" s="80">
        <v>0</v>
      </c>
      <c r="BH134" s="80">
        <v>0</v>
      </c>
      <c r="BI134" s="80">
        <v>0</v>
      </c>
      <c r="BJ134" s="80">
        <v>0</v>
      </c>
      <c r="BK134" s="80">
        <v>0</v>
      </c>
      <c r="BL134" s="80">
        <v>0</v>
      </c>
      <c r="BM134" s="80">
        <v>0</v>
      </c>
      <c r="BN134" s="80">
        <v>0</v>
      </c>
      <c r="BO134" s="80">
        <v>0</v>
      </c>
      <c r="BP134" s="80">
        <v>0</v>
      </c>
      <c r="BQ134" s="80">
        <v>0</v>
      </c>
      <c r="BR134" s="80">
        <v>0</v>
      </c>
      <c r="BS134" s="80">
        <v>0</v>
      </c>
      <c r="BT134" s="80">
        <v>0</v>
      </c>
      <c r="BU134" s="80">
        <v>0</v>
      </c>
      <c r="BV134" s="80">
        <v>0</v>
      </c>
      <c r="BW134" s="80">
        <v>0</v>
      </c>
      <c r="BX134" s="80">
        <v>0</v>
      </c>
      <c r="BY134" s="80">
        <v>0</v>
      </c>
      <c r="BZ134" s="80">
        <v>0</v>
      </c>
      <c r="CA134" s="80">
        <v>0</v>
      </c>
      <c r="CB134" s="80">
        <v>0</v>
      </c>
      <c r="CC134" s="80">
        <v>0</v>
      </c>
      <c r="CD134" s="80">
        <v>0</v>
      </c>
      <c r="CE134" s="80">
        <v>0</v>
      </c>
      <c r="CF134" s="80">
        <v>0</v>
      </c>
      <c r="CG134" s="80">
        <v>0</v>
      </c>
      <c r="CH134" s="80">
        <v>0</v>
      </c>
      <c r="CI134" s="80">
        <v>0</v>
      </c>
      <c r="CJ134" s="80">
        <v>0</v>
      </c>
      <c r="CK134" s="80">
        <v>0</v>
      </c>
      <c r="CL134" s="80">
        <v>0</v>
      </c>
      <c r="CM134" s="80">
        <v>0</v>
      </c>
      <c r="CN134" s="80">
        <v>0</v>
      </c>
      <c r="CO134" s="80">
        <v>0</v>
      </c>
      <c r="CP134" s="80">
        <v>0</v>
      </c>
      <c r="CQ134" s="80">
        <v>0</v>
      </c>
      <c r="CR134" s="80">
        <v>0</v>
      </c>
      <c r="CS134" s="80">
        <v>0</v>
      </c>
      <c r="CT134" s="80">
        <v>0</v>
      </c>
      <c r="CU134" s="80">
        <v>0</v>
      </c>
      <c r="CV134" s="80">
        <v>0</v>
      </c>
      <c r="CW134" s="80">
        <v>0</v>
      </c>
      <c r="CX134" s="80">
        <v>0</v>
      </c>
      <c r="CY134" s="80">
        <v>0</v>
      </c>
      <c r="CZ134" s="80">
        <v>0</v>
      </c>
      <c r="DA134" s="80">
        <v>0</v>
      </c>
      <c r="DB134" s="80">
        <v>0</v>
      </c>
      <c r="DC134" s="80">
        <v>0</v>
      </c>
      <c r="DD134" s="80">
        <v>0</v>
      </c>
      <c r="DE134" s="80">
        <v>0</v>
      </c>
      <c r="DF134" s="80">
        <v>0</v>
      </c>
      <c r="DG134" s="80">
        <v>0</v>
      </c>
      <c r="DH134" s="80">
        <v>0</v>
      </c>
      <c r="DI134" s="80">
        <v>0</v>
      </c>
      <c r="DJ134" s="80">
        <v>0</v>
      </c>
      <c r="DK134" s="80">
        <v>0</v>
      </c>
      <c r="DL134" s="80">
        <v>0</v>
      </c>
      <c r="DM134" s="80">
        <v>0</v>
      </c>
      <c r="DN134" s="80">
        <v>0</v>
      </c>
      <c r="DO134" s="80">
        <v>0</v>
      </c>
      <c r="DP134" s="80">
        <v>0</v>
      </c>
      <c r="DQ134" s="80">
        <v>0</v>
      </c>
      <c r="DR134" s="80">
        <v>0</v>
      </c>
      <c r="DS134" s="80">
        <v>0</v>
      </c>
      <c r="DT134" s="80">
        <v>0</v>
      </c>
      <c r="DU134" s="80">
        <v>0</v>
      </c>
      <c r="DV134" s="80">
        <v>0</v>
      </c>
      <c r="DW134" s="80">
        <v>0</v>
      </c>
      <c r="DX134" s="80">
        <v>0</v>
      </c>
      <c r="DY134" s="80">
        <v>0</v>
      </c>
      <c r="DZ134" s="81">
        <v>0</v>
      </c>
      <c r="EA134" s="80">
        <v>0</v>
      </c>
      <c r="EB134" s="80">
        <v>0</v>
      </c>
      <c r="EC134" s="80">
        <v>0</v>
      </c>
      <c r="ED134" s="80">
        <v>0</v>
      </c>
      <c r="EE134" s="80">
        <v>0</v>
      </c>
      <c r="EF134" s="80">
        <v>0</v>
      </c>
      <c r="EG134" s="80">
        <v>0</v>
      </c>
      <c r="EH134" s="81">
        <v>98330800</v>
      </c>
      <c r="EI134" s="82">
        <v>0</v>
      </c>
      <c r="EJ134" s="80">
        <v>0</v>
      </c>
      <c r="EK134" s="80">
        <v>0</v>
      </c>
      <c r="EL134" s="80">
        <v>0</v>
      </c>
      <c r="EM134" s="80">
        <v>0</v>
      </c>
      <c r="EN134" s="80">
        <v>98330800</v>
      </c>
      <c r="EO134" s="80">
        <v>98330800</v>
      </c>
    </row>
    <row r="135" spans="1:145">
      <c r="A135" s="58"/>
      <c r="B135" s="68" t="s">
        <v>751</v>
      </c>
      <c r="C135" s="68"/>
      <c r="D135" s="68"/>
      <c r="E135" s="77">
        <v>10623561</v>
      </c>
      <c r="F135" s="77">
        <v>3492546</v>
      </c>
      <c r="G135" s="77">
        <v>678528</v>
      </c>
      <c r="H135" s="77">
        <v>189356</v>
      </c>
      <c r="I135" s="77">
        <v>652710</v>
      </c>
      <c r="J135" s="77">
        <v>520678</v>
      </c>
      <c r="K135" s="77">
        <v>2345718</v>
      </c>
      <c r="L135" s="77">
        <v>801549</v>
      </c>
      <c r="M135" s="77">
        <v>359716</v>
      </c>
      <c r="N135" s="77">
        <v>427139</v>
      </c>
      <c r="O135" s="77">
        <v>1404114</v>
      </c>
      <c r="P135" s="77">
        <v>92646</v>
      </c>
      <c r="Q135" s="77">
        <v>1035295</v>
      </c>
      <c r="R135" s="77">
        <v>118715</v>
      </c>
      <c r="S135" s="77">
        <v>219105</v>
      </c>
      <c r="T135" s="77">
        <v>35871</v>
      </c>
      <c r="U135" s="77">
        <v>88124</v>
      </c>
      <c r="V135" s="77">
        <v>1636351</v>
      </c>
      <c r="W135" s="77">
        <v>2295841</v>
      </c>
      <c r="X135" s="77">
        <v>7256086</v>
      </c>
      <c r="Y135" s="77">
        <v>14150842</v>
      </c>
      <c r="Z135" s="77">
        <v>3320902</v>
      </c>
      <c r="AA135" s="77">
        <v>9718075</v>
      </c>
      <c r="AB135" s="77">
        <v>6373853</v>
      </c>
      <c r="AC135" s="77">
        <v>3339192</v>
      </c>
      <c r="AD135" s="77">
        <v>2218971</v>
      </c>
      <c r="AE135" s="77">
        <v>4322461</v>
      </c>
      <c r="AF135" s="77">
        <v>5501580</v>
      </c>
      <c r="AG135" s="77">
        <v>1971684</v>
      </c>
      <c r="AH135" s="77">
        <v>3121565</v>
      </c>
      <c r="AI135" s="77">
        <v>83229</v>
      </c>
      <c r="AJ135" s="77">
        <v>161677</v>
      </c>
      <c r="AK135" s="77">
        <v>39017</v>
      </c>
      <c r="AL135" s="77">
        <v>1130763</v>
      </c>
      <c r="AM135" s="77">
        <v>819561</v>
      </c>
      <c r="AN135" s="77">
        <v>59</v>
      </c>
      <c r="AO135" s="77">
        <v>1948163</v>
      </c>
      <c r="AP135" s="77">
        <v>4832592</v>
      </c>
      <c r="AQ135" s="77">
        <v>1905740</v>
      </c>
      <c r="AR135" s="77">
        <v>1165615</v>
      </c>
      <c r="AS135" s="77">
        <v>6468315</v>
      </c>
      <c r="AT135" s="77">
        <v>2681424</v>
      </c>
      <c r="AU135" s="77">
        <v>36241870</v>
      </c>
      <c r="AV135" s="77">
        <v>25878309</v>
      </c>
      <c r="AW135" s="77">
        <v>3525418</v>
      </c>
      <c r="AX135" s="77">
        <v>2912603</v>
      </c>
      <c r="AY135" s="77">
        <v>314576</v>
      </c>
      <c r="AZ135" s="77">
        <v>11633904</v>
      </c>
      <c r="BA135" s="77">
        <v>1473179</v>
      </c>
      <c r="BB135" s="77">
        <v>3222994</v>
      </c>
      <c r="BC135" s="77">
        <v>10245059</v>
      </c>
      <c r="BD135" s="77">
        <v>998522</v>
      </c>
      <c r="BE135" s="77">
        <v>538113</v>
      </c>
      <c r="BF135" s="77">
        <v>5632348</v>
      </c>
      <c r="BG135" s="77">
        <v>10024347</v>
      </c>
      <c r="BH135" s="77">
        <v>4015302</v>
      </c>
      <c r="BI135" s="77">
        <v>8953277</v>
      </c>
      <c r="BJ135" s="77">
        <v>940371</v>
      </c>
      <c r="BK135" s="77">
        <v>4270409</v>
      </c>
      <c r="BL135" s="77">
        <v>2165430</v>
      </c>
      <c r="BM135" s="77">
        <v>2051857</v>
      </c>
      <c r="BN135" s="77">
        <v>7485761</v>
      </c>
      <c r="BO135" s="77">
        <v>16767117</v>
      </c>
      <c r="BP135" s="77">
        <v>85701471</v>
      </c>
      <c r="BQ135" s="77">
        <v>2221991</v>
      </c>
      <c r="BR135" s="77">
        <v>14364713</v>
      </c>
      <c r="BS135" s="77">
        <v>23043454</v>
      </c>
      <c r="BT135" s="77">
        <v>995756</v>
      </c>
      <c r="BU135" s="77">
        <v>2592339</v>
      </c>
      <c r="BV135" s="77">
        <v>4160486</v>
      </c>
      <c r="BW135" s="77">
        <v>6615678</v>
      </c>
      <c r="BX135" s="77">
        <v>7297354</v>
      </c>
      <c r="BY135" s="77">
        <v>8197284</v>
      </c>
      <c r="BZ135" s="77">
        <v>12374456</v>
      </c>
      <c r="CA135" s="77">
        <v>3804898</v>
      </c>
      <c r="CB135" s="77">
        <v>6642011</v>
      </c>
      <c r="CC135" s="77">
        <v>8353911</v>
      </c>
      <c r="CD135" s="77">
        <v>5400230</v>
      </c>
      <c r="CE135" s="77">
        <v>13449018</v>
      </c>
      <c r="CF135" s="77">
        <v>20959988</v>
      </c>
      <c r="CG135" s="77">
        <v>19934852</v>
      </c>
      <c r="CH135" s="77">
        <v>1374640</v>
      </c>
      <c r="CI135" s="77">
        <v>10966465</v>
      </c>
      <c r="CJ135" s="77">
        <v>3030411</v>
      </c>
      <c r="CK135" s="77">
        <v>877917</v>
      </c>
      <c r="CL135" s="77">
        <v>2877714</v>
      </c>
      <c r="CM135" s="77">
        <v>2546860</v>
      </c>
      <c r="CN135" s="77">
        <v>14744129</v>
      </c>
      <c r="CO135" s="77">
        <v>6115653</v>
      </c>
      <c r="CP135" s="77">
        <v>1830764</v>
      </c>
      <c r="CQ135" s="77">
        <v>929659</v>
      </c>
      <c r="CR135" s="77">
        <v>203281</v>
      </c>
      <c r="CS135" s="77">
        <v>4034753</v>
      </c>
      <c r="CT135" s="77">
        <v>2376586</v>
      </c>
      <c r="CU135" s="77">
        <v>291892</v>
      </c>
      <c r="CV135" s="77">
        <v>997885</v>
      </c>
      <c r="CW135" s="77">
        <v>612581</v>
      </c>
      <c r="CX135" s="77">
        <v>674643</v>
      </c>
      <c r="CY135" s="77">
        <v>45152296</v>
      </c>
      <c r="CZ135" s="77">
        <v>9886855</v>
      </c>
      <c r="DA135" s="77">
        <v>2409626</v>
      </c>
      <c r="DB135" s="77">
        <v>1241108</v>
      </c>
      <c r="DC135" s="77">
        <v>123904</v>
      </c>
      <c r="DD135" s="77">
        <v>4056060</v>
      </c>
      <c r="DE135" s="77">
        <v>17374246</v>
      </c>
      <c r="DF135" s="77">
        <v>8251507</v>
      </c>
      <c r="DG135" s="77">
        <v>160921433</v>
      </c>
      <c r="DH135" s="77">
        <v>40111740</v>
      </c>
      <c r="DI135" s="77">
        <v>7926534</v>
      </c>
      <c r="DJ135" s="77">
        <v>4896392</v>
      </c>
      <c r="DK135" s="77">
        <v>44612185</v>
      </c>
      <c r="DL135" s="77">
        <v>1458283</v>
      </c>
      <c r="DM135" s="77">
        <v>6264335</v>
      </c>
      <c r="DN135" s="77">
        <v>9517903</v>
      </c>
      <c r="DO135" s="77">
        <v>843160</v>
      </c>
      <c r="DP135" s="77">
        <v>29052226</v>
      </c>
      <c r="DQ135" s="77">
        <v>81728001</v>
      </c>
      <c r="DR135" s="77">
        <v>24446866</v>
      </c>
      <c r="DS135" s="77">
        <v>18659245</v>
      </c>
      <c r="DT135" s="77">
        <v>5393832</v>
      </c>
      <c r="DU135" s="77">
        <v>2952968</v>
      </c>
      <c r="DV135" s="77">
        <v>20502172</v>
      </c>
      <c r="DW135" s="77">
        <v>14519419</v>
      </c>
      <c r="DX135" s="77">
        <v>3537932</v>
      </c>
      <c r="DY135" s="77">
        <v>21629205</v>
      </c>
      <c r="DZ135" s="78">
        <v>16044909</v>
      </c>
      <c r="EA135" s="77">
        <v>9591425</v>
      </c>
      <c r="EB135" s="77">
        <v>910397</v>
      </c>
      <c r="EC135" s="77">
        <v>16559878</v>
      </c>
      <c r="ED135" s="77">
        <v>6396222</v>
      </c>
      <c r="EE135" s="77">
        <v>25166800</v>
      </c>
      <c r="EF135" s="77">
        <v>1231574483</v>
      </c>
      <c r="EG135" s="77">
        <v>762457437</v>
      </c>
      <c r="EH135" s="78">
        <v>142258221</v>
      </c>
      <c r="EI135" s="79">
        <v>383820457</v>
      </c>
      <c r="EJ135" s="77">
        <v>26279065</v>
      </c>
      <c r="EK135" s="77">
        <v>259183496</v>
      </c>
      <c r="EL135" s="77">
        <v>22303897</v>
      </c>
      <c r="EM135" s="77">
        <v>297824136</v>
      </c>
      <c r="EN135" s="77">
        <v>1298478437</v>
      </c>
      <c r="EO135" s="77">
        <v>2530052920</v>
      </c>
    </row>
    <row r="136" spans="1:145">
      <c r="A136" s="58"/>
      <c r="B136" s="68" t="s">
        <v>752</v>
      </c>
      <c r="C136" s="68"/>
      <c r="D136" s="68"/>
      <c r="E136" s="77">
        <v>-1101233</v>
      </c>
      <c r="F136" s="77">
        <v>-507870</v>
      </c>
      <c r="G136" s="77">
        <v>-24065</v>
      </c>
      <c r="H136" s="77">
        <v>-4518</v>
      </c>
      <c r="I136" s="77">
        <v>-38940</v>
      </c>
      <c r="J136" s="77">
        <v>-30137</v>
      </c>
      <c r="K136" s="77">
        <v>-83518</v>
      </c>
      <c r="L136" s="77">
        <v>-95329</v>
      </c>
      <c r="M136" s="77">
        <v>-23727</v>
      </c>
      <c r="N136" s="77">
        <v>-6033</v>
      </c>
      <c r="O136" s="77">
        <v>-68640</v>
      </c>
      <c r="P136" s="77">
        <v>-6181</v>
      </c>
      <c r="Q136" s="77">
        <v>-67829</v>
      </c>
      <c r="R136" s="77">
        <v>-2169</v>
      </c>
      <c r="S136" s="77">
        <v>3002</v>
      </c>
      <c r="T136" s="77">
        <v>-692</v>
      </c>
      <c r="U136" s="77">
        <v>-27043</v>
      </c>
      <c r="V136" s="77">
        <v>-40820</v>
      </c>
      <c r="W136" s="77">
        <v>-136921</v>
      </c>
      <c r="X136" s="77">
        <v>-858386</v>
      </c>
      <c r="Y136" s="77">
        <v>-866633</v>
      </c>
      <c r="Z136" s="77">
        <v>-177858</v>
      </c>
      <c r="AA136" s="77">
        <v>-690492</v>
      </c>
      <c r="AB136" s="77">
        <v>-499133</v>
      </c>
      <c r="AC136" s="77">
        <v>220008</v>
      </c>
      <c r="AD136" s="77">
        <v>49329</v>
      </c>
      <c r="AE136" s="77">
        <v>181979</v>
      </c>
      <c r="AF136" s="77">
        <v>372379</v>
      </c>
      <c r="AG136" s="77">
        <v>68401</v>
      </c>
      <c r="AH136" s="77">
        <v>153382</v>
      </c>
      <c r="AI136" s="77">
        <v>1752</v>
      </c>
      <c r="AJ136" s="77">
        <v>8046</v>
      </c>
      <c r="AK136" s="77">
        <v>3607</v>
      </c>
      <c r="AL136" s="77">
        <v>27042</v>
      </c>
      <c r="AM136" s="77">
        <v>43615</v>
      </c>
      <c r="AN136" s="77">
        <v>3</v>
      </c>
      <c r="AO136" s="77">
        <v>115538</v>
      </c>
      <c r="AP136" s="77">
        <v>-464700</v>
      </c>
      <c r="AQ136" s="77">
        <v>-186308</v>
      </c>
      <c r="AR136" s="77">
        <v>9398</v>
      </c>
      <c r="AS136" s="77">
        <v>-51435</v>
      </c>
      <c r="AT136" s="77">
        <v>13352</v>
      </c>
      <c r="AU136" s="77">
        <v>-418680</v>
      </c>
      <c r="AV136" s="77">
        <v>-1710103</v>
      </c>
      <c r="AW136" s="77">
        <v>18212</v>
      </c>
      <c r="AX136" s="77">
        <v>233952</v>
      </c>
      <c r="AY136" s="77">
        <v>-4982</v>
      </c>
      <c r="AZ136" s="77">
        <v>-500562</v>
      </c>
      <c r="BA136" s="77">
        <v>50911</v>
      </c>
      <c r="BB136" s="77">
        <v>734304</v>
      </c>
      <c r="BC136" s="77">
        <v>416558</v>
      </c>
      <c r="BD136" s="77">
        <v>21748</v>
      </c>
      <c r="BE136" s="77">
        <v>29616</v>
      </c>
      <c r="BF136" s="77">
        <v>107692</v>
      </c>
      <c r="BG136" s="77">
        <v>239279</v>
      </c>
      <c r="BH136" s="77">
        <v>21971</v>
      </c>
      <c r="BI136" s="77">
        <v>333104</v>
      </c>
      <c r="BJ136" s="77">
        <v>14949</v>
      </c>
      <c r="BK136" s="77">
        <v>117513</v>
      </c>
      <c r="BL136" s="77">
        <v>50223</v>
      </c>
      <c r="BM136" s="77">
        <v>19191</v>
      </c>
      <c r="BN136" s="77">
        <v>314021</v>
      </c>
      <c r="BO136" s="77">
        <v>1081843</v>
      </c>
      <c r="BP136" s="77">
        <v>7581530</v>
      </c>
      <c r="BQ136" s="77">
        <v>49865</v>
      </c>
      <c r="BR136" s="77">
        <v>1508362</v>
      </c>
      <c r="BS136" s="77">
        <v>3127496</v>
      </c>
      <c r="BT136" s="77">
        <v>479</v>
      </c>
      <c r="BU136" s="77">
        <v>75889</v>
      </c>
      <c r="BV136" s="77">
        <v>190899</v>
      </c>
      <c r="BW136" s="77">
        <v>337562</v>
      </c>
      <c r="BX136" s="77">
        <v>258594</v>
      </c>
      <c r="BY136" s="77">
        <v>297140</v>
      </c>
      <c r="BZ136" s="77">
        <v>189923</v>
      </c>
      <c r="CA136" s="77">
        <v>316796</v>
      </c>
      <c r="CB136" s="77">
        <v>89293</v>
      </c>
      <c r="CC136" s="77">
        <v>690267</v>
      </c>
      <c r="CD136" s="77">
        <v>30338</v>
      </c>
      <c r="CE136" s="77">
        <v>3073722</v>
      </c>
      <c r="CF136" s="77">
        <v>4920374</v>
      </c>
      <c r="CG136" s="77">
        <v>1269031</v>
      </c>
      <c r="CH136" s="77">
        <v>14968</v>
      </c>
      <c r="CI136" s="77">
        <v>520956</v>
      </c>
      <c r="CJ136" s="77">
        <v>341972</v>
      </c>
      <c r="CK136" s="77">
        <v>29204</v>
      </c>
      <c r="CL136" s="77">
        <v>500275</v>
      </c>
      <c r="CM136" s="77">
        <v>122360</v>
      </c>
      <c r="CN136" s="77">
        <v>1234063</v>
      </c>
      <c r="CO136" s="77">
        <v>549186</v>
      </c>
      <c r="CP136" s="77">
        <v>93317</v>
      </c>
      <c r="CQ136" s="77">
        <v>90746</v>
      </c>
      <c r="CR136" s="77">
        <v>6549</v>
      </c>
      <c r="CS136" s="77">
        <v>253452</v>
      </c>
      <c r="CT136" s="77">
        <v>153978</v>
      </c>
      <c r="CU136" s="77">
        <v>3372</v>
      </c>
      <c r="CV136" s="77">
        <v>7085</v>
      </c>
      <c r="CW136" s="77">
        <v>-31329</v>
      </c>
      <c r="CX136" s="77">
        <v>7363</v>
      </c>
      <c r="CY136" s="77">
        <v>3159325</v>
      </c>
      <c r="CZ136" s="77">
        <v>851307</v>
      </c>
      <c r="DA136" s="77">
        <v>115427</v>
      </c>
      <c r="DB136" s="77">
        <v>112086</v>
      </c>
      <c r="DC136" s="77">
        <v>10680</v>
      </c>
      <c r="DD136" s="77">
        <v>421774</v>
      </c>
      <c r="DE136" s="77">
        <v>363573</v>
      </c>
      <c r="DF136" s="77">
        <v>468443</v>
      </c>
      <c r="DG136" s="77">
        <v>9158734</v>
      </c>
      <c r="DH136" s="77">
        <v>1244292</v>
      </c>
      <c r="DI136" s="77">
        <v>-128312</v>
      </c>
      <c r="DJ136" s="77">
        <v>175008</v>
      </c>
      <c r="DK136" s="77">
        <v>3493119</v>
      </c>
      <c r="DL136" s="77">
        <v>6117</v>
      </c>
      <c r="DM136" s="77">
        <v>56665</v>
      </c>
      <c r="DN136" s="77">
        <v>172192</v>
      </c>
      <c r="DO136" s="77">
        <v>-2860</v>
      </c>
      <c r="DP136" s="77">
        <v>1431774</v>
      </c>
      <c r="DQ136" s="77">
        <v>2525889</v>
      </c>
      <c r="DR136" s="77">
        <v>85682</v>
      </c>
      <c r="DS136" s="77">
        <v>538922</v>
      </c>
      <c r="DT136" s="77">
        <v>186000</v>
      </c>
      <c r="DU136" s="77">
        <v>-1568</v>
      </c>
      <c r="DV136" s="77">
        <v>544223</v>
      </c>
      <c r="DW136" s="77">
        <v>634627</v>
      </c>
      <c r="DX136" s="77">
        <v>-51577</v>
      </c>
      <c r="DY136" s="77">
        <v>604995</v>
      </c>
      <c r="DZ136" s="78">
        <v>1109212</v>
      </c>
      <c r="EA136" s="77">
        <v>1661875</v>
      </c>
      <c r="EB136" s="77">
        <v>36477</v>
      </c>
      <c r="EC136" s="77">
        <v>881749</v>
      </c>
      <c r="ED136" s="77">
        <v>645422</v>
      </c>
      <c r="EE136" s="77">
        <v>0</v>
      </c>
      <c r="EF136" s="77">
        <v>54797336</v>
      </c>
      <c r="EG136" s="77">
        <v>13269303</v>
      </c>
      <c r="EH136" s="78">
        <v>456236</v>
      </c>
      <c r="EI136" s="79">
        <v>11652791</v>
      </c>
      <c r="EJ136" s="77">
        <v>0</v>
      </c>
      <c r="EK136" s="77">
        <v>13680604</v>
      </c>
      <c r="EL136" s="77">
        <v>523812</v>
      </c>
      <c r="EM136" s="77">
        <v>0</v>
      </c>
      <c r="EN136" s="77">
        <v>39582746</v>
      </c>
      <c r="EO136" s="77">
        <v>94380082</v>
      </c>
    </row>
    <row r="137" spans="1:145">
      <c r="A137" s="58"/>
      <c r="B137" s="68" t="s">
        <v>753</v>
      </c>
      <c r="C137" s="68"/>
      <c r="D137" s="68"/>
      <c r="E137" s="77">
        <v>13285600</v>
      </c>
      <c r="F137" s="77">
        <v>11609194</v>
      </c>
      <c r="G137" s="77">
        <v>880902</v>
      </c>
      <c r="H137" s="77">
        <v>1366577</v>
      </c>
      <c r="I137" s="77">
        <v>2075761</v>
      </c>
      <c r="J137" s="77">
        <v>2874735</v>
      </c>
      <c r="K137" s="77">
        <v>3859423</v>
      </c>
      <c r="L137" s="77">
        <v>6781658</v>
      </c>
      <c r="M137" s="77">
        <v>2692130</v>
      </c>
      <c r="N137" s="77">
        <v>1607582</v>
      </c>
      <c r="O137" s="77">
        <v>5957825</v>
      </c>
      <c r="P137" s="77">
        <v>578967</v>
      </c>
      <c r="Q137" s="77">
        <v>5265328</v>
      </c>
      <c r="R137" s="77">
        <v>1041993</v>
      </c>
      <c r="S137" s="77">
        <v>588642</v>
      </c>
      <c r="T137" s="77">
        <v>513080</v>
      </c>
      <c r="U137" s="77">
        <v>1012182</v>
      </c>
      <c r="V137" s="77">
        <v>17790865</v>
      </c>
      <c r="W137" s="77">
        <v>22825740</v>
      </c>
      <c r="X137" s="77">
        <v>30191516</v>
      </c>
      <c r="Y137" s="77">
        <v>42793490</v>
      </c>
      <c r="Z137" s="77">
        <v>7200755</v>
      </c>
      <c r="AA137" s="77">
        <v>8066617</v>
      </c>
      <c r="AB137" s="77">
        <v>0</v>
      </c>
      <c r="AC137" s="77">
        <v>18224700</v>
      </c>
      <c r="AD137" s="77">
        <v>13105400</v>
      </c>
      <c r="AE137" s="77">
        <v>6690460</v>
      </c>
      <c r="AF137" s="77">
        <v>8724610</v>
      </c>
      <c r="AG137" s="77">
        <v>3030145</v>
      </c>
      <c r="AH137" s="77">
        <v>2647353</v>
      </c>
      <c r="AI137" s="77">
        <v>141719</v>
      </c>
      <c r="AJ137" s="77">
        <v>239877</v>
      </c>
      <c r="AK137" s="77">
        <v>131077</v>
      </c>
      <c r="AL137" s="77">
        <v>1030695</v>
      </c>
      <c r="AM137" s="77">
        <v>958925</v>
      </c>
      <c r="AN137" s="77">
        <v>168</v>
      </c>
      <c r="AO137" s="77">
        <v>6730868</v>
      </c>
      <c r="AP137" s="77">
        <v>1023740</v>
      </c>
      <c r="AQ137" s="77">
        <v>390133</v>
      </c>
      <c r="AR137" s="77">
        <v>106555</v>
      </c>
      <c r="AS137" s="77">
        <v>687803</v>
      </c>
      <c r="AT137" s="77">
        <v>594688</v>
      </c>
      <c r="AU137" s="77">
        <v>6339685</v>
      </c>
      <c r="AV137" s="77">
        <v>3597134</v>
      </c>
      <c r="AW137" s="77">
        <v>3200389</v>
      </c>
      <c r="AX137" s="77">
        <v>2980555</v>
      </c>
      <c r="AY137" s="77">
        <v>1603678</v>
      </c>
      <c r="AZ137" s="77">
        <v>6608369</v>
      </c>
      <c r="BA137" s="77">
        <v>1595326</v>
      </c>
      <c r="BB137" s="77">
        <v>1642867</v>
      </c>
      <c r="BC137" s="77">
        <v>4361433</v>
      </c>
      <c r="BD137" s="77">
        <v>542023</v>
      </c>
      <c r="BE137" s="77">
        <v>895612</v>
      </c>
      <c r="BF137" s="77">
        <v>3096141</v>
      </c>
      <c r="BG137" s="77">
        <v>5878546</v>
      </c>
      <c r="BH137" s="77">
        <v>3330273</v>
      </c>
      <c r="BI137" s="77">
        <v>2873084</v>
      </c>
      <c r="BJ137" s="77">
        <v>2670096</v>
      </c>
      <c r="BK137" s="77">
        <v>3895169</v>
      </c>
      <c r="BL137" s="77">
        <v>2253210</v>
      </c>
      <c r="BM137" s="77">
        <v>806534</v>
      </c>
      <c r="BN137" s="77">
        <v>4009178</v>
      </c>
      <c r="BO137" s="77">
        <v>3995317</v>
      </c>
      <c r="BP137" s="77">
        <v>19963027</v>
      </c>
      <c r="BQ137" s="77">
        <v>1150774</v>
      </c>
      <c r="BR137" s="77">
        <v>3197426</v>
      </c>
      <c r="BS137" s="77">
        <v>5015958</v>
      </c>
      <c r="BT137" s="77">
        <v>128736</v>
      </c>
      <c r="BU137" s="77">
        <v>677567</v>
      </c>
      <c r="BV137" s="77">
        <v>1700339</v>
      </c>
      <c r="BW137" s="77">
        <v>1500711</v>
      </c>
      <c r="BX137" s="77">
        <v>1833154</v>
      </c>
      <c r="BY137" s="77">
        <v>2858013</v>
      </c>
      <c r="BZ137" s="77">
        <v>10474980</v>
      </c>
      <c r="CA137" s="77">
        <v>4302467</v>
      </c>
      <c r="CB137" s="77">
        <v>3794384</v>
      </c>
      <c r="CC137" s="77">
        <v>4078039</v>
      </c>
      <c r="CD137" s="77">
        <v>1529974</v>
      </c>
      <c r="CE137" s="77">
        <v>2868008</v>
      </c>
      <c r="CF137" s="77">
        <v>4721586</v>
      </c>
      <c r="CG137" s="77">
        <v>4775828</v>
      </c>
      <c r="CH137" s="77">
        <v>1636100</v>
      </c>
      <c r="CI137" s="77">
        <v>7845264</v>
      </c>
      <c r="CJ137" s="77">
        <v>1989321</v>
      </c>
      <c r="CK137" s="77">
        <v>383459</v>
      </c>
      <c r="CL137" s="77">
        <v>1894125</v>
      </c>
      <c r="CM137" s="77">
        <v>1227929</v>
      </c>
      <c r="CN137" s="77">
        <v>7196574</v>
      </c>
      <c r="CO137" s="77">
        <v>4123659</v>
      </c>
      <c r="CP137" s="77">
        <v>1271249</v>
      </c>
      <c r="CQ137" s="77">
        <v>1373798</v>
      </c>
      <c r="CR137" s="77">
        <v>2819089</v>
      </c>
      <c r="CS137" s="77">
        <v>2082525</v>
      </c>
      <c r="CT137" s="77">
        <v>1287563</v>
      </c>
      <c r="CU137" s="77">
        <v>129782</v>
      </c>
      <c r="CV137" s="77">
        <v>1342018</v>
      </c>
      <c r="CW137" s="77">
        <v>709124</v>
      </c>
      <c r="CX137" s="77">
        <v>764004</v>
      </c>
      <c r="CY137" s="77">
        <v>13996041</v>
      </c>
      <c r="CZ137" s="77">
        <v>2631818</v>
      </c>
      <c r="DA137" s="77">
        <v>836685</v>
      </c>
      <c r="DB137" s="77">
        <v>1098311</v>
      </c>
      <c r="DC137" s="77">
        <v>324059</v>
      </c>
      <c r="DD137" s="77">
        <v>390627</v>
      </c>
      <c r="DE137" s="77">
        <v>390627</v>
      </c>
      <c r="DF137" s="77">
        <v>390627</v>
      </c>
      <c r="DG137" s="77">
        <v>99229800</v>
      </c>
      <c r="DH137" s="77">
        <v>26999700</v>
      </c>
      <c r="DI137" s="77">
        <v>3208900</v>
      </c>
      <c r="DJ137" s="77">
        <v>10043700</v>
      </c>
      <c r="DK137" s="77">
        <v>41433495</v>
      </c>
      <c r="DL137" s="77">
        <v>735300</v>
      </c>
      <c r="DM137" s="77">
        <v>2035000</v>
      </c>
      <c r="DN137" s="77">
        <v>9413900</v>
      </c>
      <c r="DO137" s="77">
        <v>665500</v>
      </c>
      <c r="DP137" s="77">
        <v>24332300</v>
      </c>
      <c r="DQ137" s="77">
        <v>130493500</v>
      </c>
      <c r="DR137" s="77">
        <v>12608200</v>
      </c>
      <c r="DS137" s="77">
        <v>60939826</v>
      </c>
      <c r="DT137" s="77">
        <v>11785574</v>
      </c>
      <c r="DU137" s="77">
        <v>83767200</v>
      </c>
      <c r="DV137" s="77">
        <v>46773173</v>
      </c>
      <c r="DW137" s="77">
        <v>16527707</v>
      </c>
      <c r="DX137" s="77">
        <v>4322559</v>
      </c>
      <c r="DY137" s="77">
        <v>52578800</v>
      </c>
      <c r="DZ137" s="78">
        <v>31840278</v>
      </c>
      <c r="EA137" s="77">
        <v>10922200</v>
      </c>
      <c r="EB137" s="77">
        <v>1173982</v>
      </c>
      <c r="EC137" s="77">
        <v>25768531</v>
      </c>
      <c r="ED137" s="77">
        <v>8718532</v>
      </c>
      <c r="EE137" s="77">
        <v>73164000</v>
      </c>
      <c r="EF137" s="77">
        <v>1243681101</v>
      </c>
      <c r="EG137" s="77">
        <v>0</v>
      </c>
      <c r="EH137" s="78">
        <v>0</v>
      </c>
      <c r="EI137" s="79">
        <v>0</v>
      </c>
      <c r="EJ137" s="77">
        <v>0</v>
      </c>
      <c r="EK137" s="77">
        <v>0</v>
      </c>
      <c r="EL137" s="77">
        <v>0</v>
      </c>
      <c r="EM137" s="77">
        <v>0</v>
      </c>
      <c r="EN137" s="77">
        <v>0</v>
      </c>
      <c r="EO137" s="77">
        <v>1243681101</v>
      </c>
    </row>
    <row r="138" spans="1:145">
      <c r="A138" s="58"/>
      <c r="B138" s="68" t="s">
        <v>754</v>
      </c>
      <c r="C138" s="68"/>
      <c r="D138" s="68"/>
      <c r="E138" s="77">
        <v>22807927</v>
      </c>
      <c r="F138" s="77">
        <v>14593870</v>
      </c>
      <c r="G138" s="77">
        <v>1535365</v>
      </c>
      <c r="H138" s="77">
        <v>1551415</v>
      </c>
      <c r="I138" s="77">
        <v>2689531</v>
      </c>
      <c r="J138" s="77">
        <v>3365276</v>
      </c>
      <c r="K138" s="77">
        <v>6121624</v>
      </c>
      <c r="L138" s="77">
        <v>7487877</v>
      </c>
      <c r="M138" s="77">
        <v>3028119</v>
      </c>
      <c r="N138" s="77">
        <v>2028688</v>
      </c>
      <c r="O138" s="77">
        <v>7293299</v>
      </c>
      <c r="P138" s="77">
        <v>665432</v>
      </c>
      <c r="Q138" s="77">
        <v>6232794</v>
      </c>
      <c r="R138" s="77">
        <v>1158539</v>
      </c>
      <c r="S138" s="77">
        <v>810749</v>
      </c>
      <c r="T138" s="77">
        <v>548260</v>
      </c>
      <c r="U138" s="77">
        <v>1073263</v>
      </c>
      <c r="V138" s="77">
        <v>19386396</v>
      </c>
      <c r="W138" s="77">
        <v>24984660</v>
      </c>
      <c r="X138" s="77">
        <v>36589216</v>
      </c>
      <c r="Y138" s="77">
        <v>56077700</v>
      </c>
      <c r="Z138" s="77">
        <v>10343800</v>
      </c>
      <c r="AA138" s="77">
        <v>17094200</v>
      </c>
      <c r="AB138" s="77">
        <v>5874720</v>
      </c>
      <c r="AC138" s="77">
        <v>21783900</v>
      </c>
      <c r="AD138" s="77">
        <v>15373700</v>
      </c>
      <c r="AE138" s="77">
        <v>11194900</v>
      </c>
      <c r="AF138" s="77">
        <v>14598569</v>
      </c>
      <c r="AG138" s="77">
        <v>5070230</v>
      </c>
      <c r="AH138" s="77">
        <v>5922300</v>
      </c>
      <c r="AI138" s="77">
        <v>226700</v>
      </c>
      <c r="AJ138" s="77">
        <v>409600</v>
      </c>
      <c r="AK138" s="77">
        <v>173700</v>
      </c>
      <c r="AL138" s="77">
        <v>2188500</v>
      </c>
      <c r="AM138" s="77">
        <v>1822101</v>
      </c>
      <c r="AN138" s="77">
        <v>230</v>
      </c>
      <c r="AO138" s="77">
        <v>8794569</v>
      </c>
      <c r="AP138" s="77">
        <v>5391632</v>
      </c>
      <c r="AQ138" s="77">
        <v>2109566</v>
      </c>
      <c r="AR138" s="77">
        <v>1281567</v>
      </c>
      <c r="AS138" s="77">
        <v>7104683</v>
      </c>
      <c r="AT138" s="77">
        <v>3289464</v>
      </c>
      <c r="AU138" s="77">
        <v>42162875</v>
      </c>
      <c r="AV138" s="77">
        <v>27765340</v>
      </c>
      <c r="AW138" s="77">
        <v>6744019</v>
      </c>
      <c r="AX138" s="77">
        <v>6127110</v>
      </c>
      <c r="AY138" s="77">
        <v>1913273</v>
      </c>
      <c r="AZ138" s="77">
        <v>17741710</v>
      </c>
      <c r="BA138" s="77">
        <v>3119416</v>
      </c>
      <c r="BB138" s="77">
        <v>5600164</v>
      </c>
      <c r="BC138" s="77">
        <v>15023051</v>
      </c>
      <c r="BD138" s="77">
        <v>1562294</v>
      </c>
      <c r="BE138" s="77">
        <v>1463341</v>
      </c>
      <c r="BF138" s="77">
        <v>8836181</v>
      </c>
      <c r="BG138" s="77">
        <v>16142172</v>
      </c>
      <c r="BH138" s="77">
        <v>7367546</v>
      </c>
      <c r="BI138" s="77">
        <v>12159465</v>
      </c>
      <c r="BJ138" s="77">
        <v>3625417</v>
      </c>
      <c r="BK138" s="77">
        <v>8283091</v>
      </c>
      <c r="BL138" s="77">
        <v>4468864</v>
      </c>
      <c r="BM138" s="77">
        <v>2877581</v>
      </c>
      <c r="BN138" s="77">
        <v>11808960</v>
      </c>
      <c r="BO138" s="77">
        <v>21844277</v>
      </c>
      <c r="BP138" s="77">
        <v>113246028</v>
      </c>
      <c r="BQ138" s="77">
        <v>3422630</v>
      </c>
      <c r="BR138" s="77">
        <v>19070500</v>
      </c>
      <c r="BS138" s="77">
        <v>31186908</v>
      </c>
      <c r="BT138" s="77">
        <v>1124972</v>
      </c>
      <c r="BU138" s="77">
        <v>3345795</v>
      </c>
      <c r="BV138" s="77">
        <v>6051724</v>
      </c>
      <c r="BW138" s="77">
        <v>8453951</v>
      </c>
      <c r="BX138" s="77">
        <v>9389101</v>
      </c>
      <c r="BY138" s="77">
        <v>11352436</v>
      </c>
      <c r="BZ138" s="77">
        <v>23039359</v>
      </c>
      <c r="CA138" s="77">
        <v>8424162</v>
      </c>
      <c r="CB138" s="77">
        <v>10525689</v>
      </c>
      <c r="CC138" s="77">
        <v>13122216</v>
      </c>
      <c r="CD138" s="77">
        <v>6960542</v>
      </c>
      <c r="CE138" s="77">
        <v>19390748</v>
      </c>
      <c r="CF138" s="77">
        <v>30601948</v>
      </c>
      <c r="CG138" s="77">
        <v>25979711</v>
      </c>
      <c r="CH138" s="77">
        <v>3025708</v>
      </c>
      <c r="CI138" s="77">
        <v>19332685</v>
      </c>
      <c r="CJ138" s="77">
        <v>5361704</v>
      </c>
      <c r="CK138" s="77">
        <v>1290580</v>
      </c>
      <c r="CL138" s="77">
        <v>5272115</v>
      </c>
      <c r="CM138" s="77">
        <v>3897149</v>
      </c>
      <c r="CN138" s="77">
        <v>23174766</v>
      </c>
      <c r="CO138" s="77">
        <v>10788498</v>
      </c>
      <c r="CP138" s="77">
        <v>3195330</v>
      </c>
      <c r="CQ138" s="77">
        <v>2394203</v>
      </c>
      <c r="CR138" s="77">
        <v>3028919</v>
      </c>
      <c r="CS138" s="77">
        <v>6370731</v>
      </c>
      <c r="CT138" s="77">
        <v>3818127</v>
      </c>
      <c r="CU138" s="77">
        <v>425046</v>
      </c>
      <c r="CV138" s="77">
        <v>2346988</v>
      </c>
      <c r="CW138" s="77">
        <v>1290376</v>
      </c>
      <c r="CX138" s="77">
        <v>1446010</v>
      </c>
      <c r="CY138" s="77">
        <v>62307661</v>
      </c>
      <c r="CZ138" s="77">
        <v>13369980</v>
      </c>
      <c r="DA138" s="77">
        <v>3361737</v>
      </c>
      <c r="DB138" s="77">
        <v>2451505</v>
      </c>
      <c r="DC138" s="77">
        <v>458643</v>
      </c>
      <c r="DD138" s="77">
        <v>4868461</v>
      </c>
      <c r="DE138" s="77">
        <v>18128447</v>
      </c>
      <c r="DF138" s="77">
        <v>9110577</v>
      </c>
      <c r="DG138" s="77">
        <v>269309967</v>
      </c>
      <c r="DH138" s="77">
        <v>68355732</v>
      </c>
      <c r="DI138" s="77">
        <v>11007122</v>
      </c>
      <c r="DJ138" s="77">
        <v>15115100</v>
      </c>
      <c r="DK138" s="77">
        <v>89538800</v>
      </c>
      <c r="DL138" s="77">
        <v>2199700</v>
      </c>
      <c r="DM138" s="77">
        <v>8356000</v>
      </c>
      <c r="DN138" s="77">
        <v>19103995</v>
      </c>
      <c r="DO138" s="77">
        <v>1505800</v>
      </c>
      <c r="DP138" s="77">
        <v>54816300</v>
      </c>
      <c r="DQ138" s="77">
        <v>214747390</v>
      </c>
      <c r="DR138" s="77">
        <v>37140748</v>
      </c>
      <c r="DS138" s="77">
        <v>80137993</v>
      </c>
      <c r="DT138" s="77">
        <v>17365406</v>
      </c>
      <c r="DU138" s="77">
        <v>86718600</v>
      </c>
      <c r="DV138" s="77">
        <v>67819568</v>
      </c>
      <c r="DW138" s="77">
        <v>31681752</v>
      </c>
      <c r="DX138" s="77">
        <v>7808914</v>
      </c>
      <c r="DY138" s="77">
        <v>74813000</v>
      </c>
      <c r="DZ138" s="78">
        <v>48994399</v>
      </c>
      <c r="EA138" s="77">
        <v>22175500</v>
      </c>
      <c r="EB138" s="77">
        <v>2120856</v>
      </c>
      <c r="EC138" s="77">
        <v>43210158</v>
      </c>
      <c r="ED138" s="77">
        <v>15760176</v>
      </c>
      <c r="EE138" s="77">
        <v>98330800</v>
      </c>
      <c r="EF138" s="77">
        <v>2530052920</v>
      </c>
      <c r="EG138" s="77">
        <v>775726740</v>
      </c>
      <c r="EH138" s="78">
        <v>142714457</v>
      </c>
      <c r="EI138" s="79">
        <v>395473249</v>
      </c>
      <c r="EJ138" s="77">
        <v>26279065</v>
      </c>
      <c r="EK138" s="77">
        <v>272864100</v>
      </c>
      <c r="EL138" s="77">
        <v>22827708</v>
      </c>
      <c r="EM138" s="77">
        <v>297824136</v>
      </c>
      <c r="EN138" s="77">
        <v>1338061183</v>
      </c>
      <c r="EO138" s="77">
        <v>3868114103</v>
      </c>
    </row>
    <row r="140" spans="1:145">
      <c r="D140" s="92" t="s">
        <v>766</v>
      </c>
      <c r="E140" s="68" t="s">
        <v>9</v>
      </c>
      <c r="F140" s="68" t="s">
        <v>9</v>
      </c>
      <c r="G140" s="68" t="s">
        <v>9</v>
      </c>
      <c r="H140" s="68" t="s">
        <v>9</v>
      </c>
      <c r="I140" s="68" t="s">
        <v>9</v>
      </c>
      <c r="J140" s="68" t="s">
        <v>9</v>
      </c>
      <c r="K140" s="68" t="s">
        <v>9</v>
      </c>
      <c r="L140" s="68" t="s">
        <v>9</v>
      </c>
      <c r="M140" s="68" t="s">
        <v>9</v>
      </c>
      <c r="N140" s="68" t="s">
        <v>9</v>
      </c>
      <c r="O140" s="68" t="s">
        <v>9</v>
      </c>
      <c r="P140" s="68" t="s">
        <v>9</v>
      </c>
      <c r="Q140" s="68" t="s">
        <v>9</v>
      </c>
      <c r="R140" s="68" t="s">
        <v>9</v>
      </c>
      <c r="S140" s="68" t="s">
        <v>9</v>
      </c>
      <c r="T140" s="68" t="s">
        <v>9</v>
      </c>
      <c r="U140" s="68" t="s">
        <v>9</v>
      </c>
      <c r="V140" s="68" t="s">
        <v>9</v>
      </c>
      <c r="W140" s="68" t="s">
        <v>9</v>
      </c>
      <c r="X140" s="68" t="s">
        <v>9</v>
      </c>
      <c r="Y140" s="68" t="s">
        <v>9</v>
      </c>
      <c r="Z140" s="68" t="s">
        <v>9</v>
      </c>
      <c r="AA140" s="68" t="s">
        <v>9</v>
      </c>
      <c r="AB140" s="68" t="s">
        <v>9</v>
      </c>
      <c r="AC140" s="68" t="s">
        <v>9</v>
      </c>
      <c r="AD140" s="68" t="s">
        <v>9</v>
      </c>
      <c r="AE140" s="68" t="s">
        <v>653</v>
      </c>
      <c r="AF140" s="68" t="s">
        <v>654</v>
      </c>
      <c r="AG140" s="68" t="s">
        <v>654</v>
      </c>
      <c r="AH140" s="68" t="s">
        <v>11</v>
      </c>
      <c r="AI140" s="68" t="s">
        <v>11</v>
      </c>
      <c r="AJ140" s="68" t="s">
        <v>11</v>
      </c>
      <c r="AK140" s="68" t="s">
        <v>11</v>
      </c>
      <c r="AL140" s="68" t="s">
        <v>11</v>
      </c>
      <c r="AM140" s="68" t="s">
        <v>11</v>
      </c>
      <c r="AN140" s="68" t="s">
        <v>11</v>
      </c>
      <c r="AO140" s="68" t="s">
        <v>11</v>
      </c>
      <c r="AP140" s="68" t="s">
        <v>13</v>
      </c>
      <c r="AQ140" s="68" t="s">
        <v>13</v>
      </c>
      <c r="AR140" s="68" t="s">
        <v>13</v>
      </c>
      <c r="AS140" s="68" t="s">
        <v>13</v>
      </c>
      <c r="AT140" s="68" t="s">
        <v>13</v>
      </c>
      <c r="AU140" s="68" t="s">
        <v>13</v>
      </c>
      <c r="AV140" s="68" t="s">
        <v>13</v>
      </c>
      <c r="AW140" s="68" t="s">
        <v>13</v>
      </c>
      <c r="AX140" s="68" t="s">
        <v>13</v>
      </c>
      <c r="AY140" s="68" t="s">
        <v>14</v>
      </c>
      <c r="AZ140" s="68" t="s">
        <v>14</v>
      </c>
      <c r="BA140" s="68" t="s">
        <v>14</v>
      </c>
      <c r="BB140" s="68" t="s">
        <v>14</v>
      </c>
      <c r="BC140" s="68" t="s">
        <v>14</v>
      </c>
      <c r="BD140" s="68" t="s">
        <v>14</v>
      </c>
      <c r="BE140" s="68" t="s">
        <v>14</v>
      </c>
      <c r="BF140" s="68" t="s">
        <v>14</v>
      </c>
      <c r="BG140" s="68" t="s">
        <v>14</v>
      </c>
      <c r="BH140" s="68" t="s">
        <v>15</v>
      </c>
      <c r="BI140" s="68" t="s">
        <v>16</v>
      </c>
      <c r="BJ140" s="68" t="s">
        <v>16</v>
      </c>
      <c r="BK140" s="68" t="s">
        <v>27</v>
      </c>
      <c r="BL140" s="68" t="s">
        <v>14</v>
      </c>
      <c r="BM140" s="68" t="s">
        <v>14</v>
      </c>
      <c r="BN140" s="68" t="s">
        <v>18</v>
      </c>
      <c r="BO140" s="68" t="s">
        <v>18</v>
      </c>
      <c r="BP140" s="68" t="s">
        <v>17</v>
      </c>
      <c r="BQ140" s="68" t="s">
        <v>17</v>
      </c>
      <c r="BR140" s="68" t="s">
        <v>489</v>
      </c>
      <c r="BS140" s="68" t="s">
        <v>489</v>
      </c>
      <c r="BT140" s="68" t="s">
        <v>489</v>
      </c>
      <c r="BU140" s="68" t="s">
        <v>489</v>
      </c>
      <c r="BV140" s="68" t="s">
        <v>489</v>
      </c>
      <c r="BW140" s="68" t="s">
        <v>489</v>
      </c>
      <c r="BX140" s="68" t="s">
        <v>489</v>
      </c>
      <c r="BY140" s="68" t="s">
        <v>489</v>
      </c>
      <c r="BZ140" s="68" t="s">
        <v>490</v>
      </c>
      <c r="CA140" s="68" t="s">
        <v>19</v>
      </c>
      <c r="CB140" s="68" t="s">
        <v>19</v>
      </c>
      <c r="CC140" s="68" t="s">
        <v>19</v>
      </c>
      <c r="CD140" s="68" t="s">
        <v>20</v>
      </c>
      <c r="CE140" s="68" t="s">
        <v>20</v>
      </c>
      <c r="CF140" s="68" t="s">
        <v>20</v>
      </c>
      <c r="CG140" s="68" t="s">
        <v>20</v>
      </c>
      <c r="CH140" s="68" t="s">
        <v>21</v>
      </c>
      <c r="CI140" s="68" t="s">
        <v>21</v>
      </c>
      <c r="CJ140" s="68" t="s">
        <v>24</v>
      </c>
      <c r="CK140" s="68" t="s">
        <v>24</v>
      </c>
      <c r="CL140" s="68" t="s">
        <v>24</v>
      </c>
      <c r="CM140" s="68" t="s">
        <v>24</v>
      </c>
      <c r="CN140" s="68" t="s">
        <v>24</v>
      </c>
      <c r="CO140" s="68" t="s">
        <v>23</v>
      </c>
      <c r="CP140" s="68" t="s">
        <v>23</v>
      </c>
      <c r="CQ140" s="68" t="s">
        <v>23</v>
      </c>
      <c r="CR140" s="68" t="s">
        <v>23</v>
      </c>
      <c r="CS140" s="68" t="s">
        <v>22</v>
      </c>
      <c r="CT140" s="68" t="s">
        <v>22</v>
      </c>
      <c r="CU140" s="68" t="s">
        <v>22</v>
      </c>
      <c r="CV140" s="68" t="s">
        <v>22</v>
      </c>
      <c r="CW140" s="68" t="s">
        <v>26</v>
      </c>
      <c r="CX140" s="68" t="s">
        <v>26</v>
      </c>
      <c r="CY140" s="68" t="s">
        <v>25</v>
      </c>
      <c r="CZ140" s="68" t="s">
        <v>25</v>
      </c>
      <c r="DA140" s="68" t="s">
        <v>25</v>
      </c>
      <c r="DB140" s="68" t="s">
        <v>26</v>
      </c>
      <c r="DC140" s="68" t="s">
        <v>26</v>
      </c>
      <c r="DD140" s="68" t="s">
        <v>27</v>
      </c>
      <c r="DE140" s="68" t="s">
        <v>27</v>
      </c>
      <c r="DF140" s="68" t="s">
        <v>27</v>
      </c>
      <c r="DG140" s="68" t="s">
        <v>29</v>
      </c>
      <c r="DH140" s="68" t="s">
        <v>28</v>
      </c>
      <c r="DI140" s="68" t="s">
        <v>31</v>
      </c>
      <c r="DJ140" s="68" t="s">
        <v>31</v>
      </c>
      <c r="DK140" s="68" t="s">
        <v>31</v>
      </c>
      <c r="DL140" s="68" t="s">
        <v>31</v>
      </c>
      <c r="DM140" s="68" t="s">
        <v>31</v>
      </c>
      <c r="DN140" s="68" t="s">
        <v>30</v>
      </c>
      <c r="DO140" s="68" t="s">
        <v>30</v>
      </c>
      <c r="DP140" s="68" t="s">
        <v>34</v>
      </c>
      <c r="DQ140" s="68" t="s">
        <v>30</v>
      </c>
      <c r="DR140" s="68" t="s">
        <v>32</v>
      </c>
      <c r="DS140" s="68" t="s">
        <v>36</v>
      </c>
      <c r="DT140" s="68" t="s">
        <v>36</v>
      </c>
      <c r="DU140" s="68" t="s">
        <v>37</v>
      </c>
      <c r="DV140" s="68" t="s">
        <v>40</v>
      </c>
      <c r="DW140" s="68" t="s">
        <v>41</v>
      </c>
      <c r="DX140" s="68" t="s">
        <v>38</v>
      </c>
      <c r="DY140" s="68" t="s">
        <v>35</v>
      </c>
      <c r="DZ140" s="68" t="s">
        <v>38</v>
      </c>
      <c r="EA140" s="68" t="s">
        <v>37</v>
      </c>
      <c r="EB140" s="68" t="s">
        <v>38</v>
      </c>
      <c r="EC140" s="68" t="s">
        <v>39</v>
      </c>
      <c r="ED140" s="68" t="s">
        <v>38</v>
      </c>
      <c r="EE140" s="68" t="s">
        <v>39</v>
      </c>
    </row>
    <row r="141" spans="1:145">
      <c r="D141" t="s">
        <v>143</v>
      </c>
      <c r="E141" s="61">
        <f>SUMIFS(E$4:E$134,$D$4:$D$134,$D141)</f>
        <v>0</v>
      </c>
      <c r="F141" s="61">
        <f>SUMIFS(F$4:F$134,$D$4:$D$134,$D141)</f>
        <v>0</v>
      </c>
      <c r="G141" s="61">
        <f t="shared" ref="G141:BR142" si="0">SUMIFS(G$4:G$134,$D$4:$D$134,$D141)</f>
        <v>0</v>
      </c>
      <c r="H141" s="61">
        <f t="shared" si="0"/>
        <v>0</v>
      </c>
      <c r="I141" s="61">
        <f t="shared" si="0"/>
        <v>0</v>
      </c>
      <c r="J141" s="61">
        <f t="shared" si="0"/>
        <v>0</v>
      </c>
      <c r="K141" s="61">
        <f t="shared" si="0"/>
        <v>0</v>
      </c>
      <c r="L141" s="61">
        <f t="shared" si="0"/>
        <v>0</v>
      </c>
      <c r="M141" s="61">
        <f t="shared" si="0"/>
        <v>0</v>
      </c>
      <c r="N141" s="61">
        <f t="shared" si="0"/>
        <v>0</v>
      </c>
      <c r="O141" s="61">
        <f t="shared" si="0"/>
        <v>0</v>
      </c>
      <c r="P141" s="61">
        <f t="shared" si="0"/>
        <v>0</v>
      </c>
      <c r="Q141" s="61">
        <f t="shared" si="0"/>
        <v>0</v>
      </c>
      <c r="R141" s="61">
        <f t="shared" si="0"/>
        <v>0</v>
      </c>
      <c r="S141" s="61">
        <f t="shared" si="0"/>
        <v>0</v>
      </c>
      <c r="T141" s="61">
        <f t="shared" si="0"/>
        <v>0</v>
      </c>
      <c r="U141" s="61">
        <f t="shared" si="0"/>
        <v>0</v>
      </c>
      <c r="V141" s="61">
        <f t="shared" si="0"/>
        <v>0</v>
      </c>
      <c r="W141" s="61">
        <f t="shared" si="0"/>
        <v>0</v>
      </c>
      <c r="X141" s="61">
        <f t="shared" si="0"/>
        <v>0</v>
      </c>
      <c r="Y141" s="61">
        <f t="shared" si="0"/>
        <v>0</v>
      </c>
      <c r="Z141" s="61">
        <f t="shared" si="0"/>
        <v>0</v>
      </c>
      <c r="AA141" s="61">
        <f t="shared" si="0"/>
        <v>0</v>
      </c>
      <c r="AB141" s="61">
        <f t="shared" si="0"/>
        <v>0</v>
      </c>
      <c r="AC141" s="61">
        <f t="shared" si="0"/>
        <v>0</v>
      </c>
      <c r="AD141" s="61">
        <f t="shared" si="0"/>
        <v>0</v>
      </c>
      <c r="AE141" s="61">
        <f t="shared" si="0"/>
        <v>0</v>
      </c>
      <c r="AF141" s="61">
        <f t="shared" si="0"/>
        <v>0</v>
      </c>
      <c r="AG141" s="61">
        <f t="shared" si="0"/>
        <v>0</v>
      </c>
      <c r="AH141" s="61">
        <f t="shared" si="0"/>
        <v>0</v>
      </c>
      <c r="AI141" s="61">
        <f t="shared" si="0"/>
        <v>0</v>
      </c>
      <c r="AJ141" s="61">
        <f t="shared" si="0"/>
        <v>0</v>
      </c>
      <c r="AK141" s="61">
        <f t="shared" si="0"/>
        <v>0</v>
      </c>
      <c r="AL141" s="61">
        <f t="shared" si="0"/>
        <v>0</v>
      </c>
      <c r="AM141" s="61">
        <f t="shared" si="0"/>
        <v>0</v>
      </c>
      <c r="AN141" s="61">
        <f t="shared" si="0"/>
        <v>0</v>
      </c>
      <c r="AO141" s="61">
        <f t="shared" si="0"/>
        <v>0</v>
      </c>
      <c r="AP141" s="61">
        <f t="shared" si="0"/>
        <v>2</v>
      </c>
      <c r="AQ141" s="61">
        <f t="shared" si="0"/>
        <v>1</v>
      </c>
      <c r="AR141" s="61">
        <f t="shared" si="0"/>
        <v>0</v>
      </c>
      <c r="AS141" s="61">
        <f t="shared" si="0"/>
        <v>2</v>
      </c>
      <c r="AT141" s="61">
        <f t="shared" si="0"/>
        <v>1</v>
      </c>
      <c r="AU141" s="61">
        <f t="shared" si="0"/>
        <v>369</v>
      </c>
      <c r="AV141" s="61">
        <f t="shared" si="0"/>
        <v>48</v>
      </c>
      <c r="AW141" s="61">
        <f t="shared" si="0"/>
        <v>9150</v>
      </c>
      <c r="AX141" s="61">
        <f t="shared" si="0"/>
        <v>9999</v>
      </c>
      <c r="AY141" s="61">
        <f t="shared" si="0"/>
        <v>0</v>
      </c>
      <c r="AZ141" s="61">
        <f t="shared" si="0"/>
        <v>101</v>
      </c>
      <c r="BA141" s="61">
        <f t="shared" si="0"/>
        <v>18</v>
      </c>
      <c r="BB141" s="61">
        <f t="shared" si="0"/>
        <v>12</v>
      </c>
      <c r="BC141" s="61">
        <f t="shared" si="0"/>
        <v>448</v>
      </c>
      <c r="BD141" s="61">
        <f t="shared" si="0"/>
        <v>169</v>
      </c>
      <c r="BE141" s="61">
        <f t="shared" si="0"/>
        <v>38</v>
      </c>
      <c r="BF141" s="61">
        <f t="shared" si="0"/>
        <v>124</v>
      </c>
      <c r="BG141" s="61">
        <f t="shared" si="0"/>
        <v>26</v>
      </c>
      <c r="BH141" s="61">
        <f t="shared" si="0"/>
        <v>14716</v>
      </c>
      <c r="BI141" s="61">
        <f t="shared" si="0"/>
        <v>11646</v>
      </c>
      <c r="BJ141" s="61">
        <f t="shared" si="0"/>
        <v>1030</v>
      </c>
      <c r="BK141" s="61">
        <f t="shared" si="0"/>
        <v>22940</v>
      </c>
      <c r="BL141" s="61">
        <f t="shared" si="0"/>
        <v>33.000806480000001</v>
      </c>
      <c r="BM141" s="61">
        <f t="shared" si="0"/>
        <v>45</v>
      </c>
      <c r="BN141" s="61">
        <f t="shared" si="0"/>
        <v>18748</v>
      </c>
      <c r="BO141" s="61">
        <f t="shared" si="0"/>
        <v>40126</v>
      </c>
      <c r="BP141" s="61">
        <f t="shared" si="0"/>
        <v>8530</v>
      </c>
      <c r="BQ141" s="61">
        <f t="shared" si="0"/>
        <v>968</v>
      </c>
      <c r="BR141" s="61">
        <f t="shared" si="0"/>
        <v>28899</v>
      </c>
      <c r="BS141" s="61">
        <f t="shared" ref="BS141:ED144" si="1">SUMIFS(BS$4:BS$134,$D$4:$D$134,$D141)</f>
        <v>13863</v>
      </c>
      <c r="BT141" s="61">
        <f t="shared" si="1"/>
        <v>68</v>
      </c>
      <c r="BU141" s="61">
        <f t="shared" si="1"/>
        <v>2160</v>
      </c>
      <c r="BV141" s="61">
        <f t="shared" si="1"/>
        <v>7630</v>
      </c>
      <c r="BW141" s="61">
        <f t="shared" si="1"/>
        <v>10103</v>
      </c>
      <c r="BX141" s="61">
        <f t="shared" si="1"/>
        <v>3384</v>
      </c>
      <c r="BY141" s="61">
        <f t="shared" si="1"/>
        <v>17057</v>
      </c>
      <c r="BZ141" s="61">
        <f t="shared" si="1"/>
        <v>3729</v>
      </c>
      <c r="CA141" s="61">
        <f t="shared" si="1"/>
        <v>986559</v>
      </c>
      <c r="CB141" s="61">
        <f t="shared" si="1"/>
        <v>512746</v>
      </c>
      <c r="CC141" s="61">
        <f t="shared" si="1"/>
        <v>1041546</v>
      </c>
      <c r="CD141" s="61">
        <f t="shared" si="1"/>
        <v>20718</v>
      </c>
      <c r="CE141" s="61">
        <f t="shared" si="1"/>
        <v>26294</v>
      </c>
      <c r="CF141" s="61">
        <f t="shared" si="1"/>
        <v>114181</v>
      </c>
      <c r="CG141" s="61">
        <f t="shared" si="1"/>
        <v>967060</v>
      </c>
      <c r="CH141" s="61">
        <f t="shared" si="1"/>
        <v>23911</v>
      </c>
      <c r="CI141" s="61">
        <f t="shared" si="1"/>
        <v>242546</v>
      </c>
      <c r="CJ141" s="61">
        <f t="shared" si="1"/>
        <v>1559</v>
      </c>
      <c r="CK141" s="61">
        <f t="shared" si="1"/>
        <v>2934</v>
      </c>
      <c r="CL141" s="61">
        <f t="shared" si="1"/>
        <v>19281</v>
      </c>
      <c r="CM141" s="61">
        <f t="shared" si="1"/>
        <v>8048</v>
      </c>
      <c r="CN141" s="61">
        <f t="shared" si="1"/>
        <v>58446</v>
      </c>
      <c r="CO141" s="61">
        <f t="shared" si="1"/>
        <v>26541</v>
      </c>
      <c r="CP141" s="61">
        <f t="shared" si="1"/>
        <v>5459</v>
      </c>
      <c r="CQ141" s="61">
        <f t="shared" si="1"/>
        <v>7985</v>
      </c>
      <c r="CR141" s="61">
        <f t="shared" si="1"/>
        <v>1881</v>
      </c>
      <c r="CS141" s="61">
        <f t="shared" si="1"/>
        <v>27361</v>
      </c>
      <c r="CT141" s="61">
        <f t="shared" si="1"/>
        <v>10215</v>
      </c>
      <c r="CU141" s="61">
        <f t="shared" si="1"/>
        <v>484</v>
      </c>
      <c r="CV141" s="61">
        <f t="shared" si="1"/>
        <v>3808</v>
      </c>
      <c r="CW141" s="61">
        <f t="shared" si="1"/>
        <v>663</v>
      </c>
      <c r="CX141" s="61">
        <f t="shared" si="1"/>
        <v>8829</v>
      </c>
      <c r="CY141" s="61">
        <f t="shared" si="1"/>
        <v>43799</v>
      </c>
      <c r="CZ141" s="61">
        <f t="shared" si="1"/>
        <v>2590</v>
      </c>
      <c r="DA141" s="61">
        <f t="shared" si="1"/>
        <v>291</v>
      </c>
      <c r="DB141" s="61">
        <f t="shared" si="1"/>
        <v>264</v>
      </c>
      <c r="DC141" s="61">
        <f t="shared" si="1"/>
        <v>73</v>
      </c>
      <c r="DD141" s="61">
        <f t="shared" si="1"/>
        <v>224107</v>
      </c>
      <c r="DE141" s="61">
        <f t="shared" si="1"/>
        <v>4409</v>
      </c>
      <c r="DF141" s="61">
        <f t="shared" si="1"/>
        <v>122434</v>
      </c>
      <c r="DG141" s="61">
        <f t="shared" si="1"/>
        <v>26581418</v>
      </c>
      <c r="DH141" s="61">
        <f t="shared" si="1"/>
        <v>1360</v>
      </c>
      <c r="DI141" s="61">
        <f t="shared" si="1"/>
        <v>0</v>
      </c>
      <c r="DJ141" s="61">
        <f t="shared" si="1"/>
        <v>0</v>
      </c>
      <c r="DK141" s="61">
        <f t="shared" si="1"/>
        <v>0</v>
      </c>
      <c r="DL141" s="61">
        <f t="shared" si="1"/>
        <v>0</v>
      </c>
      <c r="DM141" s="61">
        <f t="shared" si="1"/>
        <v>0</v>
      </c>
      <c r="DN141" s="61">
        <f t="shared" si="1"/>
        <v>0</v>
      </c>
      <c r="DO141" s="61">
        <f t="shared" si="1"/>
        <v>0</v>
      </c>
      <c r="DP141" s="61">
        <f t="shared" si="1"/>
        <v>0</v>
      </c>
      <c r="DQ141" s="61">
        <f t="shared" si="1"/>
        <v>217434</v>
      </c>
      <c r="DR141" s="61">
        <f t="shared" si="1"/>
        <v>1872</v>
      </c>
      <c r="DS141" s="61">
        <f t="shared" si="1"/>
        <v>0</v>
      </c>
      <c r="DT141" s="61">
        <f t="shared" si="1"/>
        <v>0</v>
      </c>
      <c r="DU141" s="61">
        <f t="shared" si="1"/>
        <v>0</v>
      </c>
      <c r="DV141" s="61">
        <f t="shared" si="1"/>
        <v>0</v>
      </c>
      <c r="DW141" s="61">
        <f t="shared" si="1"/>
        <v>0</v>
      </c>
      <c r="DX141" s="61">
        <f t="shared" si="1"/>
        <v>0</v>
      </c>
      <c r="DY141" s="61">
        <f t="shared" si="1"/>
        <v>0</v>
      </c>
      <c r="DZ141" s="61">
        <f t="shared" si="1"/>
        <v>2</v>
      </c>
      <c r="EA141" s="61">
        <f t="shared" si="1"/>
        <v>0</v>
      </c>
      <c r="EB141" s="61">
        <f t="shared" si="1"/>
        <v>0</v>
      </c>
      <c r="EC141" s="61">
        <f t="shared" si="1"/>
        <v>0</v>
      </c>
      <c r="ED141" s="61">
        <f t="shared" si="1"/>
        <v>4</v>
      </c>
      <c r="EE141" s="61">
        <f t="shared" ref="EE141:EE143" si="2">SUMIFS(EE$4:EE$134,$D$4:$D$134,$D141)</f>
        <v>0</v>
      </c>
    </row>
    <row r="142" spans="1:145">
      <c r="D142" t="s">
        <v>144</v>
      </c>
      <c r="E142" s="61">
        <f t="shared" ref="E142:T147" si="3">SUMIFS(E$4:E$134,$D$4:$D$134,$D142)</f>
        <v>916829</v>
      </c>
      <c r="F142" s="61">
        <f t="shared" si="3"/>
        <v>221870</v>
      </c>
      <c r="G142" s="61">
        <f t="shared" si="3"/>
        <v>51244</v>
      </c>
      <c r="H142" s="61">
        <f t="shared" si="3"/>
        <v>32002</v>
      </c>
      <c r="I142" s="61">
        <f t="shared" si="3"/>
        <v>55780</v>
      </c>
      <c r="J142" s="61">
        <f t="shared" si="3"/>
        <v>72973</v>
      </c>
      <c r="K142" s="61">
        <f t="shared" si="3"/>
        <v>219289</v>
      </c>
      <c r="L142" s="61">
        <f t="shared" si="3"/>
        <v>31554</v>
      </c>
      <c r="M142" s="61">
        <f t="shared" si="3"/>
        <v>33833</v>
      </c>
      <c r="N142" s="61">
        <f t="shared" si="3"/>
        <v>12381</v>
      </c>
      <c r="O142" s="61">
        <f t="shared" si="3"/>
        <v>86167</v>
      </c>
      <c r="P142" s="61">
        <f t="shared" si="3"/>
        <v>5114</v>
      </c>
      <c r="Q142" s="61">
        <f t="shared" si="3"/>
        <v>52801</v>
      </c>
      <c r="R142" s="61">
        <f t="shared" si="3"/>
        <v>2293</v>
      </c>
      <c r="S142" s="61">
        <f t="shared" si="3"/>
        <v>2061</v>
      </c>
      <c r="T142" s="61">
        <f t="shared" si="3"/>
        <v>659</v>
      </c>
      <c r="U142" s="61">
        <f t="shared" si="0"/>
        <v>4676</v>
      </c>
      <c r="V142" s="61">
        <f t="shared" si="0"/>
        <v>200668</v>
      </c>
      <c r="W142" s="61">
        <f t="shared" si="0"/>
        <v>291587</v>
      </c>
      <c r="X142" s="61">
        <f t="shared" si="0"/>
        <v>546797</v>
      </c>
      <c r="Y142" s="61">
        <f t="shared" si="0"/>
        <v>0</v>
      </c>
      <c r="Z142" s="61">
        <f t="shared" si="0"/>
        <v>0</v>
      </c>
      <c r="AA142" s="61">
        <f t="shared" si="0"/>
        <v>0</v>
      </c>
      <c r="AB142" s="61">
        <f t="shared" si="0"/>
        <v>0</v>
      </c>
      <c r="AC142" s="61">
        <f t="shared" si="0"/>
        <v>250006</v>
      </c>
      <c r="AD142" s="61">
        <f t="shared" si="0"/>
        <v>30277</v>
      </c>
      <c r="AE142" s="61">
        <f t="shared" si="0"/>
        <v>366216</v>
      </c>
      <c r="AF142" s="61">
        <f t="shared" si="0"/>
        <v>81028</v>
      </c>
      <c r="AG142" s="61">
        <f t="shared" si="0"/>
        <v>335747</v>
      </c>
      <c r="AH142" s="61">
        <f t="shared" si="0"/>
        <v>275612</v>
      </c>
      <c r="AI142" s="61">
        <f t="shared" si="0"/>
        <v>15107</v>
      </c>
      <c r="AJ142" s="61">
        <f t="shared" si="0"/>
        <v>25842</v>
      </c>
      <c r="AK142" s="61">
        <f t="shared" si="0"/>
        <v>2883</v>
      </c>
      <c r="AL142" s="61">
        <f t="shared" si="0"/>
        <v>82523</v>
      </c>
      <c r="AM142" s="61">
        <f t="shared" si="0"/>
        <v>72074</v>
      </c>
      <c r="AN142" s="61">
        <f t="shared" si="0"/>
        <v>3</v>
      </c>
      <c r="AO142" s="61">
        <f t="shared" si="0"/>
        <v>252791</v>
      </c>
      <c r="AP142" s="61">
        <f t="shared" si="0"/>
        <v>114815</v>
      </c>
      <c r="AQ142" s="61">
        <f t="shared" si="0"/>
        <v>32837</v>
      </c>
      <c r="AR142" s="61">
        <f t="shared" si="0"/>
        <v>5872</v>
      </c>
      <c r="AS142" s="61">
        <f t="shared" si="0"/>
        <v>49913</v>
      </c>
      <c r="AT142" s="61">
        <f t="shared" si="0"/>
        <v>38288</v>
      </c>
      <c r="AU142" s="61">
        <f t="shared" si="0"/>
        <v>292138</v>
      </c>
      <c r="AV142" s="61">
        <f t="shared" si="0"/>
        <v>78800</v>
      </c>
      <c r="AW142" s="61">
        <f t="shared" si="0"/>
        <v>106511</v>
      </c>
      <c r="AX142" s="61">
        <f t="shared" si="0"/>
        <v>23205</v>
      </c>
      <c r="AY142" s="61">
        <f t="shared" si="0"/>
        <v>5779</v>
      </c>
      <c r="AZ142" s="61">
        <f t="shared" si="0"/>
        <v>185795</v>
      </c>
      <c r="BA142" s="61">
        <f t="shared" si="0"/>
        <v>20623</v>
      </c>
      <c r="BB142" s="61">
        <f t="shared" si="0"/>
        <v>46591</v>
      </c>
      <c r="BC142" s="61">
        <f t="shared" si="0"/>
        <v>192578</v>
      </c>
      <c r="BD142" s="61">
        <f t="shared" si="0"/>
        <v>4903</v>
      </c>
      <c r="BE142" s="61">
        <f t="shared" si="0"/>
        <v>5092</v>
      </c>
      <c r="BF142" s="61">
        <f t="shared" si="0"/>
        <v>73506</v>
      </c>
      <c r="BG142" s="61">
        <f t="shared" si="0"/>
        <v>173649</v>
      </c>
      <c r="BH142" s="61">
        <f t="shared" si="0"/>
        <v>29748</v>
      </c>
      <c r="BI142" s="61">
        <f t="shared" si="0"/>
        <v>110600</v>
      </c>
      <c r="BJ142" s="61">
        <f t="shared" si="0"/>
        <v>10554</v>
      </c>
      <c r="BK142" s="61">
        <f t="shared" si="0"/>
        <v>47824</v>
      </c>
      <c r="BL142" s="61">
        <f t="shared" si="0"/>
        <v>20447</v>
      </c>
      <c r="BM142" s="61">
        <f t="shared" si="0"/>
        <v>20501</v>
      </c>
      <c r="BN142" s="61">
        <f t="shared" si="0"/>
        <v>153234</v>
      </c>
      <c r="BO142" s="61">
        <f t="shared" si="0"/>
        <v>279004</v>
      </c>
      <c r="BP142" s="61">
        <f t="shared" si="0"/>
        <v>59818997</v>
      </c>
      <c r="BQ142" s="61">
        <f t="shared" si="0"/>
        <v>238738</v>
      </c>
      <c r="BR142" s="61">
        <f t="shared" si="0"/>
        <v>1221954</v>
      </c>
      <c r="BS142" s="61">
        <f t="shared" si="1"/>
        <v>8254694</v>
      </c>
      <c r="BT142" s="61">
        <f t="shared" si="1"/>
        <v>259169</v>
      </c>
      <c r="BU142" s="61">
        <f t="shared" si="1"/>
        <v>46995</v>
      </c>
      <c r="BV142" s="61">
        <f t="shared" si="1"/>
        <v>191427</v>
      </c>
      <c r="BW142" s="61">
        <f t="shared" si="1"/>
        <v>76634</v>
      </c>
      <c r="BX142" s="61">
        <f t="shared" si="1"/>
        <v>553331</v>
      </c>
      <c r="BY142" s="61">
        <f t="shared" si="1"/>
        <v>690318</v>
      </c>
      <c r="BZ142" s="61">
        <f t="shared" si="1"/>
        <v>94331</v>
      </c>
      <c r="CA142" s="61">
        <f t="shared" si="1"/>
        <v>204636</v>
      </c>
      <c r="CB142" s="61">
        <f t="shared" si="1"/>
        <v>190996</v>
      </c>
      <c r="CC142" s="61">
        <f t="shared" si="1"/>
        <v>320936</v>
      </c>
      <c r="CD142" s="61">
        <f t="shared" si="1"/>
        <v>400239</v>
      </c>
      <c r="CE142" s="61">
        <f t="shared" si="1"/>
        <v>1000348</v>
      </c>
      <c r="CF142" s="61">
        <f t="shared" si="1"/>
        <v>1060870</v>
      </c>
      <c r="CG142" s="61">
        <f t="shared" si="1"/>
        <v>1068967</v>
      </c>
      <c r="CH142" s="61">
        <f t="shared" si="1"/>
        <v>62694</v>
      </c>
      <c r="CI142" s="61">
        <f t="shared" si="1"/>
        <v>377214</v>
      </c>
      <c r="CJ142" s="61">
        <f t="shared" si="1"/>
        <v>76856</v>
      </c>
      <c r="CK142" s="61">
        <f t="shared" si="1"/>
        <v>45527</v>
      </c>
      <c r="CL142" s="61">
        <f t="shared" si="1"/>
        <v>125768</v>
      </c>
      <c r="CM142" s="61">
        <f t="shared" si="1"/>
        <v>154387</v>
      </c>
      <c r="CN142" s="61">
        <f t="shared" si="1"/>
        <v>815067</v>
      </c>
      <c r="CO142" s="61">
        <f t="shared" si="1"/>
        <v>76092</v>
      </c>
      <c r="CP142" s="61">
        <f t="shared" si="1"/>
        <v>10454</v>
      </c>
      <c r="CQ142" s="61">
        <f t="shared" si="1"/>
        <v>14729</v>
      </c>
      <c r="CR142" s="61">
        <f t="shared" si="1"/>
        <v>3990</v>
      </c>
      <c r="CS142" s="61">
        <f t="shared" si="1"/>
        <v>57759</v>
      </c>
      <c r="CT142" s="61">
        <f t="shared" si="1"/>
        <v>21407</v>
      </c>
      <c r="CU142" s="61">
        <f t="shared" si="1"/>
        <v>1375</v>
      </c>
      <c r="CV142" s="61">
        <f t="shared" si="1"/>
        <v>7514</v>
      </c>
      <c r="CW142" s="61">
        <f t="shared" si="1"/>
        <v>6836</v>
      </c>
      <c r="CX142" s="61">
        <f t="shared" si="1"/>
        <v>44126</v>
      </c>
      <c r="CY142" s="61">
        <f t="shared" si="1"/>
        <v>504831</v>
      </c>
      <c r="CZ142" s="61">
        <f t="shared" si="1"/>
        <v>109251</v>
      </c>
      <c r="DA142" s="61">
        <f t="shared" si="1"/>
        <v>53380</v>
      </c>
      <c r="DB142" s="61">
        <f t="shared" si="1"/>
        <v>17060</v>
      </c>
      <c r="DC142" s="61">
        <f t="shared" si="1"/>
        <v>3913</v>
      </c>
      <c r="DD142" s="61">
        <f t="shared" si="1"/>
        <v>129057</v>
      </c>
      <c r="DE142" s="61">
        <f t="shared" si="1"/>
        <v>51057</v>
      </c>
      <c r="DF142" s="61">
        <f t="shared" si="1"/>
        <v>177732</v>
      </c>
      <c r="DG142" s="61">
        <f t="shared" si="1"/>
        <v>4066517</v>
      </c>
      <c r="DH142" s="61">
        <f t="shared" si="1"/>
        <v>7818214</v>
      </c>
      <c r="DI142" s="61">
        <f t="shared" si="1"/>
        <v>845229</v>
      </c>
      <c r="DJ142" s="61">
        <f t="shared" si="1"/>
        <v>614376</v>
      </c>
      <c r="DK142" s="61">
        <f t="shared" si="1"/>
        <v>15222310</v>
      </c>
      <c r="DL142" s="61">
        <f t="shared" si="1"/>
        <v>112640</v>
      </c>
      <c r="DM142" s="61">
        <f t="shared" si="1"/>
        <v>763686</v>
      </c>
      <c r="DN142" s="61">
        <f t="shared" si="1"/>
        <v>1690530</v>
      </c>
      <c r="DO142" s="61">
        <f t="shared" si="1"/>
        <v>65805</v>
      </c>
      <c r="DP142" s="61">
        <f t="shared" si="1"/>
        <v>3919344</v>
      </c>
      <c r="DQ142" s="61">
        <f t="shared" si="1"/>
        <v>6244285</v>
      </c>
      <c r="DR142" s="61">
        <f t="shared" si="1"/>
        <v>181374</v>
      </c>
      <c r="DS142" s="61">
        <f t="shared" si="1"/>
        <v>689000</v>
      </c>
      <c r="DT142" s="61">
        <f t="shared" si="1"/>
        <v>45584</v>
      </c>
      <c r="DU142" s="61">
        <f t="shared" si="1"/>
        <v>0</v>
      </c>
      <c r="DV142" s="61">
        <f t="shared" si="1"/>
        <v>1225299</v>
      </c>
      <c r="DW142" s="61">
        <f t="shared" si="1"/>
        <v>20837</v>
      </c>
      <c r="DX142" s="61">
        <f t="shared" si="1"/>
        <v>116245</v>
      </c>
      <c r="DY142" s="61">
        <f t="shared" si="1"/>
        <v>281751</v>
      </c>
      <c r="DZ142" s="61">
        <f t="shared" si="1"/>
        <v>2863481</v>
      </c>
      <c r="EA142" s="61">
        <f t="shared" si="1"/>
        <v>2597742</v>
      </c>
      <c r="EB142" s="61">
        <f t="shared" si="1"/>
        <v>127477</v>
      </c>
      <c r="EC142" s="61">
        <f t="shared" si="1"/>
        <v>2870031</v>
      </c>
      <c r="ED142" s="61">
        <f t="shared" si="1"/>
        <v>172318</v>
      </c>
      <c r="EE142" s="61">
        <f t="shared" si="2"/>
        <v>7339</v>
      </c>
    </row>
    <row r="143" spans="1:145">
      <c r="D143" t="s">
        <v>145</v>
      </c>
      <c r="E143" s="61">
        <f t="shared" si="3"/>
        <v>0</v>
      </c>
      <c r="F143" s="61">
        <f t="shared" si="3"/>
        <v>0</v>
      </c>
      <c r="G143" s="61">
        <f t="shared" ref="G143:BR146" si="4">SUMIFS(G$4:G$134,$D$4:$D$134,$D143)</f>
        <v>0</v>
      </c>
      <c r="H143" s="61">
        <f t="shared" si="4"/>
        <v>0</v>
      </c>
      <c r="I143" s="61">
        <f t="shared" si="4"/>
        <v>0</v>
      </c>
      <c r="J143" s="61">
        <f t="shared" si="4"/>
        <v>0</v>
      </c>
      <c r="K143" s="61">
        <f t="shared" si="4"/>
        <v>0</v>
      </c>
      <c r="L143" s="61">
        <f t="shared" si="4"/>
        <v>0</v>
      </c>
      <c r="M143" s="61">
        <f t="shared" si="4"/>
        <v>0</v>
      </c>
      <c r="N143" s="61">
        <f t="shared" si="4"/>
        <v>0</v>
      </c>
      <c r="O143" s="61">
        <f t="shared" si="4"/>
        <v>0</v>
      </c>
      <c r="P143" s="61">
        <f t="shared" si="4"/>
        <v>0</v>
      </c>
      <c r="Q143" s="61">
        <f t="shared" si="4"/>
        <v>0</v>
      </c>
      <c r="R143" s="61">
        <f t="shared" si="4"/>
        <v>0</v>
      </c>
      <c r="S143" s="61">
        <f t="shared" si="4"/>
        <v>0</v>
      </c>
      <c r="T143" s="61">
        <f t="shared" si="4"/>
        <v>0</v>
      </c>
      <c r="U143" s="61">
        <f t="shared" si="4"/>
        <v>0</v>
      </c>
      <c r="V143" s="61">
        <f t="shared" si="4"/>
        <v>0</v>
      </c>
      <c r="W143" s="61">
        <f t="shared" si="4"/>
        <v>0</v>
      </c>
      <c r="X143" s="61">
        <f t="shared" si="4"/>
        <v>0</v>
      </c>
      <c r="Y143" s="61">
        <f t="shared" si="4"/>
        <v>0</v>
      </c>
      <c r="Z143" s="61">
        <f t="shared" si="4"/>
        <v>0</v>
      </c>
      <c r="AA143" s="61">
        <f t="shared" si="4"/>
        <v>0</v>
      </c>
      <c r="AB143" s="61">
        <f t="shared" si="4"/>
        <v>0</v>
      </c>
      <c r="AC143" s="61">
        <f t="shared" si="4"/>
        <v>1515</v>
      </c>
      <c r="AD143" s="61">
        <f t="shared" si="4"/>
        <v>0</v>
      </c>
      <c r="AE143" s="61">
        <f t="shared" si="4"/>
        <v>0</v>
      </c>
      <c r="AF143" s="61">
        <f t="shared" si="4"/>
        <v>641657</v>
      </c>
      <c r="AG143" s="61">
        <f t="shared" si="4"/>
        <v>156060</v>
      </c>
      <c r="AH143" s="61">
        <f t="shared" si="4"/>
        <v>0</v>
      </c>
      <c r="AI143" s="61">
        <f t="shared" si="4"/>
        <v>0</v>
      </c>
      <c r="AJ143" s="61">
        <f t="shared" si="4"/>
        <v>0</v>
      </c>
      <c r="AK143" s="61">
        <f t="shared" si="4"/>
        <v>0</v>
      </c>
      <c r="AL143" s="61">
        <f t="shared" si="4"/>
        <v>0</v>
      </c>
      <c r="AM143" s="61">
        <f t="shared" si="4"/>
        <v>0</v>
      </c>
      <c r="AN143" s="61">
        <f t="shared" si="4"/>
        <v>0</v>
      </c>
      <c r="AO143" s="61">
        <f t="shared" si="4"/>
        <v>0</v>
      </c>
      <c r="AP143" s="61">
        <f t="shared" si="4"/>
        <v>0</v>
      </c>
      <c r="AQ143" s="61">
        <f t="shared" si="4"/>
        <v>0</v>
      </c>
      <c r="AR143" s="61">
        <f t="shared" si="4"/>
        <v>0</v>
      </c>
      <c r="AS143" s="61">
        <f t="shared" si="4"/>
        <v>1</v>
      </c>
      <c r="AT143" s="61">
        <f t="shared" si="4"/>
        <v>0</v>
      </c>
      <c r="AU143" s="61">
        <f t="shared" si="4"/>
        <v>605</v>
      </c>
      <c r="AV143" s="61">
        <f t="shared" si="4"/>
        <v>0</v>
      </c>
      <c r="AW143" s="61">
        <f t="shared" si="4"/>
        <v>583</v>
      </c>
      <c r="AX143" s="61">
        <f t="shared" si="4"/>
        <v>0</v>
      </c>
      <c r="AY143" s="61">
        <f t="shared" si="4"/>
        <v>0</v>
      </c>
      <c r="AZ143" s="61">
        <f t="shared" si="4"/>
        <v>1891</v>
      </c>
      <c r="BA143" s="61">
        <f t="shared" si="4"/>
        <v>92</v>
      </c>
      <c r="BB143" s="61">
        <f t="shared" si="4"/>
        <v>18</v>
      </c>
      <c r="BC143" s="61">
        <f t="shared" si="4"/>
        <v>5271</v>
      </c>
      <c r="BD143" s="61">
        <f t="shared" si="4"/>
        <v>1945</v>
      </c>
      <c r="BE143" s="61">
        <f t="shared" si="4"/>
        <v>355</v>
      </c>
      <c r="BF143" s="61">
        <f t="shared" si="4"/>
        <v>6321</v>
      </c>
      <c r="BG143" s="61">
        <f t="shared" si="4"/>
        <v>161</v>
      </c>
      <c r="BH143" s="61">
        <f t="shared" si="4"/>
        <v>215497</v>
      </c>
      <c r="BI143" s="61">
        <f t="shared" si="4"/>
        <v>209937</v>
      </c>
      <c r="BJ143" s="61">
        <f t="shared" si="4"/>
        <v>31024</v>
      </c>
      <c r="BK143" s="61">
        <f t="shared" si="4"/>
        <v>954847</v>
      </c>
      <c r="BL143" s="61">
        <f t="shared" si="4"/>
        <v>197</v>
      </c>
      <c r="BM143" s="61">
        <f t="shared" si="4"/>
        <v>464</v>
      </c>
      <c r="BN143" s="61">
        <f t="shared" si="4"/>
        <v>322167</v>
      </c>
      <c r="BO143" s="61">
        <f t="shared" si="4"/>
        <v>675743</v>
      </c>
      <c r="BP143" s="61">
        <f t="shared" si="4"/>
        <v>1967191</v>
      </c>
      <c r="BQ143" s="61">
        <f t="shared" si="4"/>
        <v>10</v>
      </c>
      <c r="BR143" s="61">
        <f t="shared" si="4"/>
        <v>263587</v>
      </c>
      <c r="BS143" s="61">
        <f t="shared" si="1"/>
        <v>204160</v>
      </c>
      <c r="BT143" s="61">
        <f t="shared" si="1"/>
        <v>218</v>
      </c>
      <c r="BU143" s="61">
        <f t="shared" si="1"/>
        <v>44308</v>
      </c>
      <c r="BV143" s="61">
        <f t="shared" si="1"/>
        <v>117777</v>
      </c>
      <c r="BW143" s="61">
        <f t="shared" si="1"/>
        <v>27283</v>
      </c>
      <c r="BX143" s="61">
        <f t="shared" si="1"/>
        <v>176026</v>
      </c>
      <c r="BY143" s="61">
        <f t="shared" si="1"/>
        <v>215840</v>
      </c>
      <c r="BZ143" s="61">
        <f t="shared" si="1"/>
        <v>21766</v>
      </c>
      <c r="CA143" s="61">
        <f t="shared" si="1"/>
        <v>28314</v>
      </c>
      <c r="CB143" s="61">
        <f t="shared" si="1"/>
        <v>3078</v>
      </c>
      <c r="CC143" s="61">
        <f t="shared" si="1"/>
        <v>1040149</v>
      </c>
      <c r="CD143" s="61">
        <f t="shared" si="1"/>
        <v>1652124</v>
      </c>
      <c r="CE143" s="61">
        <f t="shared" si="1"/>
        <v>6036020</v>
      </c>
      <c r="CF143" s="61">
        <f t="shared" si="1"/>
        <v>6467409</v>
      </c>
      <c r="CG143" s="61">
        <f t="shared" si="1"/>
        <v>5438742</v>
      </c>
      <c r="CH143" s="61">
        <f t="shared" si="1"/>
        <v>507889</v>
      </c>
      <c r="CI143" s="61">
        <f t="shared" si="1"/>
        <v>3375412</v>
      </c>
      <c r="CJ143" s="61">
        <f t="shared" si="1"/>
        <v>713484</v>
      </c>
      <c r="CK143" s="61">
        <f t="shared" si="1"/>
        <v>312904</v>
      </c>
      <c r="CL143" s="61">
        <f t="shared" si="1"/>
        <v>783874</v>
      </c>
      <c r="CM143" s="61">
        <f t="shared" si="1"/>
        <v>540965</v>
      </c>
      <c r="CN143" s="61">
        <f t="shared" si="1"/>
        <v>4628826</v>
      </c>
      <c r="CO143" s="61">
        <f t="shared" si="1"/>
        <v>1521808</v>
      </c>
      <c r="CP143" s="61">
        <f t="shared" si="1"/>
        <v>926182</v>
      </c>
      <c r="CQ143" s="61">
        <f t="shared" si="1"/>
        <v>312077</v>
      </c>
      <c r="CR143" s="61">
        <f t="shared" si="1"/>
        <v>68854</v>
      </c>
      <c r="CS143" s="61">
        <f t="shared" si="1"/>
        <v>1550106</v>
      </c>
      <c r="CT143" s="61">
        <f t="shared" si="1"/>
        <v>372158</v>
      </c>
      <c r="CU143" s="61">
        <f t="shared" si="1"/>
        <v>36403</v>
      </c>
      <c r="CV143" s="61">
        <f t="shared" si="1"/>
        <v>144002</v>
      </c>
      <c r="CW143" s="61">
        <f t="shared" si="1"/>
        <v>53735</v>
      </c>
      <c r="CX143" s="61">
        <f t="shared" si="1"/>
        <v>215134</v>
      </c>
      <c r="CY143" s="61">
        <f t="shared" si="1"/>
        <v>10097867</v>
      </c>
      <c r="CZ143" s="61">
        <f t="shared" si="1"/>
        <v>2814438</v>
      </c>
      <c r="DA143" s="61">
        <f t="shared" si="1"/>
        <v>601701</v>
      </c>
      <c r="DB143" s="61">
        <f t="shared" si="1"/>
        <v>402232</v>
      </c>
      <c r="DC143" s="61">
        <f t="shared" si="1"/>
        <v>15213</v>
      </c>
      <c r="DD143" s="61">
        <f t="shared" si="1"/>
        <v>251355</v>
      </c>
      <c r="DE143" s="61">
        <f t="shared" si="1"/>
        <v>707287</v>
      </c>
      <c r="DF143" s="61">
        <f t="shared" si="1"/>
        <v>1952605</v>
      </c>
      <c r="DG143" s="61">
        <f t="shared" si="1"/>
        <v>20008623</v>
      </c>
      <c r="DH143" s="61">
        <f t="shared" si="1"/>
        <v>4155560</v>
      </c>
      <c r="DI143" s="61">
        <f t="shared" si="1"/>
        <v>21584</v>
      </c>
      <c r="DJ143" s="61">
        <f t="shared" si="1"/>
        <v>0</v>
      </c>
      <c r="DK143" s="61">
        <f t="shared" si="1"/>
        <v>0</v>
      </c>
      <c r="DL143" s="61">
        <f t="shared" si="1"/>
        <v>7</v>
      </c>
      <c r="DM143" s="61">
        <f t="shared" si="1"/>
        <v>0</v>
      </c>
      <c r="DN143" s="61">
        <f t="shared" si="1"/>
        <v>24</v>
      </c>
      <c r="DO143" s="61">
        <f t="shared" si="1"/>
        <v>0</v>
      </c>
      <c r="DP143" s="61">
        <f t="shared" si="1"/>
        <v>0</v>
      </c>
      <c r="DQ143" s="61">
        <f t="shared" si="1"/>
        <v>3329717</v>
      </c>
      <c r="DR143" s="61">
        <f t="shared" si="1"/>
        <v>60</v>
      </c>
      <c r="DS143" s="61">
        <f t="shared" si="1"/>
        <v>0</v>
      </c>
      <c r="DT143" s="61">
        <f t="shared" si="1"/>
        <v>0</v>
      </c>
      <c r="DU143" s="61">
        <f t="shared" si="1"/>
        <v>0</v>
      </c>
      <c r="DV143" s="61">
        <f t="shared" si="1"/>
        <v>0</v>
      </c>
      <c r="DW143" s="61">
        <f t="shared" si="1"/>
        <v>0</v>
      </c>
      <c r="DX143" s="61">
        <f t="shared" si="1"/>
        <v>0</v>
      </c>
      <c r="DY143" s="61">
        <f t="shared" si="1"/>
        <v>0</v>
      </c>
      <c r="DZ143" s="61">
        <f t="shared" si="1"/>
        <v>102</v>
      </c>
      <c r="EA143" s="61">
        <f t="shared" si="1"/>
        <v>0</v>
      </c>
      <c r="EB143" s="61">
        <f t="shared" si="1"/>
        <v>0</v>
      </c>
      <c r="EC143" s="61">
        <f t="shared" si="1"/>
        <v>0</v>
      </c>
      <c r="ED143" s="61">
        <f t="shared" si="1"/>
        <v>269</v>
      </c>
      <c r="EE143" s="61">
        <f t="shared" si="2"/>
        <v>0</v>
      </c>
    </row>
    <row r="144" spans="1:145">
      <c r="D144" t="s">
        <v>146</v>
      </c>
      <c r="E144" s="61">
        <f t="shared" si="3"/>
        <v>677908</v>
      </c>
      <c r="F144" s="61">
        <f t="shared" si="3"/>
        <v>289725</v>
      </c>
      <c r="G144" s="61">
        <f t="shared" si="4"/>
        <v>32003</v>
      </c>
      <c r="H144" s="61">
        <f t="shared" si="4"/>
        <v>10057</v>
      </c>
      <c r="I144" s="61">
        <f t="shared" si="4"/>
        <v>46880</v>
      </c>
      <c r="J144" s="61">
        <f t="shared" si="4"/>
        <v>20765</v>
      </c>
      <c r="K144" s="61">
        <f t="shared" si="4"/>
        <v>86828</v>
      </c>
      <c r="L144" s="61">
        <f t="shared" si="4"/>
        <v>66867</v>
      </c>
      <c r="M144" s="61">
        <f t="shared" si="4"/>
        <v>21382</v>
      </c>
      <c r="N144" s="61">
        <f t="shared" si="4"/>
        <v>40461</v>
      </c>
      <c r="O144" s="61">
        <f t="shared" si="4"/>
        <v>107600</v>
      </c>
      <c r="P144" s="61">
        <f t="shared" si="4"/>
        <v>5029</v>
      </c>
      <c r="Q144" s="61">
        <f t="shared" si="4"/>
        <v>70929</v>
      </c>
      <c r="R144" s="61">
        <f t="shared" si="4"/>
        <v>2939</v>
      </c>
      <c r="S144" s="61">
        <f t="shared" si="4"/>
        <v>4516</v>
      </c>
      <c r="T144" s="61">
        <f t="shared" si="4"/>
        <v>5223</v>
      </c>
      <c r="U144" s="61">
        <f t="shared" si="4"/>
        <v>13324</v>
      </c>
      <c r="V144" s="61">
        <f t="shared" si="4"/>
        <v>73084</v>
      </c>
      <c r="W144" s="61">
        <f t="shared" si="4"/>
        <v>108210</v>
      </c>
      <c r="X144" s="61">
        <f t="shared" si="4"/>
        <v>341782</v>
      </c>
      <c r="Y144" s="61">
        <f t="shared" si="4"/>
        <v>0</v>
      </c>
      <c r="Z144" s="61">
        <f t="shared" si="4"/>
        <v>0</v>
      </c>
      <c r="AA144" s="61">
        <f t="shared" si="4"/>
        <v>0</v>
      </c>
      <c r="AB144" s="61">
        <f t="shared" si="4"/>
        <v>0</v>
      </c>
      <c r="AC144" s="61">
        <f t="shared" si="4"/>
        <v>21391</v>
      </c>
      <c r="AD144" s="61">
        <f t="shared" si="4"/>
        <v>6508</v>
      </c>
      <c r="AE144" s="61">
        <f t="shared" si="4"/>
        <v>293333</v>
      </c>
      <c r="AF144" s="61">
        <f t="shared" si="4"/>
        <v>1358822</v>
      </c>
      <c r="AG144" s="61">
        <f t="shared" si="4"/>
        <v>422984</v>
      </c>
      <c r="AH144" s="61">
        <f t="shared" si="4"/>
        <v>607005</v>
      </c>
      <c r="AI144" s="61">
        <f t="shared" si="4"/>
        <v>6121</v>
      </c>
      <c r="AJ144" s="61">
        <f t="shared" si="4"/>
        <v>43128</v>
      </c>
      <c r="AK144" s="61">
        <f t="shared" si="4"/>
        <v>4630</v>
      </c>
      <c r="AL144" s="61">
        <f t="shared" si="4"/>
        <v>479475</v>
      </c>
      <c r="AM144" s="61">
        <f t="shared" si="4"/>
        <v>67906</v>
      </c>
      <c r="AN144" s="61">
        <f t="shared" si="4"/>
        <v>0</v>
      </c>
      <c r="AO144" s="61">
        <f t="shared" si="4"/>
        <v>106466</v>
      </c>
      <c r="AP144" s="61">
        <f t="shared" si="4"/>
        <v>31660</v>
      </c>
      <c r="AQ144" s="61">
        <f t="shared" si="4"/>
        <v>14298</v>
      </c>
      <c r="AR144" s="61">
        <f t="shared" si="4"/>
        <v>43163</v>
      </c>
      <c r="AS144" s="61">
        <f t="shared" si="4"/>
        <v>219271</v>
      </c>
      <c r="AT144" s="61">
        <f t="shared" si="4"/>
        <v>50850</v>
      </c>
      <c r="AU144" s="61">
        <f t="shared" si="4"/>
        <v>1019694</v>
      </c>
      <c r="AV144" s="61">
        <f t="shared" si="4"/>
        <v>239435</v>
      </c>
      <c r="AW144" s="61">
        <f t="shared" si="4"/>
        <v>666816</v>
      </c>
      <c r="AX144" s="61">
        <f t="shared" si="4"/>
        <v>234402</v>
      </c>
      <c r="AY144" s="61">
        <f t="shared" si="4"/>
        <v>40098</v>
      </c>
      <c r="AZ144" s="61">
        <f t="shared" si="4"/>
        <v>962008</v>
      </c>
      <c r="BA144" s="61">
        <f t="shared" si="4"/>
        <v>60847</v>
      </c>
      <c r="BB144" s="61">
        <f t="shared" si="4"/>
        <v>1624184</v>
      </c>
      <c r="BC144" s="61">
        <f t="shared" si="4"/>
        <v>5633651</v>
      </c>
      <c r="BD144" s="61">
        <f t="shared" si="4"/>
        <v>78881</v>
      </c>
      <c r="BE144" s="61">
        <f t="shared" si="4"/>
        <v>53485</v>
      </c>
      <c r="BF144" s="61">
        <f t="shared" si="4"/>
        <v>1335216</v>
      </c>
      <c r="BG144" s="61">
        <f t="shared" si="4"/>
        <v>1533098</v>
      </c>
      <c r="BH144" s="61">
        <f t="shared" si="4"/>
        <v>882948</v>
      </c>
      <c r="BI144" s="61">
        <f t="shared" si="4"/>
        <v>1003404</v>
      </c>
      <c r="BJ144" s="61">
        <f t="shared" si="4"/>
        <v>142135</v>
      </c>
      <c r="BK144" s="61">
        <f t="shared" si="4"/>
        <v>1140281</v>
      </c>
      <c r="BL144" s="61">
        <f t="shared" si="4"/>
        <v>287977</v>
      </c>
      <c r="BM144" s="61">
        <f t="shared" si="4"/>
        <v>328021</v>
      </c>
      <c r="BN144" s="61">
        <f t="shared" si="4"/>
        <v>2171390</v>
      </c>
      <c r="BO144" s="61">
        <f t="shared" si="4"/>
        <v>8561268</v>
      </c>
      <c r="BP144" s="61">
        <f t="shared" si="4"/>
        <v>5551681</v>
      </c>
      <c r="BQ144" s="61">
        <f t="shared" si="4"/>
        <v>196478</v>
      </c>
      <c r="BR144" s="61">
        <f t="shared" si="4"/>
        <v>8257324</v>
      </c>
      <c r="BS144" s="61">
        <f t="shared" si="1"/>
        <v>9414179</v>
      </c>
      <c r="BT144" s="61">
        <f t="shared" si="1"/>
        <v>379956</v>
      </c>
      <c r="BU144" s="61">
        <f t="shared" si="1"/>
        <v>1793458</v>
      </c>
      <c r="BV144" s="61">
        <f t="shared" si="1"/>
        <v>2294532</v>
      </c>
      <c r="BW144" s="61">
        <f t="shared" si="1"/>
        <v>4140630</v>
      </c>
      <c r="BX144" s="61">
        <f t="shared" si="1"/>
        <v>4623124</v>
      </c>
      <c r="BY144" s="61">
        <f t="shared" si="1"/>
        <v>2569050</v>
      </c>
      <c r="BZ144" s="61">
        <f t="shared" si="1"/>
        <v>7347430</v>
      </c>
      <c r="CA144" s="61">
        <f t="shared" si="1"/>
        <v>213642</v>
      </c>
      <c r="CB144" s="61">
        <f t="shared" si="1"/>
        <v>520841</v>
      </c>
      <c r="CC144" s="61">
        <f t="shared" si="1"/>
        <v>1082733</v>
      </c>
      <c r="CD144" s="61">
        <f t="shared" si="1"/>
        <v>115078</v>
      </c>
      <c r="CE144" s="61">
        <f t="shared" si="1"/>
        <v>441492</v>
      </c>
      <c r="CF144" s="61">
        <f t="shared" si="1"/>
        <v>1459109</v>
      </c>
      <c r="CG144" s="61">
        <f t="shared" si="1"/>
        <v>1725063</v>
      </c>
      <c r="CH144" s="61">
        <f t="shared" si="1"/>
        <v>86971</v>
      </c>
      <c r="CI144" s="61">
        <f t="shared" si="1"/>
        <v>888897</v>
      </c>
      <c r="CJ144" s="61">
        <f t="shared" si="1"/>
        <v>190392</v>
      </c>
      <c r="CK144" s="61">
        <f t="shared" si="1"/>
        <v>50635</v>
      </c>
      <c r="CL144" s="61">
        <f t="shared" si="1"/>
        <v>232448</v>
      </c>
      <c r="CM144" s="61">
        <f t="shared" si="1"/>
        <v>368744</v>
      </c>
      <c r="CN144" s="61">
        <f t="shared" si="1"/>
        <v>1056600</v>
      </c>
      <c r="CO144" s="61">
        <f t="shared" si="1"/>
        <v>345401</v>
      </c>
      <c r="CP144" s="61">
        <f t="shared" si="1"/>
        <v>269798</v>
      </c>
      <c r="CQ144" s="61">
        <f t="shared" si="1"/>
        <v>108723</v>
      </c>
      <c r="CR144" s="61">
        <f t="shared" si="1"/>
        <v>18199</v>
      </c>
      <c r="CS144" s="61">
        <f t="shared" si="1"/>
        <v>398390</v>
      </c>
      <c r="CT144" s="61">
        <f t="shared" si="1"/>
        <v>262242</v>
      </c>
      <c r="CU144" s="61">
        <f t="shared" si="1"/>
        <v>11601</v>
      </c>
      <c r="CV144" s="61">
        <f t="shared" si="1"/>
        <v>112287</v>
      </c>
      <c r="CW144" s="61">
        <f t="shared" si="1"/>
        <v>27564</v>
      </c>
      <c r="CX144" s="61">
        <f t="shared" si="1"/>
        <v>80961</v>
      </c>
      <c r="CY144" s="61">
        <f t="shared" si="1"/>
        <v>9513476</v>
      </c>
      <c r="CZ144" s="61">
        <f t="shared" si="1"/>
        <v>1287896</v>
      </c>
      <c r="DA144" s="61">
        <f t="shared" si="1"/>
        <v>302311</v>
      </c>
      <c r="DB144" s="61">
        <f t="shared" si="1"/>
        <v>222346</v>
      </c>
      <c r="DC144" s="61">
        <f t="shared" si="1"/>
        <v>3086</v>
      </c>
      <c r="DD144" s="61">
        <f t="shared" si="1"/>
        <v>505921</v>
      </c>
      <c r="DE144" s="61">
        <f t="shared" si="1"/>
        <v>68846</v>
      </c>
      <c r="DF144" s="61">
        <f t="shared" si="1"/>
        <v>1333017</v>
      </c>
      <c r="DG144" s="61">
        <f t="shared" si="1"/>
        <v>6932280</v>
      </c>
      <c r="DH144" s="61">
        <f t="shared" si="1"/>
        <v>68982</v>
      </c>
      <c r="DI144" s="61">
        <f t="shared" si="1"/>
        <v>500395</v>
      </c>
      <c r="DJ144" s="61">
        <f t="shared" si="1"/>
        <v>122</v>
      </c>
      <c r="DK144" s="61">
        <f t="shared" si="1"/>
        <v>978622</v>
      </c>
      <c r="DL144" s="61">
        <f t="shared" si="1"/>
        <v>224</v>
      </c>
      <c r="DM144" s="61">
        <f t="shared" si="1"/>
        <v>367</v>
      </c>
      <c r="DN144" s="61">
        <f t="shared" si="1"/>
        <v>21961</v>
      </c>
      <c r="DO144" s="61">
        <f t="shared" si="1"/>
        <v>169040</v>
      </c>
      <c r="DP144" s="61">
        <f t="shared" si="1"/>
        <v>7264</v>
      </c>
      <c r="DQ144" s="61">
        <f t="shared" si="1"/>
        <v>8421546</v>
      </c>
      <c r="DR144" s="61">
        <f t="shared" si="1"/>
        <v>13330</v>
      </c>
      <c r="DS144" s="61">
        <f t="shared" si="1"/>
        <v>0</v>
      </c>
      <c r="DT144" s="61">
        <f t="shared" si="1"/>
        <v>0</v>
      </c>
      <c r="DU144" s="61">
        <f t="shared" si="1"/>
        <v>0</v>
      </c>
      <c r="DV144" s="61">
        <f t="shared" si="1"/>
        <v>57419</v>
      </c>
      <c r="DW144" s="61">
        <f t="shared" si="1"/>
        <v>779</v>
      </c>
      <c r="DX144" s="61">
        <f t="shared" si="1"/>
        <v>1402</v>
      </c>
      <c r="DY144" s="61">
        <f t="shared" si="1"/>
        <v>8770</v>
      </c>
      <c r="DZ144" s="61">
        <f t="shared" si="1"/>
        <v>13294</v>
      </c>
      <c r="EA144" s="61">
        <f t="shared" si="1"/>
        <v>49307</v>
      </c>
      <c r="EB144" s="61">
        <f t="shared" si="1"/>
        <v>12928</v>
      </c>
      <c r="EC144" s="61">
        <f t="shared" si="1"/>
        <v>1016537</v>
      </c>
      <c r="ED144" s="61">
        <f t="shared" ref="ED144:EE148" si="5">SUMIFS(ED$4:ED$134,$D$4:$D$134,$D144)</f>
        <v>29011</v>
      </c>
      <c r="EE144" s="61">
        <f t="shared" si="5"/>
        <v>3879</v>
      </c>
    </row>
    <row r="145" spans="4:135">
      <c r="D145" t="s">
        <v>147</v>
      </c>
      <c r="E145" s="61">
        <f t="shared" si="3"/>
        <v>0</v>
      </c>
      <c r="F145" s="61">
        <f t="shared" si="3"/>
        <v>0</v>
      </c>
      <c r="G145" s="61">
        <f t="shared" si="4"/>
        <v>0</v>
      </c>
      <c r="H145" s="61">
        <f t="shared" si="4"/>
        <v>0</v>
      </c>
      <c r="I145" s="61">
        <f t="shared" si="4"/>
        <v>0</v>
      </c>
      <c r="J145" s="61">
        <f t="shared" si="4"/>
        <v>0</v>
      </c>
      <c r="K145" s="61">
        <f t="shared" si="4"/>
        <v>0</v>
      </c>
      <c r="L145" s="61">
        <f t="shared" si="4"/>
        <v>0</v>
      </c>
      <c r="M145" s="61">
        <f t="shared" si="4"/>
        <v>0</v>
      </c>
      <c r="N145" s="61">
        <f t="shared" si="4"/>
        <v>0</v>
      </c>
      <c r="O145" s="61">
        <f t="shared" si="4"/>
        <v>0</v>
      </c>
      <c r="P145" s="61">
        <f t="shared" si="4"/>
        <v>0</v>
      </c>
      <c r="Q145" s="61">
        <f t="shared" si="4"/>
        <v>0</v>
      </c>
      <c r="R145" s="61">
        <f t="shared" si="4"/>
        <v>0</v>
      </c>
      <c r="S145" s="61">
        <f t="shared" si="4"/>
        <v>0</v>
      </c>
      <c r="T145" s="61">
        <f t="shared" si="4"/>
        <v>0</v>
      </c>
      <c r="U145" s="61">
        <f t="shared" si="4"/>
        <v>0</v>
      </c>
      <c r="V145" s="61">
        <f t="shared" si="4"/>
        <v>0</v>
      </c>
      <c r="W145" s="61">
        <f t="shared" si="4"/>
        <v>0</v>
      </c>
      <c r="X145" s="61">
        <f t="shared" si="4"/>
        <v>0</v>
      </c>
      <c r="Y145" s="61">
        <f t="shared" si="4"/>
        <v>0</v>
      </c>
      <c r="Z145" s="61">
        <f t="shared" si="4"/>
        <v>0</v>
      </c>
      <c r="AA145" s="61">
        <f t="shared" si="4"/>
        <v>0</v>
      </c>
      <c r="AB145" s="61">
        <f t="shared" si="4"/>
        <v>0</v>
      </c>
      <c r="AC145" s="61">
        <f t="shared" si="4"/>
        <v>0</v>
      </c>
      <c r="AD145" s="61">
        <f t="shared" si="4"/>
        <v>0</v>
      </c>
      <c r="AE145" s="61">
        <f t="shared" si="4"/>
        <v>14685</v>
      </c>
      <c r="AF145" s="61">
        <f t="shared" si="4"/>
        <v>0</v>
      </c>
      <c r="AG145" s="61">
        <f t="shared" si="4"/>
        <v>0</v>
      </c>
      <c r="AH145" s="61">
        <f t="shared" si="4"/>
        <v>684</v>
      </c>
      <c r="AI145" s="61">
        <f t="shared" si="4"/>
        <v>47</v>
      </c>
      <c r="AJ145" s="61">
        <f t="shared" si="4"/>
        <v>13545</v>
      </c>
      <c r="AK145" s="61">
        <f t="shared" si="4"/>
        <v>0</v>
      </c>
      <c r="AL145" s="61">
        <f t="shared" si="4"/>
        <v>2661</v>
      </c>
      <c r="AM145" s="61">
        <f t="shared" si="4"/>
        <v>0</v>
      </c>
      <c r="AN145" s="61">
        <f t="shared" si="4"/>
        <v>0</v>
      </c>
      <c r="AO145" s="61">
        <f t="shared" si="4"/>
        <v>0</v>
      </c>
      <c r="AP145" s="61">
        <f t="shared" si="4"/>
        <v>3695</v>
      </c>
      <c r="AQ145" s="61">
        <f t="shared" si="4"/>
        <v>1773</v>
      </c>
      <c r="AR145" s="61">
        <f t="shared" si="4"/>
        <v>5571</v>
      </c>
      <c r="AS145" s="61">
        <f t="shared" si="4"/>
        <v>28924</v>
      </c>
      <c r="AT145" s="61">
        <f t="shared" si="4"/>
        <v>14606</v>
      </c>
      <c r="AU145" s="61">
        <f t="shared" si="4"/>
        <v>67088</v>
      </c>
      <c r="AV145" s="61">
        <f t="shared" si="4"/>
        <v>25626</v>
      </c>
      <c r="AW145" s="61">
        <f t="shared" si="4"/>
        <v>11754</v>
      </c>
      <c r="AX145" s="61">
        <f t="shared" si="4"/>
        <v>11893</v>
      </c>
      <c r="AY145" s="61">
        <f t="shared" si="4"/>
        <v>4736</v>
      </c>
      <c r="AZ145" s="61">
        <f t="shared" si="4"/>
        <v>183373</v>
      </c>
      <c r="BA145" s="61">
        <f t="shared" si="4"/>
        <v>23290</v>
      </c>
      <c r="BB145" s="61">
        <f t="shared" si="4"/>
        <v>28076</v>
      </c>
      <c r="BC145" s="61">
        <f t="shared" si="4"/>
        <v>313716</v>
      </c>
      <c r="BD145" s="61">
        <f t="shared" si="4"/>
        <v>43159</v>
      </c>
      <c r="BE145" s="61">
        <f t="shared" si="4"/>
        <v>11601</v>
      </c>
      <c r="BF145" s="61">
        <f t="shared" si="4"/>
        <v>80649</v>
      </c>
      <c r="BG145" s="61">
        <f t="shared" si="4"/>
        <v>73880</v>
      </c>
      <c r="BH145" s="61">
        <f t="shared" si="4"/>
        <v>9789</v>
      </c>
      <c r="BI145" s="61">
        <f t="shared" si="4"/>
        <v>479916</v>
      </c>
      <c r="BJ145" s="61">
        <f t="shared" si="4"/>
        <v>5210</v>
      </c>
      <c r="BK145" s="61">
        <f t="shared" si="4"/>
        <v>5517</v>
      </c>
      <c r="BL145" s="61">
        <f t="shared" si="4"/>
        <v>3415</v>
      </c>
      <c r="BM145" s="61">
        <f t="shared" si="4"/>
        <v>3993</v>
      </c>
      <c r="BN145" s="61">
        <f t="shared" si="4"/>
        <v>61009</v>
      </c>
      <c r="BO145" s="61">
        <f t="shared" si="4"/>
        <v>91833</v>
      </c>
      <c r="BP145" s="61">
        <f t="shared" si="4"/>
        <v>1351007</v>
      </c>
      <c r="BQ145" s="61">
        <f t="shared" si="4"/>
        <v>376653</v>
      </c>
      <c r="BR145" s="61">
        <f t="shared" si="4"/>
        <v>650812</v>
      </c>
      <c r="BS145" s="61">
        <f t="shared" ref="BS145:ED148" si="6">SUMIFS(BS$4:BS$134,$D$4:$D$134,$D145)</f>
        <v>336248</v>
      </c>
      <c r="BT145" s="61">
        <f t="shared" si="6"/>
        <v>11659</v>
      </c>
      <c r="BU145" s="61">
        <f t="shared" si="6"/>
        <v>29907</v>
      </c>
      <c r="BV145" s="61">
        <f t="shared" si="6"/>
        <v>63659</v>
      </c>
      <c r="BW145" s="61">
        <f t="shared" si="6"/>
        <v>34977</v>
      </c>
      <c r="BX145" s="61">
        <f t="shared" si="6"/>
        <v>16953</v>
      </c>
      <c r="BY145" s="61">
        <f t="shared" si="6"/>
        <v>47639</v>
      </c>
      <c r="BZ145" s="61">
        <f t="shared" si="6"/>
        <v>27171</v>
      </c>
      <c r="CA145" s="61">
        <f t="shared" si="6"/>
        <v>368726</v>
      </c>
      <c r="CB145" s="61">
        <f t="shared" si="6"/>
        <v>2799107</v>
      </c>
      <c r="CC145" s="61">
        <f t="shared" si="6"/>
        <v>606960</v>
      </c>
      <c r="CD145" s="61">
        <f t="shared" si="6"/>
        <v>1064071</v>
      </c>
      <c r="CE145" s="61">
        <f t="shared" si="6"/>
        <v>1693583</v>
      </c>
      <c r="CF145" s="61">
        <f t="shared" si="6"/>
        <v>1798843</v>
      </c>
      <c r="CG145" s="61">
        <f t="shared" si="6"/>
        <v>1021024</v>
      </c>
      <c r="CH145" s="61">
        <f t="shared" si="6"/>
        <v>7029</v>
      </c>
      <c r="CI145" s="61">
        <f t="shared" si="6"/>
        <v>452625</v>
      </c>
      <c r="CJ145" s="61">
        <f t="shared" si="6"/>
        <v>19890</v>
      </c>
      <c r="CK145" s="61">
        <f t="shared" si="6"/>
        <v>1523</v>
      </c>
      <c r="CL145" s="61">
        <f t="shared" si="6"/>
        <v>2114</v>
      </c>
      <c r="CM145" s="61">
        <f t="shared" si="6"/>
        <v>11846</v>
      </c>
      <c r="CN145" s="61">
        <f t="shared" si="6"/>
        <v>80812</v>
      </c>
      <c r="CO145" s="61">
        <f t="shared" si="6"/>
        <v>889</v>
      </c>
      <c r="CP145" s="61">
        <f t="shared" si="6"/>
        <v>43</v>
      </c>
      <c r="CQ145" s="61">
        <f t="shared" si="6"/>
        <v>2193</v>
      </c>
      <c r="CR145" s="61">
        <f t="shared" si="6"/>
        <v>715</v>
      </c>
      <c r="CS145" s="61">
        <f t="shared" si="6"/>
        <v>2624</v>
      </c>
      <c r="CT145" s="61">
        <f t="shared" si="6"/>
        <v>952</v>
      </c>
      <c r="CU145" s="61">
        <f t="shared" si="6"/>
        <v>6</v>
      </c>
      <c r="CV145" s="61">
        <f t="shared" si="6"/>
        <v>63</v>
      </c>
      <c r="CW145" s="61">
        <f t="shared" si="6"/>
        <v>10</v>
      </c>
      <c r="CX145" s="61">
        <f t="shared" si="6"/>
        <v>1094</v>
      </c>
      <c r="CY145" s="61">
        <f t="shared" si="6"/>
        <v>5353</v>
      </c>
      <c r="CZ145" s="61">
        <f t="shared" si="6"/>
        <v>364</v>
      </c>
      <c r="DA145" s="61">
        <f t="shared" si="6"/>
        <v>1641</v>
      </c>
      <c r="DB145" s="61">
        <f t="shared" si="6"/>
        <v>24</v>
      </c>
      <c r="DC145" s="61">
        <f t="shared" si="6"/>
        <v>10</v>
      </c>
      <c r="DD145" s="61">
        <f t="shared" si="6"/>
        <v>10395</v>
      </c>
      <c r="DE145" s="61">
        <f t="shared" si="6"/>
        <v>88199</v>
      </c>
      <c r="DF145" s="61">
        <f t="shared" si="6"/>
        <v>51474</v>
      </c>
      <c r="DG145" s="61">
        <f t="shared" si="6"/>
        <v>15133</v>
      </c>
      <c r="DH145" s="61">
        <f t="shared" si="6"/>
        <v>3468055</v>
      </c>
      <c r="DI145" s="61">
        <f t="shared" si="6"/>
        <v>410504</v>
      </c>
      <c r="DJ145" s="61">
        <f t="shared" si="6"/>
        <v>239368</v>
      </c>
      <c r="DK145" s="61">
        <f t="shared" si="6"/>
        <v>0</v>
      </c>
      <c r="DL145" s="61">
        <f t="shared" si="6"/>
        <v>0</v>
      </c>
      <c r="DM145" s="61">
        <f t="shared" si="6"/>
        <v>0</v>
      </c>
      <c r="DN145" s="61">
        <f t="shared" si="6"/>
        <v>0</v>
      </c>
      <c r="DO145" s="61">
        <f t="shared" si="6"/>
        <v>0</v>
      </c>
      <c r="DP145" s="61">
        <f t="shared" si="6"/>
        <v>0</v>
      </c>
      <c r="DQ145" s="61">
        <f t="shared" si="6"/>
        <v>1038524</v>
      </c>
      <c r="DR145" s="61">
        <f t="shared" si="6"/>
        <v>53</v>
      </c>
      <c r="DS145" s="61">
        <f t="shared" si="6"/>
        <v>0</v>
      </c>
      <c r="DT145" s="61">
        <f t="shared" si="6"/>
        <v>0</v>
      </c>
      <c r="DU145" s="61">
        <f t="shared" si="6"/>
        <v>0</v>
      </c>
      <c r="DV145" s="61">
        <f t="shared" si="6"/>
        <v>0</v>
      </c>
      <c r="DW145" s="61">
        <f t="shared" si="6"/>
        <v>0</v>
      </c>
      <c r="DX145" s="61">
        <f t="shared" si="6"/>
        <v>0</v>
      </c>
      <c r="DY145" s="61">
        <f t="shared" si="6"/>
        <v>0</v>
      </c>
      <c r="DZ145" s="61">
        <f t="shared" si="6"/>
        <v>0</v>
      </c>
      <c r="EA145" s="61">
        <f t="shared" si="6"/>
        <v>0</v>
      </c>
      <c r="EB145" s="61">
        <f t="shared" si="6"/>
        <v>0</v>
      </c>
      <c r="EC145" s="61">
        <f t="shared" si="6"/>
        <v>0</v>
      </c>
      <c r="ED145" s="61">
        <f t="shared" si="6"/>
        <v>1</v>
      </c>
      <c r="EE145" s="61">
        <f t="shared" si="5"/>
        <v>0</v>
      </c>
    </row>
    <row r="146" spans="4:135">
      <c r="D146" t="s">
        <v>148</v>
      </c>
      <c r="E146" s="61">
        <f t="shared" si="3"/>
        <v>1768042</v>
      </c>
      <c r="F146" s="61">
        <f t="shared" si="3"/>
        <v>637134</v>
      </c>
      <c r="G146" s="61">
        <f t="shared" si="4"/>
        <v>18852</v>
      </c>
      <c r="H146" s="61">
        <f t="shared" si="4"/>
        <v>18199</v>
      </c>
      <c r="I146" s="61">
        <f t="shared" si="4"/>
        <v>70538</v>
      </c>
      <c r="J146" s="61">
        <f t="shared" si="4"/>
        <v>47770</v>
      </c>
      <c r="K146" s="61">
        <f t="shared" si="4"/>
        <v>72723</v>
      </c>
      <c r="L146" s="61">
        <f t="shared" si="4"/>
        <v>103626</v>
      </c>
      <c r="M146" s="61">
        <f t="shared" si="4"/>
        <v>19207</v>
      </c>
      <c r="N146" s="61">
        <f t="shared" si="4"/>
        <v>9</v>
      </c>
      <c r="O146" s="61">
        <f t="shared" si="4"/>
        <v>40057</v>
      </c>
      <c r="P146" s="61">
        <f t="shared" si="4"/>
        <v>0</v>
      </c>
      <c r="Q146" s="61">
        <f t="shared" si="4"/>
        <v>108892</v>
      </c>
      <c r="R146" s="61">
        <f t="shared" si="4"/>
        <v>0</v>
      </c>
      <c r="S146" s="61">
        <f t="shared" si="4"/>
        <v>0</v>
      </c>
      <c r="T146" s="61">
        <f t="shared" si="4"/>
        <v>0</v>
      </c>
      <c r="U146" s="61">
        <f t="shared" si="4"/>
        <v>20462</v>
      </c>
      <c r="V146" s="61">
        <f t="shared" si="4"/>
        <v>134880</v>
      </c>
      <c r="W146" s="61">
        <f t="shared" si="4"/>
        <v>163086</v>
      </c>
      <c r="X146" s="61">
        <f t="shared" si="4"/>
        <v>503947</v>
      </c>
      <c r="Y146" s="61">
        <f t="shared" si="4"/>
        <v>0</v>
      </c>
      <c r="Z146" s="61">
        <f t="shared" si="4"/>
        <v>0</v>
      </c>
      <c r="AA146" s="61">
        <f t="shared" si="4"/>
        <v>0</v>
      </c>
      <c r="AB146" s="61">
        <f t="shared" si="4"/>
        <v>0</v>
      </c>
      <c r="AC146" s="61">
        <f t="shared" si="4"/>
        <v>267568</v>
      </c>
      <c r="AD146" s="61">
        <f t="shared" si="4"/>
        <v>1917</v>
      </c>
      <c r="AE146" s="61">
        <f t="shared" si="4"/>
        <v>90881</v>
      </c>
      <c r="AF146" s="61">
        <f t="shared" si="4"/>
        <v>134002</v>
      </c>
      <c r="AG146" s="61">
        <f t="shared" si="4"/>
        <v>77640</v>
      </c>
      <c r="AH146" s="61">
        <f t="shared" si="4"/>
        <v>197047</v>
      </c>
      <c r="AI146" s="61">
        <f t="shared" si="4"/>
        <v>2246</v>
      </c>
      <c r="AJ146" s="61">
        <f t="shared" si="4"/>
        <v>839</v>
      </c>
      <c r="AK146" s="61">
        <f t="shared" si="4"/>
        <v>3262</v>
      </c>
      <c r="AL146" s="61">
        <f t="shared" si="4"/>
        <v>6082</v>
      </c>
      <c r="AM146" s="61">
        <f t="shared" si="4"/>
        <v>22415</v>
      </c>
      <c r="AN146" s="61">
        <f t="shared" si="4"/>
        <v>0</v>
      </c>
      <c r="AO146" s="61">
        <f t="shared" si="4"/>
        <v>7433</v>
      </c>
      <c r="AP146" s="61">
        <f t="shared" si="4"/>
        <v>2531</v>
      </c>
      <c r="AQ146" s="61">
        <f t="shared" si="4"/>
        <v>925</v>
      </c>
      <c r="AR146" s="61">
        <f t="shared" si="4"/>
        <v>748</v>
      </c>
      <c r="AS146" s="61">
        <f t="shared" si="4"/>
        <v>4641</v>
      </c>
      <c r="AT146" s="61">
        <f t="shared" si="4"/>
        <v>7307</v>
      </c>
      <c r="AU146" s="61">
        <f t="shared" si="4"/>
        <v>28316</v>
      </c>
      <c r="AV146" s="61">
        <f t="shared" si="4"/>
        <v>5228</v>
      </c>
      <c r="AW146" s="61">
        <f t="shared" si="4"/>
        <v>1205</v>
      </c>
      <c r="AX146" s="61">
        <f t="shared" si="4"/>
        <v>32398</v>
      </c>
      <c r="AY146" s="61">
        <f t="shared" si="4"/>
        <v>13190</v>
      </c>
      <c r="AZ146" s="61">
        <f t="shared" si="4"/>
        <v>467289</v>
      </c>
      <c r="BA146" s="61">
        <f t="shared" si="4"/>
        <v>46476</v>
      </c>
      <c r="BB146" s="61">
        <f t="shared" si="4"/>
        <v>39548</v>
      </c>
      <c r="BC146" s="61">
        <f t="shared" si="4"/>
        <v>197665</v>
      </c>
      <c r="BD146" s="61">
        <f t="shared" si="4"/>
        <v>35663</v>
      </c>
      <c r="BE146" s="61">
        <f t="shared" si="4"/>
        <v>10155</v>
      </c>
      <c r="BF146" s="61">
        <f t="shared" si="4"/>
        <v>110884</v>
      </c>
      <c r="BG146" s="61">
        <f t="shared" si="4"/>
        <v>181678</v>
      </c>
      <c r="BH146" s="61">
        <f t="shared" si="4"/>
        <v>17251</v>
      </c>
      <c r="BI146" s="61">
        <f t="shared" si="4"/>
        <v>383106</v>
      </c>
      <c r="BJ146" s="61">
        <f t="shared" si="4"/>
        <v>33045</v>
      </c>
      <c r="BK146" s="61">
        <f t="shared" si="4"/>
        <v>12813</v>
      </c>
      <c r="BL146" s="61">
        <f t="shared" si="4"/>
        <v>4683</v>
      </c>
      <c r="BM146" s="61">
        <f t="shared" si="4"/>
        <v>5071</v>
      </c>
      <c r="BN146" s="61">
        <f t="shared" si="4"/>
        <v>207179</v>
      </c>
      <c r="BO146" s="61">
        <f t="shared" si="4"/>
        <v>406402</v>
      </c>
      <c r="BP146" s="61">
        <f t="shared" si="4"/>
        <v>1174916</v>
      </c>
      <c r="BQ146" s="61">
        <f t="shared" si="4"/>
        <v>18058</v>
      </c>
      <c r="BR146" s="61">
        <f t="shared" ref="BR146:EC148" si="7">SUMIFS(BR$4:BR$134,$D$4:$D$134,$D146)</f>
        <v>171504</v>
      </c>
      <c r="BS146" s="61">
        <f t="shared" si="7"/>
        <v>208477</v>
      </c>
      <c r="BT146" s="61">
        <f t="shared" si="7"/>
        <v>4011</v>
      </c>
      <c r="BU146" s="61">
        <f t="shared" si="7"/>
        <v>25925</v>
      </c>
      <c r="BV146" s="61">
        <f t="shared" si="7"/>
        <v>37454</v>
      </c>
      <c r="BW146" s="61">
        <f t="shared" si="7"/>
        <v>42360</v>
      </c>
      <c r="BX146" s="61">
        <f t="shared" si="7"/>
        <v>28899</v>
      </c>
      <c r="BY146" s="61">
        <f t="shared" si="7"/>
        <v>119253</v>
      </c>
      <c r="BZ146" s="61">
        <f t="shared" si="7"/>
        <v>20443</v>
      </c>
      <c r="CA146" s="61">
        <f t="shared" si="7"/>
        <v>92806</v>
      </c>
      <c r="CB146" s="61">
        <f t="shared" si="7"/>
        <v>160706</v>
      </c>
      <c r="CC146" s="61">
        <f t="shared" si="7"/>
        <v>129096</v>
      </c>
      <c r="CD146" s="61">
        <f t="shared" si="7"/>
        <v>219571</v>
      </c>
      <c r="CE146" s="61">
        <f t="shared" si="7"/>
        <v>522714</v>
      </c>
      <c r="CF146" s="61">
        <f t="shared" si="7"/>
        <v>499536</v>
      </c>
      <c r="CG146" s="61">
        <f t="shared" si="7"/>
        <v>1574523</v>
      </c>
      <c r="CH146" s="61">
        <f t="shared" si="7"/>
        <v>73657</v>
      </c>
      <c r="CI146" s="61">
        <f t="shared" si="7"/>
        <v>551006</v>
      </c>
      <c r="CJ146" s="61">
        <f t="shared" si="7"/>
        <v>290205</v>
      </c>
      <c r="CK146" s="61">
        <f t="shared" si="7"/>
        <v>62966</v>
      </c>
      <c r="CL146" s="61">
        <f t="shared" si="7"/>
        <v>150935</v>
      </c>
      <c r="CM146" s="61">
        <f t="shared" si="7"/>
        <v>190392</v>
      </c>
      <c r="CN146" s="61">
        <f t="shared" si="7"/>
        <v>1232344</v>
      </c>
      <c r="CO146" s="61">
        <f t="shared" si="7"/>
        <v>586610</v>
      </c>
      <c r="CP146" s="61">
        <f t="shared" si="7"/>
        <v>95306</v>
      </c>
      <c r="CQ146" s="61">
        <f t="shared" si="7"/>
        <v>108132</v>
      </c>
      <c r="CR146" s="61">
        <f t="shared" si="7"/>
        <v>18829</v>
      </c>
      <c r="CS146" s="61">
        <f t="shared" si="7"/>
        <v>327125</v>
      </c>
      <c r="CT146" s="61">
        <f t="shared" si="7"/>
        <v>322883</v>
      </c>
      <c r="CU146" s="61">
        <f t="shared" si="7"/>
        <v>28060</v>
      </c>
      <c r="CV146" s="61">
        <f t="shared" si="7"/>
        <v>111002</v>
      </c>
      <c r="CW146" s="61">
        <f t="shared" si="7"/>
        <v>15526</v>
      </c>
      <c r="CX146" s="61">
        <f t="shared" si="7"/>
        <v>44578</v>
      </c>
      <c r="CY146" s="61">
        <f t="shared" si="7"/>
        <v>3386274</v>
      </c>
      <c r="CZ146" s="61">
        <f t="shared" si="7"/>
        <v>1237274</v>
      </c>
      <c r="DA146" s="61">
        <f t="shared" si="7"/>
        <v>114574</v>
      </c>
      <c r="DB146" s="61">
        <f t="shared" si="7"/>
        <v>88630</v>
      </c>
      <c r="DC146" s="61">
        <f t="shared" si="7"/>
        <v>6712</v>
      </c>
      <c r="DD146" s="61">
        <f t="shared" si="7"/>
        <v>445280</v>
      </c>
      <c r="DE146" s="61">
        <f t="shared" si="7"/>
        <v>94676</v>
      </c>
      <c r="DF146" s="61">
        <f t="shared" si="7"/>
        <v>352035</v>
      </c>
      <c r="DG146" s="61">
        <f t="shared" si="7"/>
        <v>4433465</v>
      </c>
      <c r="DH146" s="61">
        <f t="shared" si="7"/>
        <v>2349003</v>
      </c>
      <c r="DI146" s="61">
        <f t="shared" si="7"/>
        <v>479561</v>
      </c>
      <c r="DJ146" s="61">
        <f t="shared" si="7"/>
        <v>1023844</v>
      </c>
      <c r="DK146" s="61">
        <f t="shared" si="7"/>
        <v>1898387</v>
      </c>
      <c r="DL146" s="61">
        <f t="shared" si="7"/>
        <v>158568</v>
      </c>
      <c r="DM146" s="61">
        <f t="shared" si="7"/>
        <v>1330954</v>
      </c>
      <c r="DN146" s="61">
        <f t="shared" si="7"/>
        <v>1555173</v>
      </c>
      <c r="DO146" s="61">
        <f t="shared" si="7"/>
        <v>137537</v>
      </c>
      <c r="DP146" s="61">
        <f t="shared" si="7"/>
        <v>4921596</v>
      </c>
      <c r="DQ146" s="61">
        <f t="shared" si="7"/>
        <v>5036085</v>
      </c>
      <c r="DR146" s="61">
        <f t="shared" si="7"/>
        <v>360730</v>
      </c>
      <c r="DS146" s="61">
        <f t="shared" si="7"/>
        <v>5157852</v>
      </c>
      <c r="DT146" s="61">
        <f t="shared" si="7"/>
        <v>229701</v>
      </c>
      <c r="DU146" s="61">
        <f t="shared" si="7"/>
        <v>0</v>
      </c>
      <c r="DV146" s="61">
        <f t="shared" si="7"/>
        <v>1014569</v>
      </c>
      <c r="DW146" s="61">
        <f t="shared" si="7"/>
        <v>146888</v>
      </c>
      <c r="DX146" s="61">
        <f t="shared" si="7"/>
        <v>73715</v>
      </c>
      <c r="DY146" s="61">
        <f t="shared" si="7"/>
        <v>787345</v>
      </c>
      <c r="DZ146" s="61">
        <f t="shared" si="7"/>
        <v>699024</v>
      </c>
      <c r="EA146" s="61">
        <f t="shared" si="7"/>
        <v>1550034</v>
      </c>
      <c r="EB146" s="61">
        <f t="shared" si="7"/>
        <v>76987</v>
      </c>
      <c r="EC146" s="61">
        <f t="shared" si="7"/>
        <v>2980523</v>
      </c>
      <c r="ED146" s="61">
        <f t="shared" si="6"/>
        <v>606490</v>
      </c>
      <c r="EE146" s="61">
        <f t="shared" si="5"/>
        <v>1778494</v>
      </c>
    </row>
    <row r="147" spans="4:135">
      <c r="D147" t="s">
        <v>149</v>
      </c>
      <c r="E147" s="61">
        <f t="shared" si="3"/>
        <v>2575233</v>
      </c>
      <c r="F147" s="61">
        <f t="shared" si="3"/>
        <v>806806</v>
      </c>
      <c r="G147" s="61">
        <f t="shared" ref="G147:BR148" si="8">SUMIFS(G$4:G$134,$D$4:$D$134,$D147)</f>
        <v>424796</v>
      </c>
      <c r="H147" s="61">
        <f t="shared" si="8"/>
        <v>62212</v>
      </c>
      <c r="I147" s="61">
        <f t="shared" si="8"/>
        <v>266567</v>
      </c>
      <c r="J147" s="61">
        <f t="shared" si="8"/>
        <v>196492</v>
      </c>
      <c r="K147" s="61">
        <f t="shared" si="8"/>
        <v>735005</v>
      </c>
      <c r="L147" s="61">
        <f t="shared" si="8"/>
        <v>282150</v>
      </c>
      <c r="M147" s="61">
        <f t="shared" si="8"/>
        <v>146560</v>
      </c>
      <c r="N147" s="61">
        <f t="shared" si="8"/>
        <v>190520</v>
      </c>
      <c r="O147" s="61">
        <f t="shared" si="8"/>
        <v>610322</v>
      </c>
      <c r="P147" s="61">
        <f t="shared" si="8"/>
        <v>66291</v>
      </c>
      <c r="Q147" s="61">
        <f t="shared" si="8"/>
        <v>556887</v>
      </c>
      <c r="R147" s="61">
        <f t="shared" si="8"/>
        <v>82379</v>
      </c>
      <c r="S147" s="61">
        <f t="shared" si="8"/>
        <v>151758</v>
      </c>
      <c r="T147" s="61">
        <f t="shared" si="8"/>
        <v>10205</v>
      </c>
      <c r="U147" s="61">
        <f t="shared" si="8"/>
        <v>20408</v>
      </c>
      <c r="V147" s="61">
        <f t="shared" si="8"/>
        <v>494333</v>
      </c>
      <c r="W147" s="61">
        <f t="shared" si="8"/>
        <v>697671</v>
      </c>
      <c r="X147" s="61">
        <f t="shared" si="8"/>
        <v>3880313</v>
      </c>
      <c r="Y147" s="61">
        <f t="shared" si="8"/>
        <v>7144413</v>
      </c>
      <c r="Z147" s="61">
        <f t="shared" si="8"/>
        <v>2249492</v>
      </c>
      <c r="AA147" s="61">
        <f t="shared" si="8"/>
        <v>5495211</v>
      </c>
      <c r="AB147" s="61">
        <f t="shared" si="8"/>
        <v>3629414</v>
      </c>
      <c r="AC147" s="61">
        <f t="shared" si="8"/>
        <v>21467</v>
      </c>
      <c r="AD147" s="61">
        <f t="shared" si="8"/>
        <v>923766</v>
      </c>
      <c r="AE147" s="61">
        <f t="shared" si="8"/>
        <v>0</v>
      </c>
      <c r="AF147" s="61">
        <f t="shared" si="8"/>
        <v>0</v>
      </c>
      <c r="AG147" s="61">
        <f t="shared" si="8"/>
        <v>0</v>
      </c>
      <c r="AH147" s="61">
        <f t="shared" si="8"/>
        <v>0</v>
      </c>
      <c r="AI147" s="61">
        <f t="shared" si="8"/>
        <v>0</v>
      </c>
      <c r="AJ147" s="61">
        <f t="shared" si="8"/>
        <v>0</v>
      </c>
      <c r="AK147" s="61">
        <f t="shared" si="8"/>
        <v>0</v>
      </c>
      <c r="AL147" s="61">
        <f t="shared" si="8"/>
        <v>0</v>
      </c>
      <c r="AM147" s="61">
        <f t="shared" si="8"/>
        <v>0</v>
      </c>
      <c r="AN147" s="61">
        <f t="shared" si="8"/>
        <v>0</v>
      </c>
      <c r="AO147" s="61">
        <f t="shared" si="8"/>
        <v>0</v>
      </c>
      <c r="AP147" s="61">
        <f t="shared" si="8"/>
        <v>2764271</v>
      </c>
      <c r="AQ147" s="61">
        <f t="shared" si="8"/>
        <v>1102661</v>
      </c>
      <c r="AR147" s="61">
        <f t="shared" si="8"/>
        <v>448298</v>
      </c>
      <c r="AS147" s="61">
        <f t="shared" si="8"/>
        <v>3578369</v>
      </c>
      <c r="AT147" s="61">
        <f t="shared" si="8"/>
        <v>1170618</v>
      </c>
      <c r="AU147" s="61">
        <f t="shared" si="8"/>
        <v>22532616</v>
      </c>
      <c r="AV147" s="61">
        <f t="shared" si="8"/>
        <v>19431752</v>
      </c>
      <c r="AW147" s="61">
        <f t="shared" si="8"/>
        <v>2210024</v>
      </c>
      <c r="AX147" s="61">
        <f t="shared" si="8"/>
        <v>1860464</v>
      </c>
      <c r="AY147" s="61">
        <f t="shared" si="8"/>
        <v>39764</v>
      </c>
      <c r="AZ147" s="61">
        <f t="shared" si="8"/>
        <v>4277655</v>
      </c>
      <c r="BA147" s="61">
        <f t="shared" si="8"/>
        <v>306691</v>
      </c>
      <c r="BB147" s="61">
        <f t="shared" si="8"/>
        <v>71665</v>
      </c>
      <c r="BC147" s="61">
        <f t="shared" si="8"/>
        <v>615713</v>
      </c>
      <c r="BD147" s="61">
        <f t="shared" si="8"/>
        <v>421845</v>
      </c>
      <c r="BE147" s="61">
        <f t="shared" si="8"/>
        <v>69332</v>
      </c>
      <c r="BF147" s="61">
        <f t="shared" si="8"/>
        <v>621792</v>
      </c>
      <c r="BG147" s="61">
        <f t="shared" si="8"/>
        <v>553396</v>
      </c>
      <c r="BH147" s="61">
        <f t="shared" si="8"/>
        <v>876391</v>
      </c>
      <c r="BI147" s="61">
        <f t="shared" si="8"/>
        <v>288531</v>
      </c>
      <c r="BJ147" s="61">
        <f t="shared" si="8"/>
        <v>8140</v>
      </c>
      <c r="BK147" s="61">
        <f t="shared" si="8"/>
        <v>409635</v>
      </c>
      <c r="BL147" s="61">
        <f t="shared" si="8"/>
        <v>706668</v>
      </c>
      <c r="BM147" s="61">
        <f t="shared" si="8"/>
        <v>540210</v>
      </c>
      <c r="BN147" s="61">
        <f t="shared" si="8"/>
        <v>599107</v>
      </c>
      <c r="BO147" s="61">
        <f t="shared" si="8"/>
        <v>1584780</v>
      </c>
      <c r="BP147" s="61">
        <f t="shared" si="8"/>
        <v>801</v>
      </c>
      <c r="BQ147" s="61">
        <f t="shared" si="8"/>
        <v>74</v>
      </c>
      <c r="BR147" s="61">
        <f t="shared" si="8"/>
        <v>1189045</v>
      </c>
      <c r="BS147" s="61">
        <f t="shared" si="7"/>
        <v>2090446</v>
      </c>
      <c r="BT147" s="61">
        <f t="shared" si="7"/>
        <v>111400</v>
      </c>
      <c r="BU147" s="61">
        <f t="shared" si="7"/>
        <v>113094</v>
      </c>
      <c r="BV147" s="61">
        <f t="shared" si="7"/>
        <v>276951</v>
      </c>
      <c r="BW147" s="61">
        <f t="shared" si="7"/>
        <v>389303</v>
      </c>
      <c r="BX147" s="61">
        <f t="shared" si="7"/>
        <v>869627</v>
      </c>
      <c r="BY147" s="61">
        <f t="shared" si="7"/>
        <v>2242749</v>
      </c>
      <c r="BZ147" s="61">
        <f t="shared" si="7"/>
        <v>512525</v>
      </c>
      <c r="CA147" s="61">
        <f t="shared" si="7"/>
        <v>23754</v>
      </c>
      <c r="CB147" s="61">
        <f t="shared" si="7"/>
        <v>260</v>
      </c>
      <c r="CC147" s="61">
        <f t="shared" si="7"/>
        <v>28601</v>
      </c>
      <c r="CD147" s="61">
        <f t="shared" si="7"/>
        <v>11</v>
      </c>
      <c r="CE147" s="61">
        <f t="shared" si="7"/>
        <v>773</v>
      </c>
      <c r="CF147" s="61">
        <f t="shared" si="7"/>
        <v>24892</v>
      </c>
      <c r="CG147" s="61">
        <f t="shared" si="7"/>
        <v>505</v>
      </c>
      <c r="CH147" s="61">
        <f t="shared" si="7"/>
        <v>14118</v>
      </c>
      <c r="CI147" s="61">
        <f t="shared" si="7"/>
        <v>16008</v>
      </c>
      <c r="CJ147" s="61">
        <f t="shared" si="7"/>
        <v>5434</v>
      </c>
      <c r="CK147" s="61">
        <f t="shared" si="7"/>
        <v>1244</v>
      </c>
      <c r="CL147" s="61">
        <f t="shared" si="7"/>
        <v>5812</v>
      </c>
      <c r="CM147" s="61">
        <f t="shared" si="7"/>
        <v>19834</v>
      </c>
      <c r="CN147" s="61">
        <f t="shared" si="7"/>
        <v>13888</v>
      </c>
      <c r="CO147" s="61">
        <f t="shared" si="7"/>
        <v>676</v>
      </c>
      <c r="CP147" s="61">
        <f t="shared" si="7"/>
        <v>64</v>
      </c>
      <c r="CQ147" s="61">
        <f t="shared" si="7"/>
        <v>58</v>
      </c>
      <c r="CR147" s="61">
        <f t="shared" si="7"/>
        <v>19</v>
      </c>
      <c r="CS147" s="61">
        <f t="shared" si="7"/>
        <v>2860</v>
      </c>
      <c r="CT147" s="61">
        <f t="shared" si="7"/>
        <v>7175</v>
      </c>
      <c r="CU147" s="61">
        <f t="shared" si="7"/>
        <v>17</v>
      </c>
      <c r="CV147" s="61">
        <f t="shared" si="7"/>
        <v>725</v>
      </c>
      <c r="CW147" s="61">
        <f t="shared" si="7"/>
        <v>110</v>
      </c>
      <c r="CX147" s="61">
        <f t="shared" si="7"/>
        <v>464</v>
      </c>
      <c r="CY147" s="61">
        <f t="shared" si="7"/>
        <v>5232</v>
      </c>
      <c r="CZ147" s="61">
        <f t="shared" si="7"/>
        <v>34</v>
      </c>
      <c r="DA147" s="61">
        <f t="shared" si="7"/>
        <v>1</v>
      </c>
      <c r="DB147" s="61">
        <f t="shared" si="7"/>
        <v>2457</v>
      </c>
      <c r="DC147" s="61">
        <f t="shared" si="7"/>
        <v>0</v>
      </c>
      <c r="DD147" s="61">
        <f t="shared" si="7"/>
        <v>8823</v>
      </c>
      <c r="DE147" s="61">
        <f t="shared" si="7"/>
        <v>484</v>
      </c>
      <c r="DF147" s="61">
        <f t="shared" si="7"/>
        <v>176241</v>
      </c>
      <c r="DG147" s="61">
        <f t="shared" si="7"/>
        <v>15041742</v>
      </c>
      <c r="DH147" s="61">
        <f t="shared" si="7"/>
        <v>1002819</v>
      </c>
      <c r="DI147" s="61">
        <f t="shared" si="7"/>
        <v>702682</v>
      </c>
      <c r="DJ147" s="61">
        <f t="shared" si="7"/>
        <v>0</v>
      </c>
      <c r="DK147" s="61">
        <f t="shared" si="7"/>
        <v>2399041</v>
      </c>
      <c r="DL147" s="61">
        <f t="shared" si="7"/>
        <v>0</v>
      </c>
      <c r="DM147" s="61">
        <f t="shared" si="7"/>
        <v>0</v>
      </c>
      <c r="DN147" s="61">
        <f t="shared" si="7"/>
        <v>0</v>
      </c>
      <c r="DO147" s="61">
        <f t="shared" si="7"/>
        <v>0</v>
      </c>
      <c r="DP147" s="61">
        <f t="shared" si="7"/>
        <v>0</v>
      </c>
      <c r="DQ147" s="61">
        <f t="shared" si="7"/>
        <v>7235374</v>
      </c>
      <c r="DR147" s="61">
        <f t="shared" si="7"/>
        <v>17711630</v>
      </c>
      <c r="DS147" s="61">
        <f t="shared" si="7"/>
        <v>0</v>
      </c>
      <c r="DT147" s="61">
        <f t="shared" si="7"/>
        <v>0</v>
      </c>
      <c r="DU147" s="61">
        <f t="shared" si="7"/>
        <v>0</v>
      </c>
      <c r="DV147" s="61">
        <f t="shared" si="7"/>
        <v>0</v>
      </c>
      <c r="DW147" s="61">
        <f t="shared" si="7"/>
        <v>0</v>
      </c>
      <c r="DX147" s="61">
        <f t="shared" si="7"/>
        <v>0</v>
      </c>
      <c r="DY147" s="61">
        <f t="shared" si="7"/>
        <v>0</v>
      </c>
      <c r="DZ147" s="61">
        <f t="shared" si="7"/>
        <v>0</v>
      </c>
      <c r="EA147" s="61">
        <f t="shared" si="7"/>
        <v>0</v>
      </c>
      <c r="EB147" s="61">
        <f t="shared" si="7"/>
        <v>0</v>
      </c>
      <c r="EC147" s="61">
        <f t="shared" si="7"/>
        <v>0</v>
      </c>
      <c r="ED147" s="61">
        <f t="shared" si="6"/>
        <v>37</v>
      </c>
      <c r="EE147" s="61">
        <f t="shared" si="5"/>
        <v>10594084</v>
      </c>
    </row>
    <row r="148" spans="4:135">
      <c r="D148" t="s">
        <v>150</v>
      </c>
      <c r="E148" s="61">
        <f>SUMIFS(E$4:E$134,$D$4:$D$134,$D148)</f>
        <v>110413</v>
      </c>
      <c r="F148" s="61">
        <f>SUMIFS(F$4:F$134,$D$4:$D$134,$D148)</f>
        <v>56346</v>
      </c>
      <c r="G148" s="61">
        <f t="shared" si="8"/>
        <v>2628</v>
      </c>
      <c r="H148" s="61">
        <f t="shared" si="8"/>
        <v>1043</v>
      </c>
      <c r="I148" s="61">
        <f t="shared" si="8"/>
        <v>2411</v>
      </c>
      <c r="J148" s="61">
        <f t="shared" si="8"/>
        <v>2021</v>
      </c>
      <c r="K148" s="61">
        <f t="shared" si="8"/>
        <v>8111</v>
      </c>
      <c r="L148" s="61">
        <f t="shared" si="8"/>
        <v>2763</v>
      </c>
      <c r="M148" s="61">
        <f t="shared" si="8"/>
        <v>1120</v>
      </c>
      <c r="N148" s="61">
        <f t="shared" si="8"/>
        <v>13</v>
      </c>
      <c r="O148" s="61">
        <f t="shared" si="8"/>
        <v>7767</v>
      </c>
      <c r="P148" s="61">
        <f t="shared" si="8"/>
        <v>149</v>
      </c>
      <c r="Q148" s="61">
        <f t="shared" si="8"/>
        <v>4071</v>
      </c>
      <c r="R148" s="61">
        <f t="shared" si="8"/>
        <v>0</v>
      </c>
      <c r="S148" s="61">
        <f t="shared" si="8"/>
        <v>0</v>
      </c>
      <c r="T148" s="61">
        <f t="shared" si="8"/>
        <v>1227</v>
      </c>
      <c r="U148" s="61">
        <f t="shared" si="8"/>
        <v>899</v>
      </c>
      <c r="V148" s="61">
        <f t="shared" si="8"/>
        <v>84510</v>
      </c>
      <c r="W148" s="61">
        <f t="shared" si="8"/>
        <v>97750</v>
      </c>
      <c r="X148" s="61">
        <f t="shared" si="8"/>
        <v>109979</v>
      </c>
      <c r="Y148" s="61">
        <f t="shared" si="8"/>
        <v>1221437</v>
      </c>
      <c r="Z148" s="61">
        <f t="shared" si="8"/>
        <v>526425</v>
      </c>
      <c r="AA148" s="61">
        <f t="shared" si="8"/>
        <v>714558</v>
      </c>
      <c r="AB148" s="61">
        <f t="shared" si="8"/>
        <v>475893</v>
      </c>
      <c r="AC148" s="61">
        <f t="shared" si="8"/>
        <v>1161596</v>
      </c>
      <c r="AD148" s="61">
        <f t="shared" si="8"/>
        <v>663758</v>
      </c>
      <c r="AE148" s="61">
        <f t="shared" si="8"/>
        <v>1834765</v>
      </c>
      <c r="AF148" s="61">
        <f t="shared" si="8"/>
        <v>723893</v>
      </c>
      <c r="AG148" s="61">
        <f t="shared" si="8"/>
        <v>261299</v>
      </c>
      <c r="AH148" s="61">
        <f t="shared" si="8"/>
        <v>1873882</v>
      </c>
      <c r="AI148" s="61">
        <f t="shared" si="8"/>
        <v>21672</v>
      </c>
      <c r="AJ148" s="61">
        <f t="shared" si="8"/>
        <v>3392</v>
      </c>
      <c r="AK148" s="61">
        <f t="shared" si="8"/>
        <v>4673</v>
      </c>
      <c r="AL148" s="61">
        <f t="shared" si="8"/>
        <v>152591</v>
      </c>
      <c r="AM148" s="61">
        <f t="shared" si="8"/>
        <v>329654</v>
      </c>
      <c r="AN148" s="61">
        <f t="shared" si="8"/>
        <v>4</v>
      </c>
      <c r="AO148" s="61">
        <f t="shared" si="8"/>
        <v>495579</v>
      </c>
      <c r="AP148" s="61">
        <f t="shared" si="8"/>
        <v>106891</v>
      </c>
      <c r="AQ148" s="61">
        <f t="shared" si="8"/>
        <v>33525</v>
      </c>
      <c r="AR148" s="61">
        <f t="shared" si="8"/>
        <v>310871</v>
      </c>
      <c r="AS148" s="61">
        <f t="shared" si="8"/>
        <v>746789</v>
      </c>
      <c r="AT148" s="61">
        <f t="shared" si="8"/>
        <v>88616</v>
      </c>
      <c r="AU148" s="61">
        <f t="shared" si="8"/>
        <v>3668452</v>
      </c>
      <c r="AV148" s="61">
        <f t="shared" si="8"/>
        <v>736558</v>
      </c>
      <c r="AW148" s="61">
        <f t="shared" si="8"/>
        <v>412147</v>
      </c>
      <c r="AX148" s="61">
        <f t="shared" si="8"/>
        <v>404407</v>
      </c>
      <c r="AY148" s="61">
        <f t="shared" si="8"/>
        <v>117192</v>
      </c>
      <c r="AZ148" s="61">
        <f t="shared" si="8"/>
        <v>2947825</v>
      </c>
      <c r="BA148" s="61">
        <f t="shared" si="8"/>
        <v>790750</v>
      </c>
      <c r="BB148" s="61">
        <f t="shared" si="8"/>
        <v>1204935</v>
      </c>
      <c r="BC148" s="61">
        <f t="shared" si="8"/>
        <v>1657116</v>
      </c>
      <c r="BD148" s="61">
        <f t="shared" si="8"/>
        <v>132387</v>
      </c>
      <c r="BE148" s="61">
        <f t="shared" si="8"/>
        <v>266332</v>
      </c>
      <c r="BF148" s="61">
        <f t="shared" si="8"/>
        <v>1871445</v>
      </c>
      <c r="BG148" s="61">
        <f t="shared" si="8"/>
        <v>4641211</v>
      </c>
      <c r="BH148" s="61">
        <f t="shared" si="8"/>
        <v>1646442</v>
      </c>
      <c r="BI148" s="61">
        <f t="shared" si="8"/>
        <v>4180463</v>
      </c>
      <c r="BJ148" s="61">
        <f t="shared" si="8"/>
        <v>593149</v>
      </c>
      <c r="BK148" s="61">
        <f t="shared" si="8"/>
        <v>1155359</v>
      </c>
      <c r="BL148" s="61">
        <f t="shared" si="8"/>
        <v>409618.24705465999</v>
      </c>
      <c r="BM148" s="61">
        <f t="shared" si="8"/>
        <v>527152</v>
      </c>
      <c r="BN148" s="61">
        <f t="shared" si="8"/>
        <v>778510</v>
      </c>
      <c r="BO148" s="61">
        <f t="shared" si="8"/>
        <v>1030938</v>
      </c>
      <c r="BP148" s="61">
        <f t="shared" si="8"/>
        <v>3599729</v>
      </c>
      <c r="BQ148" s="61">
        <f t="shared" si="8"/>
        <v>353355</v>
      </c>
      <c r="BR148" s="61">
        <f t="shared" si="8"/>
        <v>643608</v>
      </c>
      <c r="BS148" s="61">
        <f t="shared" si="7"/>
        <v>980211</v>
      </c>
      <c r="BT148" s="61">
        <f t="shared" si="7"/>
        <v>11366</v>
      </c>
      <c r="BU148" s="61">
        <f t="shared" si="7"/>
        <v>178748</v>
      </c>
      <c r="BV148" s="61">
        <f t="shared" si="7"/>
        <v>440071</v>
      </c>
      <c r="BW148" s="61">
        <f t="shared" si="7"/>
        <v>408263</v>
      </c>
      <c r="BX148" s="61">
        <f t="shared" si="7"/>
        <v>673572</v>
      </c>
      <c r="BY148" s="61">
        <f t="shared" si="7"/>
        <v>783611</v>
      </c>
      <c r="BZ148" s="61">
        <f t="shared" si="7"/>
        <v>3583377</v>
      </c>
      <c r="CA148" s="61">
        <f t="shared" si="7"/>
        <v>672547</v>
      </c>
      <c r="CB148" s="61">
        <f t="shared" si="7"/>
        <v>1807369</v>
      </c>
      <c r="CC148" s="61">
        <f t="shared" si="7"/>
        <v>1504646</v>
      </c>
      <c r="CD148" s="61">
        <f t="shared" si="7"/>
        <v>1302509</v>
      </c>
      <c r="CE148" s="61">
        <f t="shared" si="7"/>
        <v>1367606</v>
      </c>
      <c r="CF148" s="61">
        <f t="shared" si="7"/>
        <v>3956400</v>
      </c>
      <c r="CG148" s="61">
        <f t="shared" si="7"/>
        <v>3182868</v>
      </c>
      <c r="CH148" s="61">
        <f t="shared" si="7"/>
        <v>216118</v>
      </c>
      <c r="CI148" s="61">
        <f t="shared" si="7"/>
        <v>2590371</v>
      </c>
      <c r="CJ148" s="61">
        <f t="shared" si="7"/>
        <v>362166</v>
      </c>
      <c r="CK148" s="61">
        <f t="shared" si="7"/>
        <v>157457</v>
      </c>
      <c r="CL148" s="61">
        <f t="shared" si="7"/>
        <v>475970</v>
      </c>
      <c r="CM148" s="61">
        <f t="shared" si="7"/>
        <v>480935</v>
      </c>
      <c r="CN148" s="61">
        <f t="shared" si="7"/>
        <v>2436593</v>
      </c>
      <c r="CO148" s="61">
        <f t="shared" si="7"/>
        <v>1282931</v>
      </c>
      <c r="CP148" s="61">
        <f t="shared" si="7"/>
        <v>127459</v>
      </c>
      <c r="CQ148" s="61">
        <f t="shared" si="7"/>
        <v>168584</v>
      </c>
      <c r="CR148" s="61">
        <f t="shared" si="7"/>
        <v>30867</v>
      </c>
      <c r="CS148" s="61">
        <f t="shared" si="7"/>
        <v>750955</v>
      </c>
      <c r="CT148" s="61">
        <f t="shared" si="7"/>
        <v>695240</v>
      </c>
      <c r="CU148" s="61">
        <f t="shared" si="7"/>
        <v>82182</v>
      </c>
      <c r="CV148" s="61">
        <f t="shared" si="7"/>
        <v>256025</v>
      </c>
      <c r="CW148" s="61">
        <f t="shared" si="7"/>
        <v>427981</v>
      </c>
      <c r="CX148" s="61">
        <f t="shared" si="7"/>
        <v>67039</v>
      </c>
      <c r="CY148" s="61">
        <f t="shared" si="7"/>
        <v>9960171</v>
      </c>
      <c r="CZ148" s="61">
        <f t="shared" si="7"/>
        <v>2642952</v>
      </c>
      <c r="DA148" s="61">
        <f t="shared" si="7"/>
        <v>560861</v>
      </c>
      <c r="DB148" s="61">
        <f t="shared" si="7"/>
        <v>214921</v>
      </c>
      <c r="DC148" s="61">
        <f t="shared" si="7"/>
        <v>71929</v>
      </c>
      <c r="DD148" s="61">
        <f t="shared" si="7"/>
        <v>1427359</v>
      </c>
      <c r="DE148" s="61">
        <f t="shared" si="7"/>
        <v>11947465</v>
      </c>
      <c r="DF148" s="61">
        <f t="shared" si="7"/>
        <v>1760650</v>
      </c>
      <c r="DG148" s="61">
        <f t="shared" si="7"/>
        <v>19391716</v>
      </c>
      <c r="DH148" s="61">
        <f t="shared" si="7"/>
        <v>1947544</v>
      </c>
      <c r="DI148" s="61">
        <f t="shared" si="7"/>
        <v>55200</v>
      </c>
      <c r="DJ148" s="61">
        <f t="shared" si="7"/>
        <v>541279</v>
      </c>
      <c r="DK148" s="61">
        <f t="shared" si="7"/>
        <v>4472419</v>
      </c>
      <c r="DL148" s="61">
        <f t="shared" si="7"/>
        <v>763529</v>
      </c>
      <c r="DM148" s="61">
        <f t="shared" si="7"/>
        <v>833490</v>
      </c>
      <c r="DN148" s="61">
        <f t="shared" si="7"/>
        <v>612514</v>
      </c>
      <c r="DO148" s="61">
        <f t="shared" si="7"/>
        <v>91885</v>
      </c>
      <c r="DP148" s="61">
        <f t="shared" si="7"/>
        <v>3460334</v>
      </c>
      <c r="DQ148" s="61">
        <f t="shared" si="7"/>
        <v>14763399</v>
      </c>
      <c r="DR148" s="61">
        <f t="shared" si="7"/>
        <v>629118</v>
      </c>
      <c r="DS148" s="61">
        <f t="shared" si="7"/>
        <v>1290422</v>
      </c>
      <c r="DT148" s="61">
        <f t="shared" si="7"/>
        <v>389352</v>
      </c>
      <c r="DU148" s="61">
        <f t="shared" si="7"/>
        <v>13436</v>
      </c>
      <c r="DV148" s="61">
        <f t="shared" si="7"/>
        <v>2134307</v>
      </c>
      <c r="DW148" s="61">
        <f t="shared" si="7"/>
        <v>12658174</v>
      </c>
      <c r="DX148" s="61">
        <f t="shared" si="7"/>
        <v>930163</v>
      </c>
      <c r="DY148" s="61">
        <f t="shared" si="7"/>
        <v>258341</v>
      </c>
      <c r="DZ148" s="61">
        <f t="shared" si="7"/>
        <v>670468</v>
      </c>
      <c r="EA148" s="61">
        <f t="shared" si="7"/>
        <v>909884</v>
      </c>
      <c r="EB148" s="61">
        <f t="shared" si="7"/>
        <v>275551</v>
      </c>
      <c r="EC148" s="61">
        <f t="shared" si="7"/>
        <v>2495578</v>
      </c>
      <c r="ED148" s="61">
        <f t="shared" si="6"/>
        <v>284077</v>
      </c>
      <c r="EE148" s="61">
        <f t="shared" si="5"/>
        <v>4632208</v>
      </c>
    </row>
  </sheetData>
  <mergeCells count="1">
    <mergeCell ref="A1:B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75"/>
  <sheetViews>
    <sheetView workbookViewId="0">
      <selection activeCell="F26" sqref="F26"/>
    </sheetView>
  </sheetViews>
  <sheetFormatPr defaultRowHeight="14.25"/>
  <sheetData>
    <row r="1" spans="1:81" s="28" customFormat="1" ht="12.75">
      <c r="B1" s="32"/>
      <c r="C1" s="31"/>
      <c r="D1" s="40"/>
      <c r="E1" s="36" t="s">
        <v>488</v>
      </c>
      <c r="F1" s="36" t="s">
        <v>487</v>
      </c>
      <c r="G1" s="36" t="s">
        <v>486</v>
      </c>
      <c r="H1" s="36" t="s">
        <v>485</v>
      </c>
      <c r="I1" s="36" t="s">
        <v>484</v>
      </c>
      <c r="J1" s="36" t="s">
        <v>483</v>
      </c>
      <c r="K1" s="36" t="s">
        <v>482</v>
      </c>
      <c r="L1" s="36" t="s">
        <v>481</v>
      </c>
      <c r="M1" s="36" t="s">
        <v>480</v>
      </c>
      <c r="N1" s="36" t="s">
        <v>479</v>
      </c>
      <c r="O1" s="36" t="s">
        <v>478</v>
      </c>
      <c r="P1" s="36" t="s">
        <v>477</v>
      </c>
      <c r="Q1" s="36" t="s">
        <v>476</v>
      </c>
      <c r="R1" s="36" t="s">
        <v>475</v>
      </c>
      <c r="S1" s="36" t="s">
        <v>474</v>
      </c>
      <c r="T1" s="36" t="s">
        <v>473</v>
      </c>
      <c r="U1" s="36" t="s">
        <v>472</v>
      </c>
      <c r="V1" s="36" t="s">
        <v>471</v>
      </c>
      <c r="W1" s="36" t="s">
        <v>470</v>
      </c>
      <c r="X1" s="36" t="s">
        <v>469</v>
      </c>
      <c r="Y1" s="36" t="s">
        <v>468</v>
      </c>
      <c r="Z1" s="36" t="s">
        <v>467</v>
      </c>
      <c r="AA1" s="36" t="s">
        <v>466</v>
      </c>
      <c r="AB1" s="36" t="s">
        <v>465</v>
      </c>
      <c r="AC1" s="36" t="s">
        <v>464</v>
      </c>
      <c r="AD1" s="36" t="s">
        <v>463</v>
      </c>
      <c r="AE1" s="36" t="s">
        <v>462</v>
      </c>
      <c r="AF1" s="36" t="s">
        <v>461</v>
      </c>
      <c r="AG1" s="36" t="s">
        <v>460</v>
      </c>
      <c r="AH1" s="36" t="s">
        <v>459</v>
      </c>
      <c r="AI1" s="36" t="s">
        <v>458</v>
      </c>
      <c r="AJ1" s="36" t="s">
        <v>457</v>
      </c>
      <c r="AK1" s="36" t="s">
        <v>456</v>
      </c>
      <c r="AL1" s="36" t="s">
        <v>455</v>
      </c>
      <c r="AM1" s="36" t="s">
        <v>454</v>
      </c>
      <c r="AN1" s="36" t="s">
        <v>453</v>
      </c>
      <c r="AO1" s="36" t="s">
        <v>452</v>
      </c>
      <c r="AP1" s="36" t="s">
        <v>451</v>
      </c>
      <c r="AQ1" s="36" t="s">
        <v>450</v>
      </c>
      <c r="AR1" s="36" t="s">
        <v>449</v>
      </c>
      <c r="AS1" s="36" t="s">
        <v>448</v>
      </c>
      <c r="AT1" s="36" t="s">
        <v>447</v>
      </c>
      <c r="AU1" s="36" t="s">
        <v>446</v>
      </c>
      <c r="AV1" s="36" t="s">
        <v>445</v>
      </c>
      <c r="AW1" s="36" t="s">
        <v>444</v>
      </c>
      <c r="AX1" s="36" t="s">
        <v>443</v>
      </c>
      <c r="AY1" s="36" t="s">
        <v>442</v>
      </c>
      <c r="AZ1" s="36" t="s">
        <v>441</v>
      </c>
      <c r="BA1" s="36" t="s">
        <v>440</v>
      </c>
      <c r="BB1" s="36" t="s">
        <v>439</v>
      </c>
      <c r="BC1" s="36" t="s">
        <v>438</v>
      </c>
      <c r="BD1" s="36" t="s">
        <v>437</v>
      </c>
      <c r="BE1" s="36" t="s">
        <v>436</v>
      </c>
      <c r="BF1" s="36" t="s">
        <v>435</v>
      </c>
      <c r="BG1" s="36" t="s">
        <v>434</v>
      </c>
      <c r="BH1" s="36" t="s">
        <v>433</v>
      </c>
      <c r="BI1" s="36" t="s">
        <v>432</v>
      </c>
      <c r="BJ1" s="36" t="s">
        <v>431</v>
      </c>
      <c r="BK1" s="36" t="s">
        <v>430</v>
      </c>
      <c r="BL1" s="36" t="s">
        <v>429</v>
      </c>
      <c r="BM1" s="36" t="s">
        <v>428</v>
      </c>
      <c r="BN1" s="36" t="s">
        <v>427</v>
      </c>
      <c r="BO1" s="36" t="s">
        <v>426</v>
      </c>
      <c r="BP1" s="36" t="s">
        <v>425</v>
      </c>
      <c r="BQ1" s="36" t="s">
        <v>424</v>
      </c>
      <c r="BR1" s="36" t="s">
        <v>423</v>
      </c>
      <c r="BS1" s="39" t="s">
        <v>422</v>
      </c>
      <c r="BT1" s="38" t="s">
        <v>421</v>
      </c>
      <c r="BU1" s="38" t="s">
        <v>420</v>
      </c>
      <c r="BV1" s="37" t="s">
        <v>419</v>
      </c>
      <c r="BW1" s="36" t="s">
        <v>418</v>
      </c>
      <c r="BX1" s="36" t="s">
        <v>417</v>
      </c>
      <c r="BY1" s="36" t="s">
        <v>416</v>
      </c>
      <c r="BZ1" s="34" t="s">
        <v>415</v>
      </c>
      <c r="CA1" s="35" t="s">
        <v>414</v>
      </c>
      <c r="CB1" s="34" t="s">
        <v>413</v>
      </c>
      <c r="CC1" s="33" t="s">
        <v>412</v>
      </c>
    </row>
    <row r="2" spans="1:81" s="28" customFormat="1" ht="13.15">
      <c r="B2" s="32"/>
      <c r="C2" s="31"/>
      <c r="D2" s="40"/>
      <c r="E2" s="43" t="s">
        <v>9</v>
      </c>
      <c r="F2" s="43" t="s">
        <v>9</v>
      </c>
      <c r="G2" s="43" t="s">
        <v>9</v>
      </c>
      <c r="H2" s="44" t="s">
        <v>10</v>
      </c>
      <c r="I2" s="43" t="s">
        <v>13</v>
      </c>
      <c r="J2" s="43" t="s">
        <v>14</v>
      </c>
      <c r="K2" s="43" t="s">
        <v>15</v>
      </c>
      <c r="L2" s="43" t="s">
        <v>16</v>
      </c>
      <c r="M2" s="43" t="s">
        <v>491</v>
      </c>
      <c r="N2" s="43" t="s">
        <v>17</v>
      </c>
      <c r="O2" s="43" t="s">
        <v>489</v>
      </c>
      <c r="P2" s="43" t="s">
        <v>490</v>
      </c>
      <c r="Q2" s="43" t="s">
        <v>18</v>
      </c>
      <c r="R2" s="43" t="s">
        <v>19</v>
      </c>
      <c r="S2" s="43" t="s">
        <v>20</v>
      </c>
      <c r="T2" s="43" t="s">
        <v>21</v>
      </c>
      <c r="U2" s="43" t="s">
        <v>22</v>
      </c>
      <c r="V2" s="43" t="s">
        <v>23</v>
      </c>
      <c r="W2" s="43" t="s">
        <v>24</v>
      </c>
      <c r="X2" s="43" t="s">
        <v>25</v>
      </c>
      <c r="Y2" s="43" t="s">
        <v>26</v>
      </c>
      <c r="Z2" s="43" t="s">
        <v>27</v>
      </c>
      <c r="AA2" s="43" t="s">
        <v>27</v>
      </c>
      <c r="AB2" s="43" t="s">
        <v>28</v>
      </c>
      <c r="AC2" s="43" t="s">
        <v>28</v>
      </c>
      <c r="AD2" s="43" t="s">
        <v>28</v>
      </c>
      <c r="AE2" s="43" t="s">
        <v>29</v>
      </c>
      <c r="AF2" s="43" t="s">
        <v>30</v>
      </c>
      <c r="AG2" s="43" t="s">
        <v>30</v>
      </c>
      <c r="AH2" s="43" t="s">
        <v>30</v>
      </c>
      <c r="AI2" s="43" t="s">
        <v>31</v>
      </c>
      <c r="AJ2" s="43" t="s">
        <v>31</v>
      </c>
      <c r="AK2" s="43" t="s">
        <v>31</v>
      </c>
      <c r="AL2" s="43" t="s">
        <v>31</v>
      </c>
      <c r="AM2" s="43" t="s">
        <v>31</v>
      </c>
      <c r="AN2" s="43" t="s">
        <v>32</v>
      </c>
      <c r="AO2" s="43" t="s">
        <v>33</v>
      </c>
      <c r="AP2" s="43" t="s">
        <v>33</v>
      </c>
      <c r="AQ2" s="43" t="s">
        <v>34</v>
      </c>
      <c r="AR2" s="43" t="s">
        <v>35</v>
      </c>
      <c r="AS2" s="43" t="s">
        <v>36</v>
      </c>
      <c r="AT2" s="43" t="s">
        <v>36</v>
      </c>
      <c r="AU2" s="43" t="s">
        <v>36</v>
      </c>
      <c r="AV2" s="43" t="s">
        <v>37</v>
      </c>
      <c r="AW2" s="43" t="s">
        <v>38</v>
      </c>
      <c r="AX2" s="43" t="s">
        <v>38</v>
      </c>
      <c r="AY2" s="43" t="s">
        <v>38</v>
      </c>
      <c r="AZ2" s="43" t="s">
        <v>38</v>
      </c>
      <c r="BA2" s="43" t="s">
        <v>38</v>
      </c>
      <c r="BB2" s="43" t="s">
        <v>38</v>
      </c>
      <c r="BC2" s="43" t="s">
        <v>492</v>
      </c>
      <c r="BD2" s="43" t="s">
        <v>493</v>
      </c>
      <c r="BE2" s="43" t="s">
        <v>494</v>
      </c>
      <c r="BF2" s="43" t="s">
        <v>39</v>
      </c>
      <c r="BG2" s="43" t="s">
        <v>40</v>
      </c>
      <c r="BH2" s="43" t="s">
        <v>41</v>
      </c>
      <c r="BI2" s="43" t="s">
        <v>495</v>
      </c>
      <c r="BJ2" s="43" t="s">
        <v>42</v>
      </c>
      <c r="BK2" s="43" t="s">
        <v>496</v>
      </c>
      <c r="BL2" s="43" t="s">
        <v>497</v>
      </c>
      <c r="BM2" s="43" t="s">
        <v>498</v>
      </c>
      <c r="BN2" s="43" t="s">
        <v>499</v>
      </c>
      <c r="BO2" s="43" t="s">
        <v>42</v>
      </c>
      <c r="BP2" s="43" t="s">
        <v>42</v>
      </c>
      <c r="BQ2" s="36"/>
      <c r="BR2" s="36"/>
      <c r="BS2" s="39"/>
      <c r="BT2" s="38"/>
      <c r="BU2" s="38"/>
      <c r="BV2" s="37"/>
      <c r="BW2" s="36"/>
      <c r="BX2" s="36"/>
      <c r="BY2" s="36"/>
      <c r="BZ2" s="34"/>
      <c r="CA2" s="35"/>
      <c r="CB2" s="34"/>
      <c r="CC2" s="33"/>
    </row>
    <row r="3" spans="1:81" s="28" customFormat="1" ht="107.25" customHeight="1">
      <c r="A3" s="28" t="s">
        <v>411</v>
      </c>
      <c r="B3" s="32" t="s">
        <v>410</v>
      </c>
      <c r="C3" s="31" t="s">
        <v>409</v>
      </c>
      <c r="D3" s="40" t="s">
        <v>408</v>
      </c>
      <c r="E3" s="30" t="s">
        <v>407</v>
      </c>
      <c r="F3" s="30" t="s">
        <v>406</v>
      </c>
      <c r="G3" s="30" t="s">
        <v>405</v>
      </c>
      <c r="H3" s="30" t="s">
        <v>325</v>
      </c>
      <c r="I3" s="30" t="s">
        <v>404</v>
      </c>
      <c r="J3" s="30" t="s">
        <v>403</v>
      </c>
      <c r="K3" s="30" t="s">
        <v>402</v>
      </c>
      <c r="L3" s="30" t="s">
        <v>401</v>
      </c>
      <c r="M3" s="30" t="s">
        <v>400</v>
      </c>
      <c r="N3" s="30" t="s">
        <v>399</v>
      </c>
      <c r="O3" s="30" t="s">
        <v>398</v>
      </c>
      <c r="P3" s="30" t="s">
        <v>397</v>
      </c>
      <c r="Q3" s="30" t="s">
        <v>396</v>
      </c>
      <c r="R3" s="30" t="s">
        <v>395</v>
      </c>
      <c r="S3" s="30" t="s">
        <v>394</v>
      </c>
      <c r="T3" s="30" t="s">
        <v>393</v>
      </c>
      <c r="U3" s="30" t="s">
        <v>392</v>
      </c>
      <c r="V3" s="30" t="s">
        <v>391</v>
      </c>
      <c r="W3" s="30" t="s">
        <v>390</v>
      </c>
      <c r="X3" s="30" t="s">
        <v>389</v>
      </c>
      <c r="Y3" s="30" t="s">
        <v>388</v>
      </c>
      <c r="Z3" s="30" t="s">
        <v>387</v>
      </c>
      <c r="AA3" s="30" t="s">
        <v>386</v>
      </c>
      <c r="AB3" s="30" t="s">
        <v>385</v>
      </c>
      <c r="AC3" s="30" t="s">
        <v>384</v>
      </c>
      <c r="AD3" s="30" t="s">
        <v>281</v>
      </c>
      <c r="AE3" s="30" t="s">
        <v>383</v>
      </c>
      <c r="AF3" s="30" t="s">
        <v>382</v>
      </c>
      <c r="AG3" s="30" t="s">
        <v>381</v>
      </c>
      <c r="AH3" s="30" t="s">
        <v>380</v>
      </c>
      <c r="AI3" s="30" t="s">
        <v>379</v>
      </c>
      <c r="AJ3" s="30" t="s">
        <v>378</v>
      </c>
      <c r="AK3" s="30" t="s">
        <v>377</v>
      </c>
      <c r="AL3" s="30" t="s">
        <v>376</v>
      </c>
      <c r="AM3" s="30" t="s">
        <v>375</v>
      </c>
      <c r="AN3" s="30" t="s">
        <v>374</v>
      </c>
      <c r="AO3" s="30" t="s">
        <v>373</v>
      </c>
      <c r="AP3" s="30" t="s">
        <v>372</v>
      </c>
      <c r="AQ3" s="30" t="s">
        <v>371</v>
      </c>
      <c r="AR3" s="30" t="s">
        <v>370</v>
      </c>
      <c r="AS3" s="30" t="s">
        <v>369</v>
      </c>
      <c r="AT3" s="30" t="s">
        <v>368</v>
      </c>
      <c r="AU3" s="30" t="s">
        <v>367</v>
      </c>
      <c r="AV3" s="30" t="s">
        <v>366</v>
      </c>
      <c r="AW3" s="30" t="s">
        <v>365</v>
      </c>
      <c r="AX3" s="30" t="s">
        <v>364</v>
      </c>
      <c r="AY3" s="30" t="s">
        <v>363</v>
      </c>
      <c r="AZ3" s="30" t="s">
        <v>362</v>
      </c>
      <c r="BA3" s="30" t="s">
        <v>361</v>
      </c>
      <c r="BB3" s="30" t="s">
        <v>360</v>
      </c>
      <c r="BC3" s="30" t="s">
        <v>359</v>
      </c>
      <c r="BD3" s="30" t="s">
        <v>358</v>
      </c>
      <c r="BE3" s="30" t="s">
        <v>357</v>
      </c>
      <c r="BF3" s="30" t="s">
        <v>356</v>
      </c>
      <c r="BG3" s="30" t="s">
        <v>355</v>
      </c>
      <c r="BH3" s="30" t="s">
        <v>354</v>
      </c>
      <c r="BI3" s="30" t="s">
        <v>353</v>
      </c>
      <c r="BJ3" s="30" t="s">
        <v>352</v>
      </c>
      <c r="BK3" s="30" t="s">
        <v>351</v>
      </c>
      <c r="BL3" s="30" t="s">
        <v>350</v>
      </c>
      <c r="BM3" s="30" t="s">
        <v>349</v>
      </c>
      <c r="BN3" s="30" t="s">
        <v>348</v>
      </c>
      <c r="BO3" s="30" t="s">
        <v>347</v>
      </c>
      <c r="BP3" s="30" t="s">
        <v>346</v>
      </c>
      <c r="BQ3" s="30" t="s">
        <v>345</v>
      </c>
      <c r="BR3" s="30" t="s">
        <v>344</v>
      </c>
      <c r="BS3" s="54" t="s">
        <v>343</v>
      </c>
      <c r="BT3" s="54" t="s">
        <v>342</v>
      </c>
      <c r="BU3" s="54" t="s">
        <v>341</v>
      </c>
      <c r="BV3" s="30" t="s">
        <v>340</v>
      </c>
      <c r="BW3" s="30" t="s">
        <v>339</v>
      </c>
      <c r="BX3" s="30" t="s">
        <v>338</v>
      </c>
      <c r="BY3" s="30" t="s">
        <v>337</v>
      </c>
      <c r="BZ3" s="54" t="s">
        <v>336</v>
      </c>
      <c r="CA3" s="30" t="s">
        <v>335</v>
      </c>
      <c r="CB3" s="30" t="s">
        <v>334</v>
      </c>
      <c r="CC3" s="29" t="s">
        <v>333</v>
      </c>
    </row>
    <row r="4" spans="1:81" s="24" customFormat="1" ht="89.25">
      <c r="A4" s="27" t="s">
        <v>190</v>
      </c>
      <c r="B4" s="24" t="s">
        <v>332</v>
      </c>
      <c r="C4" s="26" t="s">
        <v>331</v>
      </c>
      <c r="D4" s="41"/>
      <c r="E4" s="24">
        <v>2982844.8056792342</v>
      </c>
      <c r="F4" s="24">
        <v>68.527736806052161</v>
      </c>
      <c r="G4" s="24">
        <v>0</v>
      </c>
      <c r="H4" s="24">
        <v>0</v>
      </c>
      <c r="I4" s="24">
        <v>3934328.3675388875</v>
      </c>
      <c r="J4" s="24">
        <v>795856.14307108067</v>
      </c>
      <c r="K4" s="24">
        <v>1630.9633342599782</v>
      </c>
      <c r="L4" s="24">
        <v>4501.6057675820384</v>
      </c>
      <c r="M4" s="24">
        <v>55.238445531107011</v>
      </c>
      <c r="N4" s="24">
        <v>145.83191961962177</v>
      </c>
      <c r="O4" s="24">
        <v>79218.316968716885</v>
      </c>
      <c r="P4" s="24">
        <v>4536.7772266924758</v>
      </c>
      <c r="Q4" s="24">
        <v>124174.26292606014</v>
      </c>
      <c r="R4" s="24">
        <v>3530.3109578888416</v>
      </c>
      <c r="S4" s="24">
        <v>210.99661979551979</v>
      </c>
      <c r="T4" s="24">
        <v>187.81498697292665</v>
      </c>
      <c r="U4" s="24">
        <v>61.478892987449001</v>
      </c>
      <c r="V4" s="24">
        <v>958.6719113235248</v>
      </c>
      <c r="W4" s="24">
        <v>2157.4331542933969</v>
      </c>
      <c r="X4" s="24">
        <v>595.56899158945691</v>
      </c>
      <c r="Y4" s="24">
        <v>260.24647740454878</v>
      </c>
      <c r="Z4" s="24">
        <v>8193.6569302741846</v>
      </c>
      <c r="AA4" s="24">
        <v>0</v>
      </c>
      <c r="AB4" s="24">
        <v>102.58866688266238</v>
      </c>
      <c r="AC4" s="24">
        <v>22.569978469096878</v>
      </c>
      <c r="AD4" s="24">
        <v>0</v>
      </c>
      <c r="AE4" s="24">
        <v>44106.916112931751</v>
      </c>
      <c r="AF4" s="24">
        <v>0</v>
      </c>
      <c r="AG4" s="24">
        <v>0</v>
      </c>
      <c r="AH4" s="24">
        <v>0</v>
      </c>
      <c r="AI4" s="24">
        <v>235683.66878111463</v>
      </c>
      <c r="AJ4" s="24">
        <v>281.81940946893513</v>
      </c>
      <c r="AK4" s="24">
        <v>0.43723219426520238</v>
      </c>
      <c r="AL4" s="24">
        <v>0.59766805941544843</v>
      </c>
      <c r="AM4" s="24">
        <v>0</v>
      </c>
      <c r="AN4" s="24">
        <v>1041838.247441732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120.5843627900297</v>
      </c>
      <c r="AW4" s="24">
        <v>177.10186590823471</v>
      </c>
      <c r="AX4" s="24">
        <v>2166.8150343417969</v>
      </c>
      <c r="AY4" s="24">
        <v>0</v>
      </c>
      <c r="AZ4" s="24">
        <v>0</v>
      </c>
      <c r="BA4" s="24">
        <v>0</v>
      </c>
      <c r="BB4" s="24">
        <v>0</v>
      </c>
      <c r="BC4" s="24">
        <v>0</v>
      </c>
      <c r="BD4" s="24">
        <v>0</v>
      </c>
      <c r="BE4" s="24">
        <v>0</v>
      </c>
      <c r="BF4" s="24">
        <v>0</v>
      </c>
      <c r="BG4" s="24">
        <v>6177.9414783532129</v>
      </c>
      <c r="BH4" s="24">
        <v>17069.929048895105</v>
      </c>
      <c r="BI4" s="24">
        <v>0</v>
      </c>
      <c r="BJ4" s="24">
        <v>1677.3740111691668</v>
      </c>
      <c r="BK4" s="24">
        <v>0</v>
      </c>
      <c r="BL4" s="24">
        <v>0</v>
      </c>
      <c r="BM4" s="24">
        <v>0</v>
      </c>
      <c r="BN4" s="24">
        <v>0</v>
      </c>
      <c r="BO4" s="24">
        <v>0</v>
      </c>
      <c r="BP4" s="24">
        <v>0</v>
      </c>
      <c r="BQ4" s="24">
        <v>0</v>
      </c>
      <c r="BR4" s="24">
        <v>9292943.6106293071</v>
      </c>
      <c r="BS4" s="24">
        <v>12722007.381803172</v>
      </c>
      <c r="BT4" s="24">
        <v>0</v>
      </c>
      <c r="BU4" s="24">
        <v>191078.75131844651</v>
      </c>
      <c r="BV4" s="24">
        <v>12913086.133121619</v>
      </c>
      <c r="BW4" s="24">
        <v>25382.562309297398</v>
      </c>
      <c r="BX4" s="24">
        <v>-23841.816242471243</v>
      </c>
      <c r="BY4" s="24">
        <v>1540.7460668261556</v>
      </c>
      <c r="BZ4" s="24">
        <v>749311.46816129389</v>
      </c>
      <c r="CA4" s="24">
        <v>13663938.347349739</v>
      </c>
      <c r="CB4" s="24">
        <v>22956881.957979046</v>
      </c>
      <c r="CC4" s="24">
        <v>0</v>
      </c>
    </row>
    <row r="5" spans="1:81" s="24" customFormat="1" ht="89.25">
      <c r="A5" s="27" t="s">
        <v>190</v>
      </c>
      <c r="B5" s="24" t="s">
        <v>330</v>
      </c>
      <c r="C5" s="26" t="s">
        <v>329</v>
      </c>
      <c r="D5" s="41"/>
      <c r="E5" s="24">
        <v>752.12628846431357</v>
      </c>
      <c r="F5" s="24">
        <v>2337.7543763811923</v>
      </c>
      <c r="G5" s="24">
        <v>0</v>
      </c>
      <c r="H5" s="24">
        <v>0</v>
      </c>
      <c r="I5" s="24">
        <v>18100.424561630625</v>
      </c>
      <c r="J5" s="24">
        <v>1175.4216900601571</v>
      </c>
      <c r="K5" s="24">
        <v>406935.45200048888</v>
      </c>
      <c r="L5" s="24">
        <v>92234.258705182569</v>
      </c>
      <c r="M5" s="24">
        <v>98.128047496542379</v>
      </c>
      <c r="N5" s="24">
        <v>67.74505365160411</v>
      </c>
      <c r="O5" s="24">
        <v>3712.1190971233023</v>
      </c>
      <c r="P5" s="24">
        <v>609.47864045442282</v>
      </c>
      <c r="Q5" s="24">
        <v>749.80321695162218</v>
      </c>
      <c r="R5" s="24">
        <v>275.48695973395854</v>
      </c>
      <c r="S5" s="24">
        <v>42.79247310161167</v>
      </c>
      <c r="T5" s="24">
        <v>216.10811767493496</v>
      </c>
      <c r="U5" s="24">
        <v>151.16690714421182</v>
      </c>
      <c r="V5" s="24">
        <v>18.568809745542378</v>
      </c>
      <c r="W5" s="24">
        <v>211.62928818246544</v>
      </c>
      <c r="X5" s="24">
        <v>521.25553624993893</v>
      </c>
      <c r="Y5" s="24">
        <v>10.796508570867703</v>
      </c>
      <c r="Z5" s="24">
        <v>59700.094547151588</v>
      </c>
      <c r="AA5" s="24">
        <v>0</v>
      </c>
      <c r="AB5" s="24">
        <v>35.203910095604215</v>
      </c>
      <c r="AC5" s="24">
        <v>0</v>
      </c>
      <c r="AD5" s="24">
        <v>0</v>
      </c>
      <c r="AE5" s="24">
        <v>322632.02501085948</v>
      </c>
      <c r="AF5" s="24">
        <v>0</v>
      </c>
      <c r="AG5" s="24">
        <v>0</v>
      </c>
      <c r="AH5" s="24">
        <v>0</v>
      </c>
      <c r="AI5" s="24">
        <v>4.2394161097325158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24">
        <v>0</v>
      </c>
      <c r="BA5" s="24">
        <v>0</v>
      </c>
      <c r="BB5" s="24">
        <v>0</v>
      </c>
      <c r="BC5" s="24">
        <v>0</v>
      </c>
      <c r="BD5" s="24">
        <v>0</v>
      </c>
      <c r="BE5" s="24">
        <v>0</v>
      </c>
      <c r="BF5" s="24">
        <v>0</v>
      </c>
      <c r="BG5" s="24">
        <v>0</v>
      </c>
      <c r="BH5" s="24">
        <v>0</v>
      </c>
      <c r="BI5" s="24">
        <v>0</v>
      </c>
      <c r="BJ5" s="24">
        <v>0</v>
      </c>
      <c r="BK5" s="24">
        <v>0</v>
      </c>
      <c r="BL5" s="24">
        <v>0</v>
      </c>
      <c r="BM5" s="24">
        <v>0</v>
      </c>
      <c r="BN5" s="24">
        <v>0</v>
      </c>
      <c r="BO5" s="24">
        <v>0</v>
      </c>
      <c r="BP5" s="24">
        <v>0</v>
      </c>
      <c r="BQ5" s="24">
        <v>0</v>
      </c>
      <c r="BR5" s="24">
        <v>910592.07916250557</v>
      </c>
      <c r="BS5" s="24">
        <v>888334.27397090232</v>
      </c>
      <c r="BT5" s="24">
        <v>0</v>
      </c>
      <c r="BU5" s="24">
        <v>6.5959638497946695</v>
      </c>
      <c r="BV5" s="24">
        <v>888340.86993475212</v>
      </c>
      <c r="BW5" s="24">
        <v>0</v>
      </c>
      <c r="BX5" s="24">
        <v>14037.21829002997</v>
      </c>
      <c r="BY5" s="24">
        <v>14037.21829002997</v>
      </c>
      <c r="BZ5" s="24">
        <v>24028.720669817758</v>
      </c>
      <c r="CA5" s="24">
        <v>926406.8088945999</v>
      </c>
      <c r="CB5" s="24">
        <v>1836998.8880571052</v>
      </c>
      <c r="CC5" s="24">
        <v>0</v>
      </c>
    </row>
    <row r="6" spans="1:81" s="24" customFormat="1" ht="127.5">
      <c r="A6" s="27" t="s">
        <v>190</v>
      </c>
      <c r="B6" s="24" t="s">
        <v>328</v>
      </c>
      <c r="C6" s="26" t="s">
        <v>327</v>
      </c>
      <c r="D6" s="41"/>
      <c r="E6" s="24">
        <v>0</v>
      </c>
      <c r="F6" s="24">
        <v>0</v>
      </c>
      <c r="G6" s="24">
        <v>3817.3601411344266</v>
      </c>
      <c r="H6" s="24">
        <v>0</v>
      </c>
      <c r="I6" s="24">
        <v>198405.72528727088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3468.2207479983281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4.2657482302356753</v>
      </c>
      <c r="V6" s="24">
        <v>0</v>
      </c>
      <c r="W6" s="24">
        <v>0</v>
      </c>
      <c r="X6" s="24">
        <v>0</v>
      </c>
      <c r="Y6" s="24">
        <v>0.69004910881609749</v>
      </c>
      <c r="Z6" s="24">
        <v>0</v>
      </c>
      <c r="AA6" s="24">
        <v>0</v>
      </c>
      <c r="AB6" s="24">
        <v>0.10761963163326911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12260.505408355846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  <c r="BP6" s="24">
        <v>0</v>
      </c>
      <c r="BQ6" s="24">
        <v>0</v>
      </c>
      <c r="BR6" s="24">
        <v>217956.87500173016</v>
      </c>
      <c r="BS6" s="24">
        <v>753161.87379671889</v>
      </c>
      <c r="BT6" s="24">
        <v>0</v>
      </c>
      <c r="BU6" s="24">
        <v>0</v>
      </c>
      <c r="BV6" s="24">
        <v>753161.87379671889</v>
      </c>
      <c r="BW6" s="24">
        <v>0</v>
      </c>
      <c r="BX6" s="24">
        <v>1675.7100634531764</v>
      </c>
      <c r="BY6" s="24">
        <v>1675.7100634531764</v>
      </c>
      <c r="BZ6" s="24">
        <v>105857.67176457492</v>
      </c>
      <c r="CA6" s="24">
        <v>860695.25562474702</v>
      </c>
      <c r="CB6" s="24">
        <v>1078652.1306264771</v>
      </c>
      <c r="CC6" s="24">
        <v>0</v>
      </c>
    </row>
    <row r="7" spans="1:81" s="24" customFormat="1" ht="38.25">
      <c r="A7" s="27" t="s">
        <v>190</v>
      </c>
      <c r="B7" s="24" t="s">
        <v>326</v>
      </c>
      <c r="C7" s="26" t="s">
        <v>325</v>
      </c>
      <c r="D7" s="41"/>
      <c r="E7" s="24">
        <v>0</v>
      </c>
      <c r="F7" s="24">
        <v>0</v>
      </c>
      <c r="G7" s="24">
        <v>0</v>
      </c>
      <c r="H7" s="24">
        <v>32004.763628741381</v>
      </c>
      <c r="I7" s="24">
        <v>13881.010580681641</v>
      </c>
      <c r="J7" s="24">
        <v>55655.756267332581</v>
      </c>
      <c r="K7" s="24">
        <v>14809.320972789614</v>
      </c>
      <c r="L7" s="24">
        <v>39603.441184400275</v>
      </c>
      <c r="M7" s="24">
        <v>78.428602443127787</v>
      </c>
      <c r="N7" s="24">
        <v>7154914.8240674585</v>
      </c>
      <c r="O7" s="24">
        <v>338715.24355257349</v>
      </c>
      <c r="P7" s="24">
        <v>6548.2019930962133</v>
      </c>
      <c r="Q7" s="24">
        <v>4486.4938542140981</v>
      </c>
      <c r="R7" s="24">
        <v>501738.40819007956</v>
      </c>
      <c r="S7" s="24">
        <v>2450007.6094041569</v>
      </c>
      <c r="T7" s="24">
        <v>89061.091007369105</v>
      </c>
      <c r="U7" s="24">
        <v>3575.8700618922576</v>
      </c>
      <c r="V7" s="24">
        <v>7798.0590530681029</v>
      </c>
      <c r="W7" s="24">
        <v>17261.273071133186</v>
      </c>
      <c r="X7" s="24">
        <v>5786.2838446534206</v>
      </c>
      <c r="Y7" s="24">
        <v>2992.5621566127147</v>
      </c>
      <c r="Z7" s="24">
        <v>378861.4515516751</v>
      </c>
      <c r="AA7" s="24">
        <v>0</v>
      </c>
      <c r="AB7" s="24">
        <v>685114.36975347565</v>
      </c>
      <c r="AC7" s="24">
        <v>175.47994262913767</v>
      </c>
      <c r="AD7" s="24">
        <v>0</v>
      </c>
      <c r="AE7" s="24">
        <v>496417.97579122498</v>
      </c>
      <c r="AF7" s="24">
        <v>0</v>
      </c>
      <c r="AG7" s="24">
        <v>0</v>
      </c>
      <c r="AH7" s="24">
        <v>0</v>
      </c>
      <c r="AI7" s="24">
        <v>3111.2931670725934</v>
      </c>
      <c r="AJ7" s="24">
        <v>1.4800745269611579</v>
      </c>
      <c r="AK7" s="24">
        <v>0</v>
      </c>
      <c r="AL7" s="24">
        <v>0</v>
      </c>
      <c r="AM7" s="24">
        <v>0</v>
      </c>
      <c r="AN7" s="24">
        <v>1932.6924746796865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8.5313475441769135</v>
      </c>
      <c r="AW7" s="24">
        <v>13.330885658681034</v>
      </c>
      <c r="AX7" s="24">
        <v>202.21284888405222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157.3988059180451</v>
      </c>
      <c r="BK7" s="24">
        <v>0</v>
      </c>
      <c r="BL7" s="24">
        <v>0</v>
      </c>
      <c r="BM7" s="24">
        <v>0</v>
      </c>
      <c r="BN7" s="24">
        <v>0</v>
      </c>
      <c r="BO7" s="24">
        <v>0</v>
      </c>
      <c r="BP7" s="24">
        <v>0</v>
      </c>
      <c r="BQ7" s="24">
        <v>0</v>
      </c>
      <c r="BR7" s="24">
        <v>12304914.858135987</v>
      </c>
      <c r="BS7" s="24">
        <v>24861.867838086833</v>
      </c>
      <c r="BT7" s="24">
        <v>0</v>
      </c>
      <c r="BU7" s="24">
        <v>24192.423021214592</v>
      </c>
      <c r="BV7" s="24">
        <v>49054.290859301429</v>
      </c>
      <c r="BW7" s="24">
        <v>0</v>
      </c>
      <c r="BX7" s="24">
        <v>-20581.078510924475</v>
      </c>
      <c r="BY7" s="24">
        <v>-20581.078510924475</v>
      </c>
      <c r="BZ7" s="24">
        <v>500108.37335330911</v>
      </c>
      <c r="CA7" s="24">
        <v>528581.5857016861</v>
      </c>
      <c r="CB7" s="24">
        <v>12833496.443837672</v>
      </c>
      <c r="CC7" s="24">
        <v>0</v>
      </c>
    </row>
    <row r="8" spans="1:81" s="24" customFormat="1" ht="76.5">
      <c r="A8" s="27" t="s">
        <v>190</v>
      </c>
      <c r="B8" s="24" t="s">
        <v>324</v>
      </c>
      <c r="C8" s="26" t="s">
        <v>323</v>
      </c>
      <c r="D8" s="41"/>
      <c r="E8" s="24">
        <v>137562.77902291625</v>
      </c>
      <c r="F8" s="24">
        <v>0</v>
      </c>
      <c r="G8" s="24">
        <v>1052.7802231774165</v>
      </c>
      <c r="H8" s="24">
        <v>0</v>
      </c>
      <c r="I8" s="24">
        <v>1847013.6135728292</v>
      </c>
      <c r="J8" s="24">
        <v>17966.850383605793</v>
      </c>
      <c r="K8" s="24">
        <v>1058.9862786350898</v>
      </c>
      <c r="L8" s="24">
        <v>9976.3067382662048</v>
      </c>
      <c r="M8" s="24">
        <v>1774.0281470157074</v>
      </c>
      <c r="N8" s="24">
        <v>2091.5259532634145</v>
      </c>
      <c r="O8" s="24">
        <v>195255.98636026913</v>
      </c>
      <c r="P8" s="24">
        <v>26155.929215531458</v>
      </c>
      <c r="Q8" s="24">
        <v>14623.789858670365</v>
      </c>
      <c r="R8" s="24">
        <v>28182.840863820151</v>
      </c>
      <c r="S8" s="24">
        <v>15838.84500756271</v>
      </c>
      <c r="T8" s="24">
        <v>7401.7724766114443</v>
      </c>
      <c r="U8" s="24">
        <v>239.96201360626958</v>
      </c>
      <c r="V8" s="24">
        <v>164.25756061542367</v>
      </c>
      <c r="W8" s="24">
        <v>703.54195942901254</v>
      </c>
      <c r="X8" s="24">
        <v>32.70536263283666</v>
      </c>
      <c r="Y8" s="24">
        <v>0</v>
      </c>
      <c r="Z8" s="24">
        <v>1526.8064916416279</v>
      </c>
      <c r="AA8" s="24">
        <v>0</v>
      </c>
      <c r="AB8" s="24">
        <v>695.02051790866517</v>
      </c>
      <c r="AC8" s="24">
        <v>34.725066389690554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2438.7951051900427</v>
      </c>
      <c r="AJ8" s="24">
        <v>182.66675058670862</v>
      </c>
      <c r="AK8" s="24">
        <v>0</v>
      </c>
      <c r="AL8" s="24">
        <v>40.920476508998547</v>
      </c>
      <c r="AM8" s="24">
        <v>0</v>
      </c>
      <c r="AN8" s="24">
        <v>930699.3972688549</v>
      </c>
      <c r="AO8" s="24">
        <v>0</v>
      </c>
      <c r="AP8" s="24">
        <v>0</v>
      </c>
      <c r="AQ8" s="24">
        <v>0</v>
      </c>
      <c r="AR8" s="24">
        <v>0</v>
      </c>
      <c r="AS8" s="24">
        <v>0</v>
      </c>
      <c r="AT8" s="24">
        <v>3542.4934511695742</v>
      </c>
      <c r="AU8" s="24">
        <v>0</v>
      </c>
      <c r="AV8" s="24">
        <v>0</v>
      </c>
      <c r="AW8" s="24">
        <v>0</v>
      </c>
      <c r="AX8" s="24">
        <v>0</v>
      </c>
      <c r="AY8" s="24">
        <v>0</v>
      </c>
      <c r="AZ8" s="24">
        <v>0</v>
      </c>
      <c r="BA8" s="24">
        <v>0</v>
      </c>
      <c r="BB8" s="24">
        <v>0</v>
      </c>
      <c r="BC8" s="24">
        <v>0</v>
      </c>
      <c r="BD8" s="24">
        <v>0</v>
      </c>
      <c r="BE8" s="24">
        <v>0</v>
      </c>
      <c r="BF8" s="24">
        <v>0</v>
      </c>
      <c r="BG8" s="24">
        <v>0</v>
      </c>
      <c r="BH8" s="24">
        <v>0</v>
      </c>
      <c r="BI8" s="24">
        <v>0</v>
      </c>
      <c r="BJ8" s="24">
        <v>18.749488389010732</v>
      </c>
      <c r="BK8" s="24">
        <v>0</v>
      </c>
      <c r="BL8" s="24">
        <v>0</v>
      </c>
      <c r="BM8" s="24">
        <v>0</v>
      </c>
      <c r="BN8" s="24">
        <v>0</v>
      </c>
      <c r="BO8" s="24">
        <v>0</v>
      </c>
      <c r="BP8" s="24">
        <v>0</v>
      </c>
      <c r="BQ8" s="24">
        <v>0</v>
      </c>
      <c r="BR8" s="24">
        <v>3246276.0756150978</v>
      </c>
      <c r="BS8" s="24">
        <v>7321093.1404311964</v>
      </c>
      <c r="BT8" s="24">
        <v>0</v>
      </c>
      <c r="BU8" s="24">
        <v>508168.91814700735</v>
      </c>
      <c r="BV8" s="24">
        <v>7829262.0585782034</v>
      </c>
      <c r="BW8" s="24">
        <v>0</v>
      </c>
      <c r="BX8" s="24">
        <v>232091.45276776873</v>
      </c>
      <c r="BY8" s="24">
        <v>232091.45276776873</v>
      </c>
      <c r="BZ8" s="24">
        <v>1049253.0553265861</v>
      </c>
      <c r="CA8" s="24">
        <v>9110606.566672558</v>
      </c>
      <c r="CB8" s="24">
        <v>12356882.642287657</v>
      </c>
      <c r="CC8" s="24">
        <v>0</v>
      </c>
    </row>
    <row r="9" spans="1:81" s="24" customFormat="1" ht="76.5">
      <c r="A9" s="27" t="s">
        <v>190</v>
      </c>
      <c r="B9" s="24" t="s">
        <v>322</v>
      </c>
      <c r="C9" s="26" t="s">
        <v>321</v>
      </c>
      <c r="D9" s="41"/>
      <c r="E9" s="24">
        <v>52403.325102751078</v>
      </c>
      <c r="F9" s="24">
        <v>1917.243939574159</v>
      </c>
      <c r="G9" s="24">
        <v>6075.3279907434753</v>
      </c>
      <c r="H9" s="24">
        <v>2734.1470147941986</v>
      </c>
      <c r="I9" s="24">
        <v>24480.250552833935</v>
      </c>
      <c r="J9" s="24">
        <v>2047354.110786804</v>
      </c>
      <c r="K9" s="24">
        <v>5758.5531866243091</v>
      </c>
      <c r="L9" s="24">
        <v>10277.607121634574</v>
      </c>
      <c r="M9" s="24">
        <v>8106.6520302798735</v>
      </c>
      <c r="N9" s="24">
        <v>605.26649538326626</v>
      </c>
      <c r="O9" s="24">
        <v>26963.675835875529</v>
      </c>
      <c r="P9" s="24">
        <v>9178.478004704315</v>
      </c>
      <c r="Q9" s="24">
        <v>55925.29969648696</v>
      </c>
      <c r="R9" s="24">
        <v>11066.468024309765</v>
      </c>
      <c r="S9" s="24">
        <v>1835.7030298756461</v>
      </c>
      <c r="T9" s="24">
        <v>6187.4032492168635</v>
      </c>
      <c r="U9" s="24">
        <v>2324.0588801515464</v>
      </c>
      <c r="V9" s="24">
        <v>17522.693407556268</v>
      </c>
      <c r="W9" s="24">
        <v>7134.9130844232168</v>
      </c>
      <c r="X9" s="24">
        <v>28225.782328008878</v>
      </c>
      <c r="Y9" s="24">
        <v>2424.907714457911</v>
      </c>
      <c r="Z9" s="24">
        <v>56276.134348952924</v>
      </c>
      <c r="AA9" s="24">
        <v>0</v>
      </c>
      <c r="AB9" s="24">
        <v>6456.7248180720726</v>
      </c>
      <c r="AC9" s="24">
        <v>334.69984285860806</v>
      </c>
      <c r="AD9" s="24">
        <v>0</v>
      </c>
      <c r="AE9" s="24">
        <v>58594.520640973831</v>
      </c>
      <c r="AF9" s="24">
        <v>708.24241566570583</v>
      </c>
      <c r="AG9" s="24">
        <v>5502.5930648678177</v>
      </c>
      <c r="AH9" s="24">
        <v>8985.3486732539423</v>
      </c>
      <c r="AI9" s="24">
        <v>220083.90305327057</v>
      </c>
      <c r="AJ9" s="24">
        <v>1065.7607406826146</v>
      </c>
      <c r="AK9" s="24">
        <v>1012.5568680753519</v>
      </c>
      <c r="AL9" s="24">
        <v>2260.2703783737447</v>
      </c>
      <c r="AM9" s="24">
        <v>0</v>
      </c>
      <c r="AN9" s="24">
        <v>51777.378966820965</v>
      </c>
      <c r="AO9" s="24">
        <v>0</v>
      </c>
      <c r="AP9" s="24">
        <v>0</v>
      </c>
      <c r="AQ9" s="24">
        <v>641.31692266380333</v>
      </c>
      <c r="AR9" s="24">
        <v>3061.8726632690368</v>
      </c>
      <c r="AS9" s="24">
        <v>3251.5159337399368</v>
      </c>
      <c r="AT9" s="24">
        <v>2669.7098760719246</v>
      </c>
      <c r="AU9" s="24">
        <v>0</v>
      </c>
      <c r="AV9" s="24">
        <v>205.86238793670418</v>
      </c>
      <c r="AW9" s="24">
        <v>319.39415403533599</v>
      </c>
      <c r="AX9" s="24">
        <v>3897.6099088007682</v>
      </c>
      <c r="AY9" s="24">
        <v>0</v>
      </c>
      <c r="AZ9" s="24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4868.4528543170982</v>
      </c>
      <c r="BH9" s="24">
        <v>19798.160091245649</v>
      </c>
      <c r="BI9" s="24">
        <v>0</v>
      </c>
      <c r="BJ9" s="24">
        <v>3166.2080063749149</v>
      </c>
      <c r="BK9" s="24">
        <v>0</v>
      </c>
      <c r="BL9" s="24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2783440.1040868121</v>
      </c>
      <c r="BS9" s="24">
        <v>4423591.6867776373</v>
      </c>
      <c r="BT9" s="24">
        <v>0</v>
      </c>
      <c r="BU9" s="24">
        <v>165884.31487526422</v>
      </c>
      <c r="BV9" s="24">
        <v>4589476.001652902</v>
      </c>
      <c r="BW9" s="24">
        <v>57512.729508008822</v>
      </c>
      <c r="BX9" s="24">
        <v>238393.85764642557</v>
      </c>
      <c r="BY9" s="24">
        <v>295906.58715443441</v>
      </c>
      <c r="BZ9" s="24">
        <v>2195070.6590824681</v>
      </c>
      <c r="CA9" s="24">
        <v>7080453.2478898037</v>
      </c>
      <c r="CB9" s="24">
        <v>9863893.3519766163</v>
      </c>
      <c r="CC9" s="24">
        <v>0</v>
      </c>
    </row>
    <row r="10" spans="1:81" s="24" customFormat="1" ht="140.25">
      <c r="A10" s="27" t="s">
        <v>190</v>
      </c>
      <c r="B10" s="24" t="s">
        <v>320</v>
      </c>
      <c r="C10" s="26" t="s">
        <v>319</v>
      </c>
      <c r="D10" s="41"/>
      <c r="E10" s="24">
        <v>0</v>
      </c>
      <c r="F10" s="24">
        <v>22.351266835085891</v>
      </c>
      <c r="G10" s="24">
        <v>153.93927433638399</v>
      </c>
      <c r="H10" s="24">
        <v>5568.1021991295975</v>
      </c>
      <c r="I10" s="24">
        <v>79894.893563858306</v>
      </c>
      <c r="J10" s="24">
        <v>29199.730116485629</v>
      </c>
      <c r="K10" s="24">
        <v>31162.195843636731</v>
      </c>
      <c r="L10" s="24">
        <v>23033.466142056681</v>
      </c>
      <c r="M10" s="24">
        <v>17057.280934952771</v>
      </c>
      <c r="N10" s="24">
        <v>957.54479273141567</v>
      </c>
      <c r="O10" s="24">
        <v>34167.416526915578</v>
      </c>
      <c r="P10" s="24">
        <v>27277.731846120358</v>
      </c>
      <c r="Q10" s="24">
        <v>4607.5161525576514</v>
      </c>
      <c r="R10" s="24">
        <v>10798.186253964401</v>
      </c>
      <c r="S10" s="24">
        <v>3150.6540635800425</v>
      </c>
      <c r="T10" s="24">
        <v>4970.3354574759223</v>
      </c>
      <c r="U10" s="24">
        <v>1871.7730092011784</v>
      </c>
      <c r="V10" s="24">
        <v>7690.3667959469649</v>
      </c>
      <c r="W10" s="24">
        <v>9673.1172935926152</v>
      </c>
      <c r="X10" s="24">
        <v>3853.8250748353444</v>
      </c>
      <c r="Y10" s="24">
        <v>4906.4137443096679</v>
      </c>
      <c r="Z10" s="24">
        <v>67719.763010436553</v>
      </c>
      <c r="AA10" s="24">
        <v>0</v>
      </c>
      <c r="AB10" s="24">
        <v>187.21772929913436</v>
      </c>
      <c r="AC10" s="24">
        <v>12.537756405796081</v>
      </c>
      <c r="AD10" s="24">
        <v>0</v>
      </c>
      <c r="AE10" s="24">
        <v>361880.72775096475</v>
      </c>
      <c r="AF10" s="24">
        <v>1131.9624660353952</v>
      </c>
      <c r="AG10" s="24">
        <v>8794.6283327897054</v>
      </c>
      <c r="AH10" s="24">
        <v>14361.011452278228</v>
      </c>
      <c r="AI10" s="24">
        <v>248.87065845716708</v>
      </c>
      <c r="AJ10" s="24">
        <v>0</v>
      </c>
      <c r="AK10" s="24">
        <v>0</v>
      </c>
      <c r="AL10" s="24">
        <v>1211.7562386629663</v>
      </c>
      <c r="AM10" s="24">
        <v>0</v>
      </c>
      <c r="AN10" s="24">
        <v>0</v>
      </c>
      <c r="AO10" s="24">
        <v>0</v>
      </c>
      <c r="AP10" s="24">
        <v>0</v>
      </c>
      <c r="AQ10" s="24">
        <v>0</v>
      </c>
      <c r="AR10" s="24">
        <v>0</v>
      </c>
      <c r="AS10" s="24">
        <v>137.6593392146861</v>
      </c>
      <c r="AT10" s="24">
        <v>0</v>
      </c>
      <c r="AU10" s="24">
        <v>0</v>
      </c>
      <c r="AV10" s="24">
        <v>0</v>
      </c>
      <c r="AW10" s="24">
        <v>0</v>
      </c>
      <c r="AX10" s="24">
        <v>0</v>
      </c>
      <c r="AY10" s="24">
        <v>0</v>
      </c>
      <c r="AZ10" s="24">
        <v>0</v>
      </c>
      <c r="BA10" s="24">
        <v>0</v>
      </c>
      <c r="BB10" s="24">
        <v>0</v>
      </c>
      <c r="BC10" s="24">
        <v>0</v>
      </c>
      <c r="BD10" s="24">
        <v>0</v>
      </c>
      <c r="BE10" s="24">
        <v>0</v>
      </c>
      <c r="BF10" s="24">
        <v>0</v>
      </c>
      <c r="BG10" s="24">
        <v>0</v>
      </c>
      <c r="BH10" s="24">
        <v>0</v>
      </c>
      <c r="BI10" s="24">
        <v>0</v>
      </c>
      <c r="BJ10" s="24">
        <v>7.1048810175891433</v>
      </c>
      <c r="BK10" s="24">
        <v>0</v>
      </c>
      <c r="BL10" s="24">
        <v>0</v>
      </c>
      <c r="BM10" s="24">
        <v>0</v>
      </c>
      <c r="BN10" s="24">
        <v>0</v>
      </c>
      <c r="BO10" s="24">
        <v>0</v>
      </c>
      <c r="BP10" s="24">
        <v>0</v>
      </c>
      <c r="BQ10" s="24">
        <v>0</v>
      </c>
      <c r="BR10" s="24">
        <v>755710.07996808423</v>
      </c>
      <c r="BS10" s="24">
        <v>238732.64940395698</v>
      </c>
      <c r="BT10" s="24">
        <v>0</v>
      </c>
      <c r="BU10" s="24">
        <v>20.266140998556619</v>
      </c>
      <c r="BV10" s="24">
        <v>238752.91554495553</v>
      </c>
      <c r="BW10" s="24">
        <v>10758.274895717135</v>
      </c>
      <c r="BX10" s="24">
        <v>21427.666510884374</v>
      </c>
      <c r="BY10" s="24">
        <v>32185.941406601509</v>
      </c>
      <c r="BZ10" s="24">
        <v>12939.559990941503</v>
      </c>
      <c r="CA10" s="24">
        <v>283878.41694249853</v>
      </c>
      <c r="CB10" s="24">
        <v>1039588.4969105829</v>
      </c>
      <c r="CC10" s="24">
        <v>0</v>
      </c>
    </row>
    <row r="11" spans="1:81" s="24" customFormat="1" ht="38.25">
      <c r="A11" s="27" t="s">
        <v>190</v>
      </c>
      <c r="B11" s="24" t="s">
        <v>318</v>
      </c>
      <c r="C11" s="26" t="s">
        <v>317</v>
      </c>
      <c r="D11" s="41"/>
      <c r="E11" s="24">
        <v>545.41167448507906</v>
      </c>
      <c r="F11" s="24">
        <v>1271.6307962563117</v>
      </c>
      <c r="G11" s="24">
        <v>0</v>
      </c>
      <c r="H11" s="24">
        <v>1060.9642126561025</v>
      </c>
      <c r="I11" s="24">
        <v>134689.1241213106</v>
      </c>
      <c r="J11" s="24">
        <v>48557.67929765999</v>
      </c>
      <c r="K11" s="24">
        <v>21550.132236302972</v>
      </c>
      <c r="L11" s="24">
        <v>209252.38009570472</v>
      </c>
      <c r="M11" s="24">
        <v>208402.42826102002</v>
      </c>
      <c r="N11" s="24">
        <v>999.66714574656373</v>
      </c>
      <c r="O11" s="24">
        <v>41458.6295793885</v>
      </c>
      <c r="P11" s="24">
        <v>197.23557134522932</v>
      </c>
      <c r="Q11" s="24">
        <v>8628.9120508427768</v>
      </c>
      <c r="R11" s="24">
        <v>11762.335758419205</v>
      </c>
      <c r="S11" s="24">
        <v>2277.7464458583363</v>
      </c>
      <c r="T11" s="24">
        <v>5084.1777517813352</v>
      </c>
      <c r="U11" s="24">
        <v>2531.8158400315028</v>
      </c>
      <c r="V11" s="24">
        <v>11914.367342693395</v>
      </c>
      <c r="W11" s="24">
        <v>3756.5226071261286</v>
      </c>
      <c r="X11" s="24">
        <v>2496.167924057042</v>
      </c>
      <c r="Y11" s="24">
        <v>1899.2795414173365</v>
      </c>
      <c r="Z11" s="24">
        <v>22758.22991889558</v>
      </c>
      <c r="AA11" s="24">
        <v>0</v>
      </c>
      <c r="AB11" s="24">
        <v>3920.6271608901138</v>
      </c>
      <c r="AC11" s="24">
        <v>628.79178238882287</v>
      </c>
      <c r="AD11" s="24">
        <v>0</v>
      </c>
      <c r="AE11" s="24">
        <v>25101.62405582421</v>
      </c>
      <c r="AF11" s="24">
        <v>2859.1227710454305</v>
      </c>
      <c r="AG11" s="24">
        <v>22213.56527591269</v>
      </c>
      <c r="AH11" s="24">
        <v>36273.194642452916</v>
      </c>
      <c r="AI11" s="24">
        <v>51503.148882525042</v>
      </c>
      <c r="AJ11" s="24">
        <v>256.08568721022095</v>
      </c>
      <c r="AK11" s="24">
        <v>263.86671995373729</v>
      </c>
      <c r="AL11" s="24">
        <v>11973.321933168745</v>
      </c>
      <c r="AM11" s="24">
        <v>0</v>
      </c>
      <c r="AN11" s="24">
        <v>25572.456293554165</v>
      </c>
      <c r="AO11" s="24">
        <v>0</v>
      </c>
      <c r="AP11" s="24">
        <v>0</v>
      </c>
      <c r="AQ11" s="24">
        <v>3659.5998030328269</v>
      </c>
      <c r="AR11" s="24">
        <v>0</v>
      </c>
      <c r="AS11" s="24">
        <v>14361.109139379674</v>
      </c>
      <c r="AT11" s="24">
        <v>12521.917786096468</v>
      </c>
      <c r="AU11" s="24">
        <v>0</v>
      </c>
      <c r="AV11" s="24">
        <v>390.26095036376205</v>
      </c>
      <c r="AW11" s="24">
        <v>571.35078494865729</v>
      </c>
      <c r="AX11" s="24">
        <v>6998.9574601646091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1565.9744050811057</v>
      </c>
      <c r="BH11" s="24">
        <v>3107.2182880056989</v>
      </c>
      <c r="BI11" s="24">
        <v>0</v>
      </c>
      <c r="BJ11" s="24">
        <v>3041.1654635044956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  <c r="BP11" s="24">
        <v>0</v>
      </c>
      <c r="BQ11" s="24">
        <v>0</v>
      </c>
      <c r="BR11" s="24">
        <v>967878.19745850202</v>
      </c>
      <c r="BS11" s="24">
        <v>148151.74149658318</v>
      </c>
      <c r="BT11" s="24">
        <v>0</v>
      </c>
      <c r="BU11" s="24">
        <v>79243.108066429064</v>
      </c>
      <c r="BV11" s="24">
        <v>227394.84956301225</v>
      </c>
      <c r="BW11" s="24">
        <v>0</v>
      </c>
      <c r="BX11" s="24">
        <v>35153.648232202446</v>
      </c>
      <c r="BY11" s="24">
        <v>35153.648232202446</v>
      </c>
      <c r="BZ11" s="24">
        <v>56791.623248941447</v>
      </c>
      <c r="CA11" s="24">
        <v>319340.12104415614</v>
      </c>
      <c r="CB11" s="24">
        <v>1287218.3185026583</v>
      </c>
      <c r="CC11" s="24">
        <v>0</v>
      </c>
    </row>
    <row r="12" spans="1:81" s="24" customFormat="1" ht="51">
      <c r="A12" s="27" t="s">
        <v>190</v>
      </c>
      <c r="B12" s="24" t="s">
        <v>316</v>
      </c>
      <c r="C12" s="26" t="s">
        <v>315</v>
      </c>
      <c r="D12" s="41"/>
      <c r="E12" s="24">
        <v>939.8301017465069</v>
      </c>
      <c r="F12" s="24">
        <v>256.13963901956737</v>
      </c>
      <c r="G12" s="24">
        <v>0</v>
      </c>
      <c r="H12" s="24">
        <v>598.19637492589982</v>
      </c>
      <c r="I12" s="24">
        <v>212.12410969974849</v>
      </c>
      <c r="J12" s="24">
        <v>493.62189740880353</v>
      </c>
      <c r="K12" s="24">
        <v>9.5604672847232983</v>
      </c>
      <c r="L12" s="24">
        <v>16074.307691701491</v>
      </c>
      <c r="M12" s="24">
        <v>63025.532075496973</v>
      </c>
      <c r="N12" s="24">
        <v>0</v>
      </c>
      <c r="O12" s="24">
        <v>3185.5208572980432</v>
      </c>
      <c r="P12" s="24">
        <v>1036.3659477723841</v>
      </c>
      <c r="Q12" s="24">
        <v>8.6718114100577797</v>
      </c>
      <c r="R12" s="24">
        <v>24.326001722401152</v>
      </c>
      <c r="S12" s="24">
        <v>134.20471692398345</v>
      </c>
      <c r="T12" s="24">
        <v>8.3675789574743593</v>
      </c>
      <c r="U12" s="24">
        <v>292.30072514304908</v>
      </c>
      <c r="V12" s="24">
        <v>2.4304298472431882</v>
      </c>
      <c r="W12" s="24">
        <v>116.37653704039862</v>
      </c>
      <c r="X12" s="24">
        <v>0</v>
      </c>
      <c r="Y12" s="24">
        <v>0</v>
      </c>
      <c r="Z12" s="24">
        <v>107.34754494294003</v>
      </c>
      <c r="AA12" s="24">
        <v>0</v>
      </c>
      <c r="AB12" s="24">
        <v>4307.9849569237804</v>
      </c>
      <c r="AC12" s="24">
        <v>431.04760065477666</v>
      </c>
      <c r="AD12" s="24">
        <v>0</v>
      </c>
      <c r="AE12" s="24">
        <v>10875.3861153915</v>
      </c>
      <c r="AF12" s="24">
        <v>6064.2876082970652</v>
      </c>
      <c r="AG12" s="24">
        <v>47115.657292869299</v>
      </c>
      <c r="AH12" s="24">
        <v>76936.564953152716</v>
      </c>
      <c r="AI12" s="24">
        <v>36684.822694592374</v>
      </c>
      <c r="AJ12" s="24">
        <v>212.67436903816957</v>
      </c>
      <c r="AK12" s="24">
        <v>139.69603309734052</v>
      </c>
      <c r="AL12" s="24">
        <v>13133.203058863246</v>
      </c>
      <c r="AM12" s="24">
        <v>0</v>
      </c>
      <c r="AN12" s="24">
        <v>4164.3078795452502</v>
      </c>
      <c r="AO12" s="24">
        <v>0</v>
      </c>
      <c r="AP12" s="24">
        <v>0</v>
      </c>
      <c r="AQ12" s="24">
        <v>2459.3735054128324</v>
      </c>
      <c r="AR12" s="24">
        <v>3615.6080375278057</v>
      </c>
      <c r="AS12" s="24">
        <v>15668.305977346365</v>
      </c>
      <c r="AT12" s="24">
        <v>16833.095310656536</v>
      </c>
      <c r="AU12" s="24">
        <v>0</v>
      </c>
      <c r="AV12" s="24">
        <v>88.109632035035659</v>
      </c>
      <c r="AW12" s="24">
        <v>1242.3703865759821</v>
      </c>
      <c r="AX12" s="24">
        <v>1580.1621091456045</v>
      </c>
      <c r="AY12" s="24">
        <v>0</v>
      </c>
      <c r="AZ12" s="24">
        <v>0</v>
      </c>
      <c r="BA12" s="24">
        <v>0</v>
      </c>
      <c r="BB12" s="24">
        <v>0</v>
      </c>
      <c r="BC12" s="24">
        <v>0</v>
      </c>
      <c r="BD12" s="24">
        <v>0</v>
      </c>
      <c r="BE12" s="24">
        <v>0</v>
      </c>
      <c r="BF12" s="24">
        <v>0</v>
      </c>
      <c r="BG12" s="24">
        <v>11005.50768957951</v>
      </c>
      <c r="BH12" s="24">
        <v>6818.6134446692695</v>
      </c>
      <c r="BI12" s="24">
        <v>0</v>
      </c>
      <c r="BJ12" s="24">
        <v>1553.0710577738769</v>
      </c>
      <c r="BK12" s="24">
        <v>0</v>
      </c>
      <c r="BL12" s="24">
        <v>0</v>
      </c>
      <c r="BM12" s="24">
        <v>0</v>
      </c>
      <c r="BN12" s="24">
        <v>0</v>
      </c>
      <c r="BO12" s="24">
        <v>0</v>
      </c>
      <c r="BP12" s="24">
        <v>0</v>
      </c>
      <c r="BQ12" s="24">
        <v>0</v>
      </c>
      <c r="BR12" s="24">
        <v>347455.07422149001</v>
      </c>
      <c r="BS12" s="24">
        <v>339215.27718217991</v>
      </c>
      <c r="BT12" s="24">
        <v>0</v>
      </c>
      <c r="BU12" s="24">
        <v>138195.5372163924</v>
      </c>
      <c r="BV12" s="24">
        <v>477410.81439857231</v>
      </c>
      <c r="BW12" s="24">
        <v>0</v>
      </c>
      <c r="BX12" s="24">
        <v>18309.850040945825</v>
      </c>
      <c r="BY12" s="24">
        <v>18309.850040945825</v>
      </c>
      <c r="BZ12" s="24">
        <v>9758.7050452838812</v>
      </c>
      <c r="CA12" s="24">
        <v>505479.36948480201</v>
      </c>
      <c r="CB12" s="24">
        <v>852934.44370629196</v>
      </c>
      <c r="CC12" s="24">
        <v>0</v>
      </c>
    </row>
    <row r="13" spans="1:81" s="24" customFormat="1" ht="51">
      <c r="A13" s="27" t="s">
        <v>190</v>
      </c>
      <c r="B13" s="24" t="s">
        <v>314</v>
      </c>
      <c r="C13" s="26" t="s">
        <v>313</v>
      </c>
      <c r="D13" s="41"/>
      <c r="E13" s="24">
        <v>118077.0349099329</v>
      </c>
      <c r="F13" s="24">
        <v>3813.9842662353262</v>
      </c>
      <c r="G13" s="24">
        <v>1780.4563266388675</v>
      </c>
      <c r="H13" s="24">
        <v>40954.689423763011</v>
      </c>
      <c r="I13" s="24">
        <v>68070.363332113775</v>
      </c>
      <c r="J13" s="24">
        <v>69542.038753966233</v>
      </c>
      <c r="K13" s="24">
        <v>5291.0266649061459</v>
      </c>
      <c r="L13" s="24">
        <v>16698.048464965006</v>
      </c>
      <c r="M13" s="24">
        <v>4487.2640559797455</v>
      </c>
      <c r="N13" s="24">
        <v>223220.7974827775</v>
      </c>
      <c r="O13" s="24">
        <v>218121.69941526552</v>
      </c>
      <c r="P13" s="24">
        <v>10260.154926222684</v>
      </c>
      <c r="Q13" s="24">
        <v>15609.996479941239</v>
      </c>
      <c r="R13" s="24">
        <v>175656.77287985262</v>
      </c>
      <c r="S13" s="24">
        <v>216358.72113266378</v>
      </c>
      <c r="T13" s="24">
        <v>27279.300456463978</v>
      </c>
      <c r="U13" s="24">
        <v>3367.4586773725409</v>
      </c>
      <c r="V13" s="24">
        <v>18020.274985746943</v>
      </c>
      <c r="W13" s="24">
        <v>8624.4745401149194</v>
      </c>
      <c r="X13" s="24">
        <v>11892.506964702246</v>
      </c>
      <c r="Y13" s="24">
        <v>3652.4596553319461</v>
      </c>
      <c r="Z13" s="24">
        <v>15796.725093149855</v>
      </c>
      <c r="AA13" s="24">
        <v>0</v>
      </c>
      <c r="AB13" s="24">
        <v>211017.96076022941</v>
      </c>
      <c r="AC13" s="24">
        <v>692.04469288831604</v>
      </c>
      <c r="AD13" s="24">
        <v>0</v>
      </c>
      <c r="AE13" s="24">
        <v>362780.39812375011</v>
      </c>
      <c r="AF13" s="24">
        <v>8916.5275506422349</v>
      </c>
      <c r="AG13" s="24">
        <v>69275.747367869131</v>
      </c>
      <c r="AH13" s="24">
        <v>113122.43834180584</v>
      </c>
      <c r="AI13" s="24">
        <v>2368727.2505044783</v>
      </c>
      <c r="AJ13" s="24">
        <v>3290.6345646947548</v>
      </c>
      <c r="AK13" s="24">
        <v>10093.969652657897</v>
      </c>
      <c r="AL13" s="24">
        <v>6877.5608378487532</v>
      </c>
      <c r="AM13" s="24">
        <v>0</v>
      </c>
      <c r="AN13" s="24">
        <v>25132.075158561878</v>
      </c>
      <c r="AO13" s="24">
        <v>0</v>
      </c>
      <c r="AP13" s="24">
        <v>0</v>
      </c>
      <c r="AQ13" s="24">
        <v>8635.304930017508</v>
      </c>
      <c r="AR13" s="24">
        <v>0</v>
      </c>
      <c r="AS13" s="24">
        <v>12640.996251012475</v>
      </c>
      <c r="AT13" s="24">
        <v>10188.030309022872</v>
      </c>
      <c r="AU13" s="24">
        <v>0</v>
      </c>
      <c r="AV13" s="24">
        <v>23.928515346566297</v>
      </c>
      <c r="AW13" s="24">
        <v>35.145870746844984</v>
      </c>
      <c r="AX13" s="24">
        <v>429.99790250453793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5038.0073801270582</v>
      </c>
      <c r="BH13" s="24">
        <v>7845.0009409733329</v>
      </c>
      <c r="BI13" s="24">
        <v>0</v>
      </c>
      <c r="BJ13" s="24">
        <v>958.2518899347649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4">
        <v>0</v>
      </c>
      <c r="BQ13" s="24">
        <v>0</v>
      </c>
      <c r="BR13" s="24">
        <v>4502297.5204332201</v>
      </c>
      <c r="BS13" s="24">
        <v>2045969.4840799868</v>
      </c>
      <c r="BT13" s="24">
        <v>0</v>
      </c>
      <c r="BU13" s="24">
        <v>136804.4425712394</v>
      </c>
      <c r="BV13" s="24">
        <v>2182773.9266512264</v>
      </c>
      <c r="BW13" s="24">
        <v>0</v>
      </c>
      <c r="BX13" s="24">
        <v>425663.56825876358</v>
      </c>
      <c r="BY13" s="24">
        <v>425663.56825876358</v>
      </c>
      <c r="BZ13" s="24">
        <v>2792539.0281854663</v>
      </c>
      <c r="CA13" s="24">
        <v>5400976.5230954569</v>
      </c>
      <c r="CB13" s="24">
        <v>9903274.043528676</v>
      </c>
      <c r="CC13" s="24">
        <v>0</v>
      </c>
    </row>
    <row r="14" spans="1:81" s="24" customFormat="1" ht="51">
      <c r="A14" s="27" t="s">
        <v>190</v>
      </c>
      <c r="B14" s="24" t="s">
        <v>312</v>
      </c>
      <c r="C14" s="26" t="s">
        <v>311</v>
      </c>
      <c r="D14" s="25" t="s">
        <v>146</v>
      </c>
      <c r="E14" s="24">
        <v>739885.61667613499</v>
      </c>
      <c r="F14" s="24">
        <v>242.94318052960386</v>
      </c>
      <c r="G14" s="24">
        <v>222.61687697364857</v>
      </c>
      <c r="H14" s="24">
        <v>74599.896462814519</v>
      </c>
      <c r="I14" s="24">
        <v>139044.26376845874</v>
      </c>
      <c r="J14" s="24">
        <v>569613.62375135964</v>
      </c>
      <c r="K14" s="24">
        <v>47322.435011224414</v>
      </c>
      <c r="L14" s="24">
        <v>88934.841381481907</v>
      </c>
      <c r="M14" s="24">
        <v>68066.394838312379</v>
      </c>
      <c r="N14" s="24">
        <v>136914.0248533425</v>
      </c>
      <c r="O14" s="24">
        <v>3350916.0162400389</v>
      </c>
      <c r="P14" s="24">
        <v>382955.96472055186</v>
      </c>
      <c r="Q14" s="24">
        <v>1026556.5775138439</v>
      </c>
      <c r="R14" s="24">
        <v>117251.68908015669</v>
      </c>
      <c r="S14" s="24">
        <v>120099.15878307987</v>
      </c>
      <c r="T14" s="24">
        <v>41618.389534091584</v>
      </c>
      <c r="U14" s="24">
        <v>17312.19647623464</v>
      </c>
      <c r="V14" s="24">
        <v>99106.792347842915</v>
      </c>
      <c r="W14" s="24">
        <v>21565.22504339751</v>
      </c>
      <c r="X14" s="24">
        <v>76558.403309852773</v>
      </c>
      <c r="Y14" s="24">
        <v>16907.298086736551</v>
      </c>
      <c r="Z14" s="24">
        <v>182445.907924592</v>
      </c>
      <c r="AA14" s="24">
        <v>0</v>
      </c>
      <c r="AB14" s="24">
        <v>20929.403995401946</v>
      </c>
      <c r="AC14" s="24">
        <v>7836.2229078124155</v>
      </c>
      <c r="AD14" s="24">
        <v>0</v>
      </c>
      <c r="AE14" s="24">
        <v>230286.63041226575</v>
      </c>
      <c r="AF14" s="24">
        <v>19.747853304913875</v>
      </c>
      <c r="AG14" s="24">
        <v>153.42825879682459</v>
      </c>
      <c r="AH14" s="24">
        <v>250.53758934522023</v>
      </c>
      <c r="AI14" s="24">
        <v>25841.443070147452</v>
      </c>
      <c r="AJ14" s="24">
        <v>13339.092366470935</v>
      </c>
      <c r="AK14" s="24">
        <v>6845.8154777312702</v>
      </c>
      <c r="AL14" s="24">
        <v>3841.6365115349849</v>
      </c>
      <c r="AM14" s="24">
        <v>0</v>
      </c>
      <c r="AN14" s="24">
        <v>43.108221102867589</v>
      </c>
      <c r="AO14" s="24">
        <v>0</v>
      </c>
      <c r="AP14" s="24">
        <v>0</v>
      </c>
      <c r="AQ14" s="24">
        <v>0</v>
      </c>
      <c r="AR14" s="24">
        <v>0</v>
      </c>
      <c r="AS14" s="24">
        <v>0.15251501585378918</v>
      </c>
      <c r="AT14" s="24">
        <v>0.17436958439918951</v>
      </c>
      <c r="AU14" s="24">
        <v>0</v>
      </c>
      <c r="AV14" s="24">
        <v>312.96452350525533</v>
      </c>
      <c r="AW14" s="24">
        <v>205.5501286157378</v>
      </c>
      <c r="AX14" s="24">
        <v>5612.7351409453549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24">
        <v>0</v>
      </c>
      <c r="BE14" s="24">
        <v>0</v>
      </c>
      <c r="BF14" s="24">
        <v>0</v>
      </c>
      <c r="BG14" s="24">
        <v>21147.43442005428</v>
      </c>
      <c r="BH14" s="24">
        <v>503062.95530229254</v>
      </c>
      <c r="BI14" s="24">
        <v>0</v>
      </c>
      <c r="BJ14" s="24">
        <v>10860.186165880928</v>
      </c>
      <c r="BK14" s="24">
        <v>0</v>
      </c>
      <c r="BL14" s="24">
        <v>0</v>
      </c>
      <c r="BM14" s="24">
        <v>0</v>
      </c>
      <c r="BN14" s="24">
        <v>0</v>
      </c>
      <c r="BO14" s="24">
        <v>0</v>
      </c>
      <c r="BP14" s="24">
        <v>0</v>
      </c>
      <c r="BQ14" s="24">
        <v>0</v>
      </c>
      <c r="BR14" s="24">
        <v>8168729.4950908609</v>
      </c>
      <c r="BS14" s="24">
        <v>169206.55605961214</v>
      </c>
      <c r="BT14" s="24">
        <v>0</v>
      </c>
      <c r="BU14" s="24">
        <v>163818.02605894371</v>
      </c>
      <c r="BV14" s="24">
        <v>333024.58211855585</v>
      </c>
      <c r="BW14" s="24">
        <v>0</v>
      </c>
      <c r="BX14" s="24">
        <v>382934.7792411109</v>
      </c>
      <c r="BY14" s="24">
        <v>382934.7792411109</v>
      </c>
      <c r="BZ14" s="24">
        <v>1688352.919985686</v>
      </c>
      <c r="CA14" s="24">
        <v>2404312.2813453525</v>
      </c>
      <c r="CB14" s="24">
        <v>10573041.776436213</v>
      </c>
      <c r="CC14" s="24">
        <v>0</v>
      </c>
    </row>
    <row r="15" spans="1:81" s="24" customFormat="1" ht="114.75">
      <c r="A15" s="27" t="s">
        <v>190</v>
      </c>
      <c r="B15" s="24" t="s">
        <v>310</v>
      </c>
      <c r="C15" s="26" t="s">
        <v>309</v>
      </c>
      <c r="D15" s="41"/>
      <c r="E15" s="24">
        <v>0</v>
      </c>
      <c r="F15" s="24">
        <v>0</v>
      </c>
      <c r="G15" s="24">
        <v>0</v>
      </c>
      <c r="H15" s="24">
        <v>0</v>
      </c>
      <c r="I15" s="24">
        <v>6957.9273961123445</v>
      </c>
      <c r="J15" s="24">
        <v>12024.500363928857</v>
      </c>
      <c r="K15" s="24">
        <v>3256.6384854840749</v>
      </c>
      <c r="L15" s="24">
        <v>1867.0574261298846</v>
      </c>
      <c r="M15" s="24">
        <v>622.44979990680997</v>
      </c>
      <c r="N15" s="24">
        <v>67.209135559659543</v>
      </c>
      <c r="O15" s="24">
        <v>19457.219176355469</v>
      </c>
      <c r="P15" s="24">
        <v>92387.232984393529</v>
      </c>
      <c r="Q15" s="24">
        <v>789.94692937590082</v>
      </c>
      <c r="R15" s="24">
        <v>427.99922491012313</v>
      </c>
      <c r="S15" s="24">
        <v>140.13005736613991</v>
      </c>
      <c r="T15" s="24">
        <v>3.6043170005376983</v>
      </c>
      <c r="U15" s="24">
        <v>0</v>
      </c>
      <c r="V15" s="24">
        <v>302.02096833227159</v>
      </c>
      <c r="W15" s="24">
        <v>10.512750820758544</v>
      </c>
      <c r="X15" s="24">
        <v>2.4665213238168784</v>
      </c>
      <c r="Y15" s="24">
        <v>0</v>
      </c>
      <c r="Z15" s="24">
        <v>3165.611952070346</v>
      </c>
      <c r="AA15" s="24">
        <v>0</v>
      </c>
      <c r="AB15" s="24">
        <v>0</v>
      </c>
      <c r="AC15" s="24">
        <v>33.294658594249242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10.119388812904557</v>
      </c>
      <c r="AK15" s="24">
        <v>816.803283947409</v>
      </c>
      <c r="AL15" s="24">
        <v>0</v>
      </c>
      <c r="AM15" s="24">
        <v>0</v>
      </c>
      <c r="AN15" s="24">
        <v>5817.6032411493834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</v>
      </c>
      <c r="AX15" s="24">
        <v>0</v>
      </c>
      <c r="AY15" s="24">
        <v>0</v>
      </c>
      <c r="AZ15" s="24">
        <v>0</v>
      </c>
      <c r="BA15" s="24">
        <v>0</v>
      </c>
      <c r="BB15" s="24">
        <v>0</v>
      </c>
      <c r="BC15" s="24">
        <v>0</v>
      </c>
      <c r="BD15" s="24">
        <v>0</v>
      </c>
      <c r="BE15" s="24">
        <v>0</v>
      </c>
      <c r="BF15" s="24">
        <v>0</v>
      </c>
      <c r="BG15" s="24">
        <v>0</v>
      </c>
      <c r="BH15" s="24">
        <v>0</v>
      </c>
      <c r="BI15" s="24">
        <v>0</v>
      </c>
      <c r="BJ15" s="24">
        <v>184.04855854291691</v>
      </c>
      <c r="BK15" s="24">
        <v>0</v>
      </c>
      <c r="BL15" s="24">
        <v>0</v>
      </c>
      <c r="BM15" s="24">
        <v>0</v>
      </c>
      <c r="BN15" s="24">
        <v>0</v>
      </c>
      <c r="BO15" s="24">
        <v>0</v>
      </c>
      <c r="BP15" s="24">
        <v>0</v>
      </c>
      <c r="BQ15" s="24">
        <v>0</v>
      </c>
      <c r="BR15" s="24">
        <v>148344.39662011736</v>
      </c>
      <c r="BS15" s="24">
        <v>966280.48050242721</v>
      </c>
      <c r="BT15" s="24">
        <v>0</v>
      </c>
      <c r="BU15" s="24">
        <v>1585.3306736282179</v>
      </c>
      <c r="BV15" s="24">
        <v>967865.81117605546</v>
      </c>
      <c r="BW15" s="24">
        <v>0</v>
      </c>
      <c r="BX15" s="24">
        <v>25443.127689978926</v>
      </c>
      <c r="BY15" s="24">
        <v>25443.127689978926</v>
      </c>
      <c r="BZ15" s="24">
        <v>85182.07644405133</v>
      </c>
      <c r="CA15" s="24">
        <v>1078491.0153100856</v>
      </c>
      <c r="CB15" s="24">
        <v>1226835.4119302032</v>
      </c>
      <c r="CC15" s="24">
        <v>0</v>
      </c>
    </row>
    <row r="16" spans="1:81" s="24" customFormat="1" ht="51">
      <c r="A16" s="27" t="s">
        <v>190</v>
      </c>
      <c r="B16" s="24" t="s">
        <v>308</v>
      </c>
      <c r="C16" s="26" t="s">
        <v>307</v>
      </c>
      <c r="D16" s="25" t="s">
        <v>146</v>
      </c>
      <c r="E16" s="24">
        <v>34.868905958732945</v>
      </c>
      <c r="F16" s="24">
        <v>1518.8800199624402</v>
      </c>
      <c r="G16" s="24">
        <v>0</v>
      </c>
      <c r="H16" s="24">
        <v>10605.096562185459</v>
      </c>
      <c r="I16" s="24">
        <v>70021.226945897273</v>
      </c>
      <c r="J16" s="24">
        <v>73082.417429790032</v>
      </c>
      <c r="K16" s="24">
        <v>15806.772600577026</v>
      </c>
      <c r="L16" s="24">
        <v>8407.083730886885</v>
      </c>
      <c r="M16" s="24">
        <v>12626.720535593518</v>
      </c>
      <c r="N16" s="24">
        <v>2200.9025065691162</v>
      </c>
      <c r="O16" s="24">
        <v>66748.590530685309</v>
      </c>
      <c r="P16" s="24">
        <v>43473.995446544017</v>
      </c>
      <c r="Q16" s="24">
        <v>615741.08587967732</v>
      </c>
      <c r="R16" s="24">
        <v>127093.4242654963</v>
      </c>
      <c r="S16" s="24">
        <v>8195.645876823135</v>
      </c>
      <c r="T16" s="24">
        <v>42157.742725950586</v>
      </c>
      <c r="U16" s="24">
        <v>12924.32801576061</v>
      </c>
      <c r="V16" s="24">
        <v>44922.839393724265</v>
      </c>
      <c r="W16" s="24">
        <v>31513.921832185864</v>
      </c>
      <c r="X16" s="24">
        <v>123050.33244845906</v>
      </c>
      <c r="Y16" s="24">
        <v>13137.971614118336</v>
      </c>
      <c r="Z16" s="24">
        <v>140618.2589790058</v>
      </c>
      <c r="AA16" s="24">
        <v>0</v>
      </c>
      <c r="AB16" s="24">
        <v>733.48561667400577</v>
      </c>
      <c r="AC16" s="24">
        <v>142.51477277287145</v>
      </c>
      <c r="AD16" s="24">
        <v>0</v>
      </c>
      <c r="AE16" s="24">
        <v>6117.3049428362419</v>
      </c>
      <c r="AF16" s="24">
        <v>611.89804951977499</v>
      </c>
      <c r="AG16" s="24">
        <v>4754.058623457131</v>
      </c>
      <c r="AH16" s="24">
        <v>7763.0444122035269</v>
      </c>
      <c r="AI16" s="24">
        <v>528907.48756226571</v>
      </c>
      <c r="AJ16" s="24">
        <v>1618.0850442524734</v>
      </c>
      <c r="AK16" s="24">
        <v>12105.66440767247</v>
      </c>
      <c r="AL16" s="24">
        <v>8044.6202743366457</v>
      </c>
      <c r="AM16" s="24">
        <v>0</v>
      </c>
      <c r="AN16" s="24">
        <v>39.704020470172658</v>
      </c>
      <c r="AO16" s="24">
        <v>0</v>
      </c>
      <c r="AP16" s="24">
        <v>0</v>
      </c>
      <c r="AQ16" s="24">
        <v>1801.9066001705949</v>
      </c>
      <c r="AR16" s="24">
        <v>0</v>
      </c>
      <c r="AS16" s="24">
        <v>1757.3320036900911</v>
      </c>
      <c r="AT16" s="24">
        <v>1678.3717434076671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209.16256972695172</v>
      </c>
      <c r="BH16" s="24">
        <v>256.04839101321403</v>
      </c>
      <c r="BI16" s="24">
        <v>0</v>
      </c>
      <c r="BJ16" s="24">
        <v>107.22050035931119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4">
        <v>0</v>
      </c>
      <c r="BQ16" s="24">
        <v>0</v>
      </c>
      <c r="BR16" s="24">
        <v>2040530.0157806796</v>
      </c>
      <c r="BS16" s="24">
        <v>652950.78955950157</v>
      </c>
      <c r="BT16" s="24">
        <v>0</v>
      </c>
      <c r="BU16" s="24">
        <v>9142.7038572631773</v>
      </c>
      <c r="BV16" s="24">
        <v>662093.49341676477</v>
      </c>
      <c r="BW16" s="24">
        <v>500970.44519370107</v>
      </c>
      <c r="BX16" s="24">
        <v>126682.15561943664</v>
      </c>
      <c r="BY16" s="24">
        <v>627652.60081313772</v>
      </c>
      <c r="BZ16" s="24">
        <v>382363.36704864458</v>
      </c>
      <c r="CA16" s="24">
        <v>1672109.4612785471</v>
      </c>
      <c r="CB16" s="24">
        <v>3712639.4770592265</v>
      </c>
      <c r="CC16" s="24">
        <v>0</v>
      </c>
    </row>
    <row r="17" spans="1:81" s="24" customFormat="1" ht="51">
      <c r="A17" s="27" t="s">
        <v>190</v>
      </c>
      <c r="B17" s="24" t="s">
        <v>306</v>
      </c>
      <c r="C17" s="26" t="s">
        <v>305</v>
      </c>
      <c r="D17" s="41"/>
      <c r="E17" s="24">
        <v>0</v>
      </c>
      <c r="F17" s="24">
        <v>1.8918534600902328</v>
      </c>
      <c r="G17" s="24">
        <v>0</v>
      </c>
      <c r="H17" s="24">
        <v>5362.1879747732473</v>
      </c>
      <c r="I17" s="24">
        <v>14324.478274237599</v>
      </c>
      <c r="J17" s="24">
        <v>1635.9740235270422</v>
      </c>
      <c r="K17" s="24">
        <v>794.45542988041143</v>
      </c>
      <c r="L17" s="24">
        <v>1677.1229047605632</v>
      </c>
      <c r="M17" s="24">
        <v>1334.5934115582688</v>
      </c>
      <c r="N17" s="24">
        <v>134.32656849213799</v>
      </c>
      <c r="O17" s="24">
        <v>4053.7798124375445</v>
      </c>
      <c r="P17" s="24">
        <v>2122.393749744419</v>
      </c>
      <c r="Q17" s="24">
        <v>803.92337971592769</v>
      </c>
      <c r="R17" s="24">
        <v>266244.2480034937</v>
      </c>
      <c r="S17" s="24">
        <v>8817.196862875031</v>
      </c>
      <c r="T17" s="24">
        <v>4222.2316015834476</v>
      </c>
      <c r="U17" s="24">
        <v>15100.632356248821</v>
      </c>
      <c r="V17" s="24">
        <v>14012.425275627287</v>
      </c>
      <c r="W17" s="24">
        <v>3738.0414323946165</v>
      </c>
      <c r="X17" s="24">
        <v>4848.4429987318917</v>
      </c>
      <c r="Y17" s="24">
        <v>1266.9852113644952</v>
      </c>
      <c r="Z17" s="24">
        <v>5894.3840323645682</v>
      </c>
      <c r="AA17" s="24">
        <v>0</v>
      </c>
      <c r="AB17" s="24">
        <v>9.7002695821821376</v>
      </c>
      <c r="AC17" s="24">
        <v>6.5552451465237489</v>
      </c>
      <c r="AD17" s="24">
        <v>0</v>
      </c>
      <c r="AE17" s="24">
        <v>2407151.2139091576</v>
      </c>
      <c r="AF17" s="24">
        <v>0.28356865338691334</v>
      </c>
      <c r="AG17" s="24">
        <v>2.2031480620573776</v>
      </c>
      <c r="AH17" s="24">
        <v>3.5975863166731901</v>
      </c>
      <c r="AI17" s="24">
        <v>13668.922949901278</v>
      </c>
      <c r="AJ17" s="24">
        <v>0</v>
      </c>
      <c r="AK17" s="24">
        <v>0</v>
      </c>
      <c r="AL17" s="24">
        <v>40.136043304376578</v>
      </c>
      <c r="AM17" s="24">
        <v>0</v>
      </c>
      <c r="AN17" s="24">
        <v>2378.4405021035059</v>
      </c>
      <c r="AO17" s="24">
        <v>0</v>
      </c>
      <c r="AP17" s="24">
        <v>0</v>
      </c>
      <c r="AQ17" s="24">
        <v>0</v>
      </c>
      <c r="AR17" s="24">
        <v>0</v>
      </c>
      <c r="AS17" s="24">
        <v>0.7890335569015855</v>
      </c>
      <c r="AT17" s="24">
        <v>0.90209775492427968</v>
      </c>
      <c r="AU17" s="24">
        <v>0</v>
      </c>
      <c r="AV17" s="24">
        <v>11.024092224926573</v>
      </c>
      <c r="AW17" s="24">
        <v>33.460463487591525</v>
      </c>
      <c r="AX17" s="24">
        <v>507.92271062184432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0.25795734725813951</v>
      </c>
      <c r="BH17" s="24">
        <v>0.55733650571968685</v>
      </c>
      <c r="BI17" s="24">
        <v>0</v>
      </c>
      <c r="BJ17" s="24">
        <v>331.28294707419133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4">
        <v>0</v>
      </c>
      <c r="BQ17" s="24">
        <v>0</v>
      </c>
      <c r="BR17" s="24">
        <v>2780536.9650180712</v>
      </c>
      <c r="BS17" s="24">
        <v>217216.04948304404</v>
      </c>
      <c r="BT17" s="24">
        <v>0</v>
      </c>
      <c r="BU17" s="24">
        <v>55.379968443203303</v>
      </c>
      <c r="BV17" s="24">
        <v>217271.42945148726</v>
      </c>
      <c r="BW17" s="24">
        <v>73594.870699802981</v>
      </c>
      <c r="BX17" s="24">
        <v>111510.79235683834</v>
      </c>
      <c r="BY17" s="24">
        <v>185105.66305664132</v>
      </c>
      <c r="BZ17" s="24">
        <v>131379.72631782692</v>
      </c>
      <c r="CA17" s="24">
        <v>533756.8188259555</v>
      </c>
      <c r="CB17" s="24">
        <v>3314293.7838440272</v>
      </c>
      <c r="CC17" s="24">
        <v>0</v>
      </c>
    </row>
    <row r="18" spans="1:81" s="24" customFormat="1" ht="25.5">
      <c r="A18" s="27" t="s">
        <v>190</v>
      </c>
      <c r="B18" s="24" t="s">
        <v>304</v>
      </c>
      <c r="C18" s="26" t="s">
        <v>303</v>
      </c>
      <c r="D18" s="41"/>
      <c r="E18" s="24">
        <v>0</v>
      </c>
      <c r="F18" s="24">
        <v>24.261716480691369</v>
      </c>
      <c r="G18" s="24">
        <v>71.299158532816378</v>
      </c>
      <c r="H18" s="24">
        <v>2.0769330578080178</v>
      </c>
      <c r="I18" s="24">
        <v>0.60384939787478786</v>
      </c>
      <c r="J18" s="24">
        <v>1471.811853822092</v>
      </c>
      <c r="K18" s="24">
        <v>2565.4548679491845</v>
      </c>
      <c r="L18" s="24">
        <v>2126.3272524307895</v>
      </c>
      <c r="M18" s="24">
        <v>1152.5861955701623</v>
      </c>
      <c r="N18" s="24">
        <v>1338.0950673168923</v>
      </c>
      <c r="O18" s="24">
        <v>23563.952529540686</v>
      </c>
      <c r="P18" s="24">
        <v>251.12331061595719</v>
      </c>
      <c r="Q18" s="24">
        <v>8313.0491392763197</v>
      </c>
      <c r="R18" s="24">
        <v>17260.197742625882</v>
      </c>
      <c r="S18" s="24">
        <v>2482456.0490382486</v>
      </c>
      <c r="T18" s="24">
        <v>1520083.8665195671</v>
      </c>
      <c r="U18" s="24">
        <v>57742.71274701519</v>
      </c>
      <c r="V18" s="24">
        <v>506973.10434158298</v>
      </c>
      <c r="W18" s="24">
        <v>845921.45663599507</v>
      </c>
      <c r="X18" s="24">
        <v>674505.61595338001</v>
      </c>
      <c r="Y18" s="24">
        <v>157058.62154788608</v>
      </c>
      <c r="Z18" s="24">
        <v>109851.48979088197</v>
      </c>
      <c r="AA18" s="24">
        <v>0</v>
      </c>
      <c r="AB18" s="24">
        <v>53.853183280617827</v>
      </c>
      <c r="AC18" s="24">
        <v>470.31864506485181</v>
      </c>
      <c r="AD18" s="24">
        <v>0</v>
      </c>
      <c r="AE18" s="24">
        <v>1619221.252788703</v>
      </c>
      <c r="AF18" s="24">
        <v>74.002483342418131</v>
      </c>
      <c r="AG18" s="24">
        <v>574.95222344207843</v>
      </c>
      <c r="AH18" s="24">
        <v>938.85666942623232</v>
      </c>
      <c r="AI18" s="24">
        <v>212.29855180797986</v>
      </c>
      <c r="AJ18" s="24">
        <v>0</v>
      </c>
      <c r="AK18" s="24">
        <v>0</v>
      </c>
      <c r="AL18" s="24">
        <v>65.283814644326455</v>
      </c>
      <c r="AM18" s="24">
        <v>0</v>
      </c>
      <c r="AN18" s="24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4">
        <v>0</v>
      </c>
      <c r="BD18" s="24">
        <v>0</v>
      </c>
      <c r="BE18" s="24">
        <v>0</v>
      </c>
      <c r="BF18" s="24">
        <v>0</v>
      </c>
      <c r="BG18" s="24">
        <v>0</v>
      </c>
      <c r="BH18" s="24">
        <v>0</v>
      </c>
      <c r="BI18" s="24">
        <v>0</v>
      </c>
      <c r="BJ18" s="24">
        <v>6.4887355669628199</v>
      </c>
      <c r="BK18" s="24">
        <v>0</v>
      </c>
      <c r="BL18" s="24">
        <v>0</v>
      </c>
      <c r="BM18" s="24">
        <v>0</v>
      </c>
      <c r="BN18" s="24">
        <v>0</v>
      </c>
      <c r="BO18" s="24">
        <v>0</v>
      </c>
      <c r="BP18" s="24">
        <v>0</v>
      </c>
      <c r="BQ18" s="24">
        <v>0</v>
      </c>
      <c r="BR18" s="24">
        <v>8034351.0632864535</v>
      </c>
      <c r="BS18" s="24">
        <v>0</v>
      </c>
      <c r="BT18" s="24">
        <v>0</v>
      </c>
      <c r="BU18" s="24">
        <v>0</v>
      </c>
      <c r="BV18" s="24">
        <v>0</v>
      </c>
      <c r="BW18" s="24">
        <v>997530.99723952601</v>
      </c>
      <c r="BX18" s="24">
        <v>477116.06859308621</v>
      </c>
      <c r="BY18" s="24">
        <v>1474647.0658326121</v>
      </c>
      <c r="BZ18" s="24">
        <v>1014044.0543079108</v>
      </c>
      <c r="CA18" s="24">
        <v>2488691.1201405227</v>
      </c>
      <c r="CB18" s="24">
        <v>10523042.183426978</v>
      </c>
      <c r="CC18" s="24">
        <v>-2.3283064365386963E-10</v>
      </c>
    </row>
    <row r="19" spans="1:81" s="24" customFormat="1" ht="102">
      <c r="A19" s="27" t="s">
        <v>190</v>
      </c>
      <c r="B19" s="24" t="s">
        <v>302</v>
      </c>
      <c r="C19" s="26" t="s">
        <v>301</v>
      </c>
      <c r="D19" s="41"/>
      <c r="E19" s="24">
        <v>0</v>
      </c>
      <c r="F19" s="24">
        <v>263.73726287767772</v>
      </c>
      <c r="G19" s="24">
        <v>143.3141729022737</v>
      </c>
      <c r="H19" s="24">
        <v>29910.50324365171</v>
      </c>
      <c r="I19" s="24">
        <v>6745.5967700081701</v>
      </c>
      <c r="J19" s="24">
        <v>15555.512729548298</v>
      </c>
      <c r="K19" s="24">
        <v>10143.348527496182</v>
      </c>
      <c r="L19" s="24">
        <v>4077.3280182130898</v>
      </c>
      <c r="M19" s="24">
        <v>6032.408143140914</v>
      </c>
      <c r="N19" s="24">
        <v>105.39986946653434</v>
      </c>
      <c r="O19" s="24">
        <v>2675.4824965022945</v>
      </c>
      <c r="P19" s="24">
        <v>597.12870266608036</v>
      </c>
      <c r="Q19" s="24">
        <v>14651.621592319902</v>
      </c>
      <c r="R19" s="24">
        <v>21785.063302748236</v>
      </c>
      <c r="S19" s="24">
        <v>439508.83686180529</v>
      </c>
      <c r="T19" s="24">
        <v>293594.88920510461</v>
      </c>
      <c r="U19" s="24">
        <v>32288.626851610887</v>
      </c>
      <c r="V19" s="24">
        <v>192482.30451520518</v>
      </c>
      <c r="W19" s="24">
        <v>256527.0189559134</v>
      </c>
      <c r="X19" s="24">
        <v>555180.65594807733</v>
      </c>
      <c r="Y19" s="24">
        <v>63816.773349709409</v>
      </c>
      <c r="Z19" s="24">
        <v>104572.09124685418</v>
      </c>
      <c r="AA19" s="24">
        <v>0</v>
      </c>
      <c r="AB19" s="24">
        <v>1187.7160167783836</v>
      </c>
      <c r="AC19" s="24">
        <v>771.03613058125836</v>
      </c>
      <c r="AD19" s="24">
        <v>0</v>
      </c>
      <c r="AE19" s="24">
        <v>1410593.44201845</v>
      </c>
      <c r="AF19" s="24">
        <v>10011.93741576263</v>
      </c>
      <c r="AG19" s="24">
        <v>77786.385242238306</v>
      </c>
      <c r="AH19" s="24">
        <v>127019.71328682211</v>
      </c>
      <c r="AI19" s="24">
        <v>87786.515252314319</v>
      </c>
      <c r="AJ19" s="24">
        <v>535.17028790440497</v>
      </c>
      <c r="AK19" s="24">
        <v>13.753152765879035</v>
      </c>
      <c r="AL19" s="24">
        <v>163.66883887357147</v>
      </c>
      <c r="AM19" s="24">
        <v>0</v>
      </c>
      <c r="AN19" s="24">
        <v>89.900375111724159</v>
      </c>
      <c r="AO19" s="24">
        <v>0</v>
      </c>
      <c r="AP19" s="24">
        <v>0</v>
      </c>
      <c r="AQ19" s="24">
        <v>623.40223585981357</v>
      </c>
      <c r="AR19" s="24">
        <v>0</v>
      </c>
      <c r="AS19" s="24">
        <v>4538.1908616772471</v>
      </c>
      <c r="AT19" s="24">
        <v>6600.5911268020809</v>
      </c>
      <c r="AU19" s="24">
        <v>0</v>
      </c>
      <c r="AV19" s="24">
        <v>291.42385904504783</v>
      </c>
      <c r="AW19" s="24">
        <v>427.25114107712449</v>
      </c>
      <c r="AX19" s="24">
        <v>5226.4086130885544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133.46727911378582</v>
      </c>
      <c r="BH19" s="24">
        <v>1576.0639698795019</v>
      </c>
      <c r="BI19" s="24">
        <v>0</v>
      </c>
      <c r="BJ19" s="24">
        <v>1811.4960107724835</v>
      </c>
      <c r="BK19" s="24">
        <v>0</v>
      </c>
      <c r="BL19" s="24">
        <v>0</v>
      </c>
      <c r="BM19" s="24">
        <v>0</v>
      </c>
      <c r="BN19" s="24">
        <v>0</v>
      </c>
      <c r="BO19" s="24">
        <v>0</v>
      </c>
      <c r="BP19" s="24">
        <v>0</v>
      </c>
      <c r="BQ19" s="24">
        <v>0</v>
      </c>
      <c r="BR19" s="24">
        <v>3787845.1748807393</v>
      </c>
      <c r="BS19" s="24">
        <v>277558.908115806</v>
      </c>
      <c r="BT19" s="24">
        <v>0</v>
      </c>
      <c r="BU19" s="24">
        <v>14383.148714205587</v>
      </c>
      <c r="BV19" s="24">
        <v>291942.0568300116</v>
      </c>
      <c r="BW19" s="24">
        <v>781845.30720997544</v>
      </c>
      <c r="BX19" s="24">
        <v>109506.41970960908</v>
      </c>
      <c r="BY19" s="24">
        <v>891351.72691958456</v>
      </c>
      <c r="BZ19" s="24">
        <v>611614.96828884142</v>
      </c>
      <c r="CA19" s="24">
        <v>1794908.7520384376</v>
      </c>
      <c r="CB19" s="24">
        <v>5582753.9269191772</v>
      </c>
      <c r="CC19" s="24">
        <v>0</v>
      </c>
    </row>
    <row r="20" spans="1:81" s="24" customFormat="1" ht="76.5">
      <c r="A20" s="27" t="s">
        <v>190</v>
      </c>
      <c r="B20" s="24" t="s">
        <v>300</v>
      </c>
      <c r="C20" s="26" t="s">
        <v>299</v>
      </c>
      <c r="D20" s="41"/>
      <c r="E20" s="24">
        <v>769.80958339860626</v>
      </c>
      <c r="F20" s="24">
        <v>64.450748404103649</v>
      </c>
      <c r="G20" s="24">
        <v>0</v>
      </c>
      <c r="H20" s="24">
        <v>986.79645848377777</v>
      </c>
      <c r="I20" s="24">
        <v>439.6038393281205</v>
      </c>
      <c r="J20" s="24">
        <v>4450.9637411786898</v>
      </c>
      <c r="K20" s="24">
        <v>0</v>
      </c>
      <c r="L20" s="24">
        <v>0</v>
      </c>
      <c r="M20" s="24">
        <v>11140.302929095285</v>
      </c>
      <c r="N20" s="24">
        <v>0</v>
      </c>
      <c r="O20" s="24">
        <v>150.40222857097859</v>
      </c>
      <c r="P20" s="24">
        <v>149.1226561309376</v>
      </c>
      <c r="Q20" s="24">
        <v>1075.4263365569591</v>
      </c>
      <c r="R20" s="24">
        <v>491.77354096046679</v>
      </c>
      <c r="S20" s="24">
        <v>1024.7650120356834</v>
      </c>
      <c r="T20" s="24">
        <v>14428.696221114305</v>
      </c>
      <c r="U20" s="24">
        <v>441847.81662501092</v>
      </c>
      <c r="V20" s="24">
        <v>66898.76537507883</v>
      </c>
      <c r="W20" s="24">
        <v>20514.780693981975</v>
      </c>
      <c r="X20" s="24">
        <v>19605.936621000692</v>
      </c>
      <c r="Y20" s="24">
        <v>27537.266684962982</v>
      </c>
      <c r="Z20" s="24">
        <v>121660.87059176055</v>
      </c>
      <c r="AA20" s="24">
        <v>0</v>
      </c>
      <c r="AB20" s="24">
        <v>2782.8374308665393</v>
      </c>
      <c r="AC20" s="24">
        <v>813.99395336662985</v>
      </c>
      <c r="AD20" s="24">
        <v>0</v>
      </c>
      <c r="AE20" s="24">
        <v>2661.2427047999145</v>
      </c>
      <c r="AF20" s="24">
        <v>30.21031989779096</v>
      </c>
      <c r="AG20" s="24">
        <v>234.71496916881446</v>
      </c>
      <c r="AH20" s="24">
        <v>383.27308815166919</v>
      </c>
      <c r="AI20" s="24">
        <v>3635.8547634173697</v>
      </c>
      <c r="AJ20" s="24">
        <v>1049.9041230868127</v>
      </c>
      <c r="AK20" s="24">
        <v>567.26085816114744</v>
      </c>
      <c r="AL20" s="24">
        <v>6196.3732496551147</v>
      </c>
      <c r="AM20" s="24">
        <v>0</v>
      </c>
      <c r="AN20" s="24">
        <v>22447.888498218461</v>
      </c>
      <c r="AO20" s="24">
        <v>0</v>
      </c>
      <c r="AP20" s="24">
        <v>0</v>
      </c>
      <c r="AQ20" s="24">
        <v>144582.19618423347</v>
      </c>
      <c r="AR20" s="24">
        <v>39419.478518158619</v>
      </c>
      <c r="AS20" s="24">
        <v>35421.408877032656</v>
      </c>
      <c r="AT20" s="24">
        <v>7535.925325544642</v>
      </c>
      <c r="AU20" s="24">
        <v>0</v>
      </c>
      <c r="AV20" s="24">
        <v>1328.3310200408473</v>
      </c>
      <c r="AW20" s="24">
        <v>1947.4415921205241</v>
      </c>
      <c r="AX20" s="24">
        <v>99756.597500914591</v>
      </c>
      <c r="AY20" s="24">
        <v>0</v>
      </c>
      <c r="AZ20" s="24">
        <v>0</v>
      </c>
      <c r="BA20" s="24">
        <v>0</v>
      </c>
      <c r="BB20" s="24">
        <v>1092.1337306763326</v>
      </c>
      <c r="BC20" s="24">
        <v>0</v>
      </c>
      <c r="BD20" s="24">
        <v>0</v>
      </c>
      <c r="BE20" s="24">
        <v>0</v>
      </c>
      <c r="BF20" s="24">
        <v>0</v>
      </c>
      <c r="BG20" s="24">
        <v>415.31575070937794</v>
      </c>
      <c r="BH20" s="24">
        <v>31542.509286956509</v>
      </c>
      <c r="BI20" s="24">
        <v>0</v>
      </c>
      <c r="BJ20" s="24">
        <v>56798.78954123571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4">
        <v>0</v>
      </c>
      <c r="BQ20" s="24">
        <v>0</v>
      </c>
      <c r="BR20" s="24">
        <v>1193881.2311734671</v>
      </c>
      <c r="BS20" s="24">
        <v>358154.55261864804</v>
      </c>
      <c r="BT20" s="24">
        <v>0</v>
      </c>
      <c r="BU20" s="24">
        <v>184311.89818977506</v>
      </c>
      <c r="BV20" s="24">
        <v>542466.45080842311</v>
      </c>
      <c r="BW20" s="24">
        <v>1006823.0275049101</v>
      </c>
      <c r="BX20" s="24">
        <v>125530.35438809379</v>
      </c>
      <c r="BY20" s="24">
        <v>1132353.3818930038</v>
      </c>
      <c r="BZ20" s="24">
        <v>198088.09885567249</v>
      </c>
      <c r="CA20" s="24">
        <v>1872907.9315570996</v>
      </c>
      <c r="CB20" s="24">
        <v>3066789.1627305667</v>
      </c>
      <c r="CC20" s="24">
        <v>0</v>
      </c>
    </row>
    <row r="21" spans="1:81" s="24" customFormat="1" ht="38.25">
      <c r="A21" s="27" t="s">
        <v>190</v>
      </c>
      <c r="B21" s="24" t="s">
        <v>298</v>
      </c>
      <c r="C21" s="26" t="s">
        <v>297</v>
      </c>
      <c r="D21" s="41"/>
      <c r="E21" s="24">
        <v>231.96094802520722</v>
      </c>
      <c r="F21" s="24">
        <v>281.93579885965579</v>
      </c>
      <c r="G21" s="24">
        <v>0</v>
      </c>
      <c r="H21" s="24">
        <v>62.340493345163772</v>
      </c>
      <c r="I21" s="24">
        <v>1072.9077326212603</v>
      </c>
      <c r="J21" s="24">
        <v>3865.9903530142615</v>
      </c>
      <c r="K21" s="24">
        <v>1450.6785661517745</v>
      </c>
      <c r="L21" s="24">
        <v>385.58976519847465</v>
      </c>
      <c r="M21" s="24">
        <v>53.531383147123869</v>
      </c>
      <c r="N21" s="24">
        <v>0.88969964659960998</v>
      </c>
      <c r="O21" s="24">
        <v>4692.1507549400139</v>
      </c>
      <c r="P21" s="24">
        <v>9922.4252589914649</v>
      </c>
      <c r="Q21" s="24">
        <v>1330.4894260499434</v>
      </c>
      <c r="R21" s="24">
        <v>866.16751648757838</v>
      </c>
      <c r="S21" s="24">
        <v>6920.1347689491531</v>
      </c>
      <c r="T21" s="24">
        <v>68671.207649974138</v>
      </c>
      <c r="U21" s="24">
        <v>259341.49791373979</v>
      </c>
      <c r="V21" s="24">
        <v>353276.68542422343</v>
      </c>
      <c r="W21" s="24">
        <v>121656.71990971077</v>
      </c>
      <c r="X21" s="24">
        <v>326816.86317737243</v>
      </c>
      <c r="Y21" s="24">
        <v>50938.175547582396</v>
      </c>
      <c r="Z21" s="24">
        <v>104995.9680275437</v>
      </c>
      <c r="AA21" s="24">
        <v>0</v>
      </c>
      <c r="AB21" s="24">
        <v>158844.44489142904</v>
      </c>
      <c r="AC21" s="24">
        <v>297.75057640283893</v>
      </c>
      <c r="AD21" s="24">
        <v>0</v>
      </c>
      <c r="AE21" s="24">
        <v>185148.03552232595</v>
      </c>
      <c r="AF21" s="24">
        <v>19.347682088297738</v>
      </c>
      <c r="AG21" s="24">
        <v>150.31918298802552</v>
      </c>
      <c r="AH21" s="24">
        <v>245.46068653516119</v>
      </c>
      <c r="AI21" s="24">
        <v>112463.43727931373</v>
      </c>
      <c r="AJ21" s="24">
        <v>1075.0070308925194</v>
      </c>
      <c r="AK21" s="24">
        <v>718.79423988794338</v>
      </c>
      <c r="AL21" s="24">
        <v>264.41223518507968</v>
      </c>
      <c r="AM21" s="24">
        <v>0</v>
      </c>
      <c r="AN21" s="24">
        <v>9348.8010891468839</v>
      </c>
      <c r="AO21" s="24">
        <v>0</v>
      </c>
      <c r="AP21" s="24">
        <v>0</v>
      </c>
      <c r="AQ21" s="24">
        <v>5682.3042709396259</v>
      </c>
      <c r="AR21" s="24">
        <v>0</v>
      </c>
      <c r="AS21" s="24">
        <v>1283.4865807514786</v>
      </c>
      <c r="AT21" s="24">
        <v>989.11956945654595</v>
      </c>
      <c r="AU21" s="24">
        <v>0</v>
      </c>
      <c r="AV21" s="24">
        <v>68.537490248534183</v>
      </c>
      <c r="AW21" s="24">
        <v>115.95046890971665</v>
      </c>
      <c r="AX21" s="24">
        <v>1599.0346138510781</v>
      </c>
      <c r="AY21" s="24">
        <v>0</v>
      </c>
      <c r="AZ21" s="24">
        <v>0</v>
      </c>
      <c r="BA21" s="24">
        <v>0</v>
      </c>
      <c r="BB21" s="24">
        <v>135.82601988757008</v>
      </c>
      <c r="BC21" s="24">
        <v>0</v>
      </c>
      <c r="BD21" s="24">
        <v>0</v>
      </c>
      <c r="BE21" s="24">
        <v>0</v>
      </c>
      <c r="BF21" s="24">
        <v>0</v>
      </c>
      <c r="BG21" s="24">
        <v>283.93259727135523</v>
      </c>
      <c r="BH21" s="24">
        <v>383.65230058027248</v>
      </c>
      <c r="BI21" s="24">
        <v>0</v>
      </c>
      <c r="BJ21" s="24">
        <v>2066.4084872146086</v>
      </c>
      <c r="BK21" s="24">
        <v>0</v>
      </c>
      <c r="BL21" s="24">
        <v>0</v>
      </c>
      <c r="BM21" s="24">
        <v>0</v>
      </c>
      <c r="BN21" s="24">
        <v>0</v>
      </c>
      <c r="BO21" s="24">
        <v>0</v>
      </c>
      <c r="BP21" s="24">
        <v>0</v>
      </c>
      <c r="BQ21" s="24">
        <v>0</v>
      </c>
      <c r="BR21" s="24">
        <v>1798018.3729308802</v>
      </c>
      <c r="BS21" s="24">
        <v>358578.77480554848</v>
      </c>
      <c r="BT21" s="24">
        <v>0</v>
      </c>
      <c r="BU21" s="24">
        <v>37619.326802883043</v>
      </c>
      <c r="BV21" s="24">
        <v>396198.10160843155</v>
      </c>
      <c r="BW21" s="24">
        <v>1393821.0877555625</v>
      </c>
      <c r="BX21" s="24">
        <v>-30249.372363617145</v>
      </c>
      <c r="BY21" s="24">
        <v>1363571.7153919453</v>
      </c>
      <c r="BZ21" s="24">
        <v>455825.18928976724</v>
      </c>
      <c r="CA21" s="24">
        <v>2215595.0062901443</v>
      </c>
      <c r="CB21" s="24">
        <v>4013613.3792210245</v>
      </c>
      <c r="CC21" s="24">
        <v>0</v>
      </c>
    </row>
    <row r="22" spans="1:81" s="24" customFormat="1" ht="51">
      <c r="A22" s="27" t="s">
        <v>190</v>
      </c>
      <c r="B22" s="24" t="s">
        <v>296</v>
      </c>
      <c r="C22" s="26" t="s">
        <v>295</v>
      </c>
      <c r="D22" s="41"/>
      <c r="E22" s="24">
        <v>31063.916325620707</v>
      </c>
      <c r="F22" s="24">
        <v>1257.1902987921014</v>
      </c>
      <c r="G22" s="24">
        <v>0</v>
      </c>
      <c r="H22" s="24">
        <v>97485.697316806123</v>
      </c>
      <c r="I22" s="24">
        <v>28967.10094317008</v>
      </c>
      <c r="J22" s="24">
        <v>105613.53435304937</v>
      </c>
      <c r="K22" s="24">
        <v>4586.7103726937903</v>
      </c>
      <c r="L22" s="24">
        <v>4776.8401160698559</v>
      </c>
      <c r="M22" s="24">
        <v>2473.2451065014138</v>
      </c>
      <c r="N22" s="24">
        <v>3186.293479940714</v>
      </c>
      <c r="O22" s="24">
        <v>38035.762512914625</v>
      </c>
      <c r="P22" s="24">
        <v>9343.0466617174279</v>
      </c>
      <c r="Q22" s="24">
        <v>7434.3725600151647</v>
      </c>
      <c r="R22" s="24">
        <v>9487.4196575809292</v>
      </c>
      <c r="S22" s="24">
        <v>11936.967005721976</v>
      </c>
      <c r="T22" s="24">
        <v>127428.81647510834</v>
      </c>
      <c r="U22" s="24">
        <v>25858.344150741421</v>
      </c>
      <c r="V22" s="24">
        <v>74754.912872660294</v>
      </c>
      <c r="W22" s="24">
        <v>813129.89179322775</v>
      </c>
      <c r="X22" s="24">
        <v>716612.52792493009</v>
      </c>
      <c r="Y22" s="24">
        <v>45690.029174454241</v>
      </c>
      <c r="Z22" s="24">
        <v>77092.277679425039</v>
      </c>
      <c r="AA22" s="24">
        <v>0</v>
      </c>
      <c r="AB22" s="24">
        <v>41038.727452592415</v>
      </c>
      <c r="AC22" s="24">
        <v>1962.6627902247835</v>
      </c>
      <c r="AD22" s="24">
        <v>0</v>
      </c>
      <c r="AE22" s="24">
        <v>41955.636500084096</v>
      </c>
      <c r="AF22" s="24">
        <v>475.44747784752133</v>
      </c>
      <c r="AG22" s="24">
        <v>3693.9244762029666</v>
      </c>
      <c r="AH22" s="24">
        <v>6031.919678608454</v>
      </c>
      <c r="AI22" s="24">
        <v>212834.90947668321</v>
      </c>
      <c r="AJ22" s="24">
        <v>672.78744289339375</v>
      </c>
      <c r="AK22" s="24">
        <v>0</v>
      </c>
      <c r="AL22" s="24">
        <v>1799.5831145623729</v>
      </c>
      <c r="AM22" s="24">
        <v>0</v>
      </c>
      <c r="AN22" s="24">
        <v>31449.830260106537</v>
      </c>
      <c r="AO22" s="24">
        <v>0</v>
      </c>
      <c r="AP22" s="24">
        <v>0</v>
      </c>
      <c r="AQ22" s="24">
        <v>1982.8731852110982</v>
      </c>
      <c r="AR22" s="24">
        <v>0</v>
      </c>
      <c r="AS22" s="24">
        <v>3671.0724030457486</v>
      </c>
      <c r="AT22" s="24">
        <v>1811.0792347632835</v>
      </c>
      <c r="AU22" s="24">
        <v>0</v>
      </c>
      <c r="AV22" s="24">
        <v>3.6620081194298653</v>
      </c>
      <c r="AW22" s="24">
        <v>5.3688025159884312</v>
      </c>
      <c r="AX22" s="24">
        <v>65.674618541201681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845.86714409185845</v>
      </c>
      <c r="BH22" s="24">
        <v>1870.6909721357085</v>
      </c>
      <c r="BI22" s="24">
        <v>0</v>
      </c>
      <c r="BJ22" s="24">
        <v>138.41819624388154</v>
      </c>
      <c r="BK22" s="24">
        <v>0</v>
      </c>
      <c r="BL22" s="24">
        <v>0</v>
      </c>
      <c r="BM22" s="24">
        <v>0</v>
      </c>
      <c r="BN22" s="24">
        <v>0</v>
      </c>
      <c r="BO22" s="24">
        <v>0</v>
      </c>
      <c r="BP22" s="24">
        <v>0</v>
      </c>
      <c r="BQ22" s="24">
        <v>0</v>
      </c>
      <c r="BR22" s="24">
        <v>2588525.0320156156</v>
      </c>
      <c r="BS22" s="24">
        <v>229285.16308749482</v>
      </c>
      <c r="BT22" s="24">
        <v>0</v>
      </c>
      <c r="BU22" s="24">
        <v>15732.267574045522</v>
      </c>
      <c r="BV22" s="24">
        <v>245017.43066154033</v>
      </c>
      <c r="BW22" s="24">
        <v>2621994.1821669359</v>
      </c>
      <c r="BX22" s="24">
        <v>416522.37119867606</v>
      </c>
      <c r="BY22" s="24">
        <v>3038516.5533656119</v>
      </c>
      <c r="BZ22" s="24">
        <v>723788.04342043726</v>
      </c>
      <c r="CA22" s="24">
        <v>4007322.0274475897</v>
      </c>
      <c r="CB22" s="24">
        <v>6595847.0594632048</v>
      </c>
      <c r="CC22" s="24">
        <v>0</v>
      </c>
    </row>
    <row r="23" spans="1:81" s="24" customFormat="1" ht="63.75">
      <c r="A23" s="27" t="s">
        <v>190</v>
      </c>
      <c r="B23" s="24" t="s">
        <v>294</v>
      </c>
      <c r="C23" s="26" t="s">
        <v>293</v>
      </c>
      <c r="D23" s="41"/>
      <c r="E23" s="24">
        <v>1218.9431269529844</v>
      </c>
      <c r="F23" s="24">
        <v>2143.8046672549663</v>
      </c>
      <c r="G23" s="24">
        <v>0</v>
      </c>
      <c r="H23" s="24">
        <v>14614.173117976827</v>
      </c>
      <c r="I23" s="24">
        <v>898.24175752108715</v>
      </c>
      <c r="J23" s="24">
        <v>0</v>
      </c>
      <c r="K23" s="24">
        <v>0</v>
      </c>
      <c r="L23" s="24">
        <v>0</v>
      </c>
      <c r="M23" s="24">
        <v>0.21389250050498035</v>
      </c>
      <c r="N23" s="24">
        <v>0</v>
      </c>
      <c r="O23" s="24">
        <v>0</v>
      </c>
      <c r="P23" s="24">
        <v>0</v>
      </c>
      <c r="Q23" s="24">
        <v>558.89350440526562</v>
      </c>
      <c r="R23" s="24">
        <v>19.620321833304757</v>
      </c>
      <c r="S23" s="24">
        <v>0</v>
      </c>
      <c r="T23" s="24">
        <v>34.279771188484638</v>
      </c>
      <c r="U23" s="24">
        <v>44.400499278796936</v>
      </c>
      <c r="V23" s="24">
        <v>201.4133020389244</v>
      </c>
      <c r="W23" s="24">
        <v>3582.5206555078325</v>
      </c>
      <c r="X23" s="24">
        <v>1103077.2881877529</v>
      </c>
      <c r="Y23" s="24">
        <v>2804.5783148528412</v>
      </c>
      <c r="Z23" s="24">
        <v>2620.3563842288349</v>
      </c>
      <c r="AA23" s="24">
        <v>0</v>
      </c>
      <c r="AB23" s="24">
        <v>20786.575923895991</v>
      </c>
      <c r="AC23" s="24">
        <v>343.79900369813862</v>
      </c>
      <c r="AD23" s="24">
        <v>0</v>
      </c>
      <c r="AE23" s="24">
        <v>15283.498388378552</v>
      </c>
      <c r="AF23" s="24">
        <v>171.1661196653281</v>
      </c>
      <c r="AG23" s="24">
        <v>1329.8518729995565</v>
      </c>
      <c r="AH23" s="24">
        <v>2171.5548690984065</v>
      </c>
      <c r="AI23" s="24">
        <v>345603.77429694415</v>
      </c>
      <c r="AJ23" s="24">
        <v>295.52461180051819</v>
      </c>
      <c r="AK23" s="24">
        <v>284.0028074484743</v>
      </c>
      <c r="AL23" s="24">
        <v>5764.2483975335599</v>
      </c>
      <c r="AM23" s="24">
        <v>0</v>
      </c>
      <c r="AN23" s="24">
        <v>749.54876231001731</v>
      </c>
      <c r="AO23" s="24">
        <v>0</v>
      </c>
      <c r="AP23" s="24">
        <v>0</v>
      </c>
      <c r="AQ23" s="24">
        <v>2585.7292843827313</v>
      </c>
      <c r="AR23" s="24">
        <v>8349.3841530386198</v>
      </c>
      <c r="AS23" s="24">
        <v>15050.192424510768</v>
      </c>
      <c r="AT23" s="24">
        <v>21032.423708051549</v>
      </c>
      <c r="AU23" s="24">
        <v>0</v>
      </c>
      <c r="AV23" s="24">
        <v>0</v>
      </c>
      <c r="AW23" s="24">
        <v>0</v>
      </c>
      <c r="AX23" s="24">
        <v>16952.652525778325</v>
      </c>
      <c r="AY23" s="24">
        <v>0</v>
      </c>
      <c r="AZ23" s="24">
        <v>0</v>
      </c>
      <c r="BA23" s="24">
        <v>0</v>
      </c>
      <c r="BB23" s="24">
        <v>527.1076956883918</v>
      </c>
      <c r="BC23" s="24">
        <v>0</v>
      </c>
      <c r="BD23" s="24">
        <v>0</v>
      </c>
      <c r="BE23" s="24">
        <v>0</v>
      </c>
      <c r="BF23" s="24">
        <v>0</v>
      </c>
      <c r="BG23" s="24">
        <v>2535.4860593017029</v>
      </c>
      <c r="BH23" s="24">
        <v>3547.0569845048753</v>
      </c>
      <c r="BI23" s="24">
        <v>0</v>
      </c>
      <c r="BJ23" s="24">
        <v>326.45436786918657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0</v>
      </c>
      <c r="BR23" s="24">
        <v>1595508.7597601926</v>
      </c>
      <c r="BS23" s="24">
        <v>1217374.0558982086</v>
      </c>
      <c r="BT23" s="24">
        <v>0</v>
      </c>
      <c r="BU23" s="24">
        <v>230222.34052209862</v>
      </c>
      <c r="BV23" s="24">
        <v>1447596.3964203072</v>
      </c>
      <c r="BW23" s="24">
        <v>1994482.2290574897</v>
      </c>
      <c r="BX23" s="24">
        <v>-103805.00759511937</v>
      </c>
      <c r="BY23" s="24">
        <v>1890677.2214623704</v>
      </c>
      <c r="BZ23" s="24">
        <v>743974.7604471799</v>
      </c>
      <c r="CA23" s="24">
        <v>4082248.3783298573</v>
      </c>
      <c r="CB23" s="24">
        <v>5677757.1380900508</v>
      </c>
      <c r="CC23" s="24">
        <v>0</v>
      </c>
    </row>
    <row r="24" spans="1:81" s="24" customFormat="1" ht="51">
      <c r="A24" s="27" t="s">
        <v>190</v>
      </c>
      <c r="B24" s="24" t="s">
        <v>292</v>
      </c>
      <c r="C24" s="26" t="s">
        <v>291</v>
      </c>
      <c r="D24" s="41"/>
      <c r="E24" s="24">
        <v>2544.0018159549559</v>
      </c>
      <c r="F24" s="24">
        <v>398.31669242263439</v>
      </c>
      <c r="G24" s="24">
        <v>3992.8212633237235</v>
      </c>
      <c r="H24" s="24">
        <v>1.459811730378529</v>
      </c>
      <c r="I24" s="24">
        <v>0.69148463733633614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36.410283536759948</v>
      </c>
      <c r="T24" s="24">
        <v>0</v>
      </c>
      <c r="U24" s="24">
        <v>0</v>
      </c>
      <c r="V24" s="24">
        <v>1.5092737838907548</v>
      </c>
      <c r="W24" s="24">
        <v>93.282363112116215</v>
      </c>
      <c r="X24" s="24">
        <v>7354.3328647971503</v>
      </c>
      <c r="Y24" s="24">
        <v>305045.01587291085</v>
      </c>
      <c r="Z24" s="24">
        <v>2717.2983375375993</v>
      </c>
      <c r="AA24" s="24">
        <v>0</v>
      </c>
      <c r="AB24" s="24">
        <v>810.6060799095585</v>
      </c>
      <c r="AC24" s="24">
        <v>69.931694458497915</v>
      </c>
      <c r="AD24" s="24">
        <v>0</v>
      </c>
      <c r="AE24" s="24">
        <v>464.62906543528607</v>
      </c>
      <c r="AF24" s="24">
        <v>3.1179856341508758</v>
      </c>
      <c r="AG24" s="24">
        <v>24.224765062552098</v>
      </c>
      <c r="AH24" s="24">
        <v>39.557342883381061</v>
      </c>
      <c r="AI24" s="24">
        <v>193374.70158591238</v>
      </c>
      <c r="AJ24" s="24">
        <v>17728.355995803024</v>
      </c>
      <c r="AK24" s="24">
        <v>2067.7267335714369</v>
      </c>
      <c r="AL24" s="24">
        <v>433.86220000707925</v>
      </c>
      <c r="AM24" s="24">
        <v>0</v>
      </c>
      <c r="AN24" s="24">
        <v>21.592354304366893</v>
      </c>
      <c r="AO24" s="24">
        <v>0</v>
      </c>
      <c r="AP24" s="24">
        <v>0</v>
      </c>
      <c r="AQ24" s="24">
        <v>72.794204804572999</v>
      </c>
      <c r="AR24" s="24">
        <v>9425.1832024460891</v>
      </c>
      <c r="AS24" s="24">
        <v>638.67995976859777</v>
      </c>
      <c r="AT24" s="24">
        <v>3007.092502577721</v>
      </c>
      <c r="AU24" s="24">
        <v>0</v>
      </c>
      <c r="AV24" s="24">
        <v>1065.8400971911233</v>
      </c>
      <c r="AW24" s="24">
        <v>2170.4632658217829</v>
      </c>
      <c r="AX24" s="24">
        <v>20207.983402099213</v>
      </c>
      <c r="AY24" s="24">
        <v>0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191.06996672065634</v>
      </c>
      <c r="BH24" s="24">
        <v>826.32750158328463</v>
      </c>
      <c r="BI24" s="24">
        <v>0</v>
      </c>
      <c r="BJ24" s="24">
        <v>15635.764892979634</v>
      </c>
      <c r="BK24" s="24">
        <v>0</v>
      </c>
      <c r="BL24" s="24">
        <v>0</v>
      </c>
      <c r="BM24" s="24">
        <v>0</v>
      </c>
      <c r="BN24" s="24">
        <v>0</v>
      </c>
      <c r="BO24" s="24">
        <v>0</v>
      </c>
      <c r="BP24" s="24">
        <v>0</v>
      </c>
      <c r="BQ24" s="24">
        <v>0</v>
      </c>
      <c r="BR24" s="24">
        <v>590464.64486272167</v>
      </c>
      <c r="BS24" s="24">
        <v>21559.317608502337</v>
      </c>
      <c r="BT24" s="24">
        <v>0</v>
      </c>
      <c r="BU24" s="24">
        <v>810.1402298410884</v>
      </c>
      <c r="BV24" s="24">
        <v>22369.457838343424</v>
      </c>
      <c r="BW24" s="24">
        <v>727474.43696537754</v>
      </c>
      <c r="BX24" s="24">
        <v>42437.830643674919</v>
      </c>
      <c r="BY24" s="24">
        <v>769912.26760905248</v>
      </c>
      <c r="BZ24" s="24">
        <v>1088969.749904668</v>
      </c>
      <c r="CA24" s="24">
        <v>1881251.4753520638</v>
      </c>
      <c r="CB24" s="24">
        <v>2471716.1202147854</v>
      </c>
      <c r="CC24" s="24">
        <v>-8.3673512563109398E-11</v>
      </c>
    </row>
    <row r="25" spans="1:81" s="24" customFormat="1" ht="63.75">
      <c r="A25" s="27" t="s">
        <v>190</v>
      </c>
      <c r="B25" s="24" t="s">
        <v>290</v>
      </c>
      <c r="C25" s="26" t="s">
        <v>289</v>
      </c>
      <c r="D25" s="41"/>
      <c r="E25" s="24">
        <v>1093.7675109844504</v>
      </c>
      <c r="F25" s="24">
        <v>2402.126151340939</v>
      </c>
      <c r="G25" s="24">
        <v>0</v>
      </c>
      <c r="H25" s="24">
        <v>6247.1990344553242</v>
      </c>
      <c r="I25" s="24">
        <v>3495.6937113803419</v>
      </c>
      <c r="J25" s="24">
        <v>48408.49625887291</v>
      </c>
      <c r="K25" s="24">
        <v>13275.314602698028</v>
      </c>
      <c r="L25" s="24">
        <v>966.18917446380419</v>
      </c>
      <c r="M25" s="24">
        <v>10163.944849510555</v>
      </c>
      <c r="N25" s="24">
        <v>793.66358595246913</v>
      </c>
      <c r="O25" s="24">
        <v>29704.001585547354</v>
      </c>
      <c r="P25" s="24">
        <v>1592.7673407409636</v>
      </c>
      <c r="Q25" s="24">
        <v>4241.5507684480881</v>
      </c>
      <c r="R25" s="24">
        <v>7106.9671718230129</v>
      </c>
      <c r="S25" s="24">
        <v>2467.5480758345029</v>
      </c>
      <c r="T25" s="24">
        <v>19565.70713657227</v>
      </c>
      <c r="U25" s="24">
        <v>8588.2542068104358</v>
      </c>
      <c r="V25" s="24">
        <v>24809.693659244767</v>
      </c>
      <c r="W25" s="24">
        <v>16477.971166872601</v>
      </c>
      <c r="X25" s="24">
        <v>21541.163685723444</v>
      </c>
      <c r="Y25" s="24">
        <v>4647.1267563784295</v>
      </c>
      <c r="Z25" s="24">
        <v>2275838.7937288997</v>
      </c>
      <c r="AA25" s="24">
        <v>0</v>
      </c>
      <c r="AB25" s="24">
        <v>42155.236653173277</v>
      </c>
      <c r="AC25" s="24">
        <v>1616.8430057094376</v>
      </c>
      <c r="AD25" s="24">
        <v>0</v>
      </c>
      <c r="AE25" s="24">
        <v>146965.90149972349</v>
      </c>
      <c r="AF25" s="24">
        <v>4315.1814048153374</v>
      </c>
      <c r="AG25" s="24">
        <v>33526.214678154865</v>
      </c>
      <c r="AH25" s="24">
        <v>54745.957955882754</v>
      </c>
      <c r="AI25" s="24">
        <v>126171.11073330166</v>
      </c>
      <c r="AJ25" s="24">
        <v>2413.3552824355938</v>
      </c>
      <c r="AK25" s="24">
        <v>16228.848549508941</v>
      </c>
      <c r="AL25" s="24">
        <v>649.34020369747361</v>
      </c>
      <c r="AM25" s="24">
        <v>0</v>
      </c>
      <c r="AN25" s="24">
        <v>66800.184790221174</v>
      </c>
      <c r="AO25" s="24">
        <v>0</v>
      </c>
      <c r="AP25" s="24">
        <v>0</v>
      </c>
      <c r="AQ25" s="24">
        <v>4551.2728110199514</v>
      </c>
      <c r="AR25" s="24">
        <v>16416.793650765674</v>
      </c>
      <c r="AS25" s="24">
        <v>19089.968288811451</v>
      </c>
      <c r="AT25" s="24">
        <v>11326.180192290391</v>
      </c>
      <c r="AU25" s="24">
        <v>0</v>
      </c>
      <c r="AV25" s="24">
        <v>2861.8228430020463</v>
      </c>
      <c r="AW25" s="24">
        <v>466.86209793234883</v>
      </c>
      <c r="AX25" s="24">
        <v>65854.623057059347</v>
      </c>
      <c r="AY25" s="24">
        <v>0</v>
      </c>
      <c r="AZ25" s="24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21570.133166288841</v>
      </c>
      <c r="BH25" s="24">
        <v>50563.299628740955</v>
      </c>
      <c r="BI25" s="24">
        <v>0</v>
      </c>
      <c r="BJ25" s="24">
        <v>157961.34106822067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</v>
      </c>
      <c r="BR25" s="24">
        <v>3349678.4117233111</v>
      </c>
      <c r="BS25" s="24">
        <v>1723879.272889924</v>
      </c>
      <c r="BT25" s="24">
        <v>0</v>
      </c>
      <c r="BU25" s="24">
        <v>108456.99587887723</v>
      </c>
      <c r="BV25" s="24">
        <v>1832336.2687688014</v>
      </c>
      <c r="BW25" s="24">
        <v>1074899.9100490257</v>
      </c>
      <c r="BX25" s="24">
        <v>1006683.9254682838</v>
      </c>
      <c r="BY25" s="24">
        <v>2081583.8355173096</v>
      </c>
      <c r="BZ25" s="24">
        <v>904602.13757097139</v>
      </c>
      <c r="CA25" s="24">
        <v>4818522.2418570826</v>
      </c>
      <c r="CB25" s="24">
        <v>8168200.6535803936</v>
      </c>
      <c r="CC25" s="24">
        <v>0</v>
      </c>
    </row>
    <row r="26" spans="1:81" s="24" customFormat="1" ht="114.75">
      <c r="A26" s="27" t="s">
        <v>190</v>
      </c>
      <c r="B26" s="24" t="s">
        <v>288</v>
      </c>
      <c r="C26" s="26" t="s">
        <v>287</v>
      </c>
      <c r="D26" s="41"/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0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V26" s="24">
        <v>0</v>
      </c>
      <c r="BW26" s="24">
        <v>0</v>
      </c>
      <c r="BX26" s="24">
        <v>0</v>
      </c>
      <c r="BY26" s="24">
        <v>0</v>
      </c>
      <c r="BZ26" s="24">
        <v>0</v>
      </c>
      <c r="CA26" s="24">
        <v>0</v>
      </c>
      <c r="CB26" s="24">
        <v>0</v>
      </c>
      <c r="CC26" s="24">
        <v>0</v>
      </c>
    </row>
    <row r="27" spans="1:81" s="24" customFormat="1" ht="76.5">
      <c r="A27" s="27" t="s">
        <v>190</v>
      </c>
      <c r="B27" s="24" t="s">
        <v>286</v>
      </c>
      <c r="C27" s="26" t="s">
        <v>285</v>
      </c>
      <c r="D27" s="41"/>
      <c r="E27" s="24">
        <v>220839.0440318739</v>
      </c>
      <c r="F27" s="24">
        <v>407.35866076858554</v>
      </c>
      <c r="G27" s="24">
        <v>0</v>
      </c>
      <c r="H27" s="24">
        <v>61855.956393918575</v>
      </c>
      <c r="I27" s="24">
        <v>236694.31593922901</v>
      </c>
      <c r="J27" s="24">
        <v>238415.13304885864</v>
      </c>
      <c r="K27" s="24">
        <v>10769.191865492143</v>
      </c>
      <c r="L27" s="24">
        <v>36189.677810366011</v>
      </c>
      <c r="M27" s="24">
        <v>12727.399655066873</v>
      </c>
      <c r="N27" s="24">
        <v>47502.086434681791</v>
      </c>
      <c r="O27" s="24">
        <v>231201.74974765183</v>
      </c>
      <c r="P27" s="24">
        <v>18071.320270502387</v>
      </c>
      <c r="Q27" s="24">
        <v>66700.908628323639</v>
      </c>
      <c r="R27" s="24">
        <v>120906.79526032266</v>
      </c>
      <c r="S27" s="24">
        <v>272416.78253904625</v>
      </c>
      <c r="T27" s="24">
        <v>28173.384254453991</v>
      </c>
      <c r="U27" s="24">
        <v>39175.753704508257</v>
      </c>
      <c r="V27" s="24">
        <v>62378.989074592377</v>
      </c>
      <c r="W27" s="24">
        <v>40314.868381944878</v>
      </c>
      <c r="X27" s="24">
        <v>127986.03932225186</v>
      </c>
      <c r="Y27" s="24">
        <v>13669.340113346272</v>
      </c>
      <c r="Z27" s="24">
        <v>77952.354299924074</v>
      </c>
      <c r="AA27" s="24">
        <v>0</v>
      </c>
      <c r="AB27" s="24">
        <v>694518.04488227691</v>
      </c>
      <c r="AC27" s="24">
        <v>9083.2145162267389</v>
      </c>
      <c r="AD27" s="24">
        <v>0</v>
      </c>
      <c r="AE27" s="24">
        <v>224281.6185221753</v>
      </c>
      <c r="AF27" s="24">
        <v>7645.1572695103232</v>
      </c>
      <c r="AG27" s="24">
        <v>59398.008987487272</v>
      </c>
      <c r="AH27" s="24">
        <v>96992.784121583085</v>
      </c>
      <c r="AI27" s="24">
        <v>246622.819654397</v>
      </c>
      <c r="AJ27" s="24">
        <v>1548.2795720173885</v>
      </c>
      <c r="AK27" s="24">
        <v>2089.9504080193024</v>
      </c>
      <c r="AL27" s="24">
        <v>30079.945068325556</v>
      </c>
      <c r="AM27" s="24">
        <v>0</v>
      </c>
      <c r="AN27" s="24">
        <v>65635.498714585134</v>
      </c>
      <c r="AO27" s="24">
        <v>0</v>
      </c>
      <c r="AP27" s="24">
        <v>0</v>
      </c>
      <c r="AQ27" s="24">
        <v>19087.168492473167</v>
      </c>
      <c r="AR27" s="24">
        <v>81120.297017809818</v>
      </c>
      <c r="AS27" s="24">
        <v>73039.214866558003</v>
      </c>
      <c r="AT27" s="24">
        <v>28260.123267808405</v>
      </c>
      <c r="AU27" s="24">
        <v>0</v>
      </c>
      <c r="AV27" s="24">
        <v>353.86021872961351</v>
      </c>
      <c r="AW27" s="24">
        <v>11094.474288832245</v>
      </c>
      <c r="AX27" s="24">
        <v>32908.586554821799</v>
      </c>
      <c r="AY27" s="24">
        <v>0</v>
      </c>
      <c r="AZ27" s="24">
        <v>0</v>
      </c>
      <c r="BA27" s="24">
        <v>0</v>
      </c>
      <c r="BB27" s="24">
        <v>2750.3898770713722</v>
      </c>
      <c r="BC27" s="24">
        <v>0</v>
      </c>
      <c r="BD27" s="24">
        <v>0</v>
      </c>
      <c r="BE27" s="24">
        <v>0</v>
      </c>
      <c r="BF27" s="24">
        <v>0</v>
      </c>
      <c r="BG27" s="24">
        <v>4280.4469373399625</v>
      </c>
      <c r="BH27" s="24">
        <v>6488.6821462865946</v>
      </c>
      <c r="BI27" s="24">
        <v>0</v>
      </c>
      <c r="BJ27" s="24">
        <v>14938.691096470911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4">
        <v>0</v>
      </c>
      <c r="BQ27" s="24">
        <v>0</v>
      </c>
      <c r="BR27" s="24">
        <v>3676565.7059179307</v>
      </c>
      <c r="BS27" s="24">
        <v>545595.98472879292</v>
      </c>
      <c r="BT27" s="24">
        <v>0</v>
      </c>
      <c r="BU27" s="24">
        <v>234616.08395492804</v>
      </c>
      <c r="BV27" s="24">
        <v>780212.06868372089</v>
      </c>
      <c r="BW27" s="24">
        <v>0</v>
      </c>
      <c r="BX27" s="24">
        <v>0</v>
      </c>
      <c r="BY27" s="24">
        <v>0</v>
      </c>
      <c r="BZ27" s="24">
        <v>2.413463808142529</v>
      </c>
      <c r="CA27" s="24">
        <v>780214.48214752902</v>
      </c>
      <c r="CB27" s="24">
        <v>4456780.1880654609</v>
      </c>
      <c r="CC27" s="24">
        <v>0</v>
      </c>
    </row>
    <row r="28" spans="1:81" s="24" customFormat="1" ht="89.25">
      <c r="A28" s="27" t="s">
        <v>190</v>
      </c>
      <c r="B28" s="24" t="s">
        <v>284</v>
      </c>
      <c r="C28" s="26" t="s">
        <v>283</v>
      </c>
      <c r="D28" s="41"/>
      <c r="E28" s="24">
        <v>1359.4741866101676</v>
      </c>
      <c r="F28" s="24">
        <v>25.175530256934771</v>
      </c>
      <c r="G28" s="24">
        <v>0</v>
      </c>
      <c r="H28" s="24">
        <v>1376.0313253797576</v>
      </c>
      <c r="I28" s="24">
        <v>1224.3786577706408</v>
      </c>
      <c r="J28" s="24">
        <v>872.07895186362316</v>
      </c>
      <c r="K28" s="24">
        <v>0</v>
      </c>
      <c r="L28" s="24">
        <v>6.6956213262802953</v>
      </c>
      <c r="M28" s="24">
        <v>0</v>
      </c>
      <c r="N28" s="24">
        <v>14.49435960634127</v>
      </c>
      <c r="O28" s="24">
        <v>2155.0778123577429</v>
      </c>
      <c r="P28" s="24">
        <v>34.522686810993619</v>
      </c>
      <c r="Q28" s="24">
        <v>1.4053592880521906</v>
      </c>
      <c r="R28" s="24">
        <v>173.16183408992686</v>
      </c>
      <c r="S28" s="24">
        <v>1.0381989349975302</v>
      </c>
      <c r="T28" s="24">
        <v>1.5585731702767374</v>
      </c>
      <c r="U28" s="24">
        <v>0</v>
      </c>
      <c r="V28" s="24">
        <v>0</v>
      </c>
      <c r="W28" s="24">
        <v>0</v>
      </c>
      <c r="X28" s="24">
        <v>4247.5606042536392</v>
      </c>
      <c r="Y28" s="24">
        <v>0</v>
      </c>
      <c r="Z28" s="24">
        <v>0</v>
      </c>
      <c r="AA28" s="24">
        <v>0</v>
      </c>
      <c r="AB28" s="24">
        <v>3770.3253035425269</v>
      </c>
      <c r="AC28" s="24">
        <v>36705.819772482078</v>
      </c>
      <c r="AD28" s="24">
        <v>0</v>
      </c>
      <c r="AE28" s="24">
        <v>38382.653261407475</v>
      </c>
      <c r="AF28" s="24">
        <v>1.2646775268332544</v>
      </c>
      <c r="AG28" s="24">
        <v>9.8257399366653271</v>
      </c>
      <c r="AH28" s="24">
        <v>16.044744407385121</v>
      </c>
      <c r="AI28" s="24">
        <v>2843.695375875739</v>
      </c>
      <c r="AJ28" s="24">
        <v>1606.8750286707009</v>
      </c>
      <c r="AK28" s="24">
        <v>179.2227612626676</v>
      </c>
      <c r="AL28" s="24">
        <v>37.99924093207958</v>
      </c>
      <c r="AM28" s="24">
        <v>0</v>
      </c>
      <c r="AN28" s="24">
        <v>2892.6446150743272</v>
      </c>
      <c r="AO28" s="24">
        <v>0</v>
      </c>
      <c r="AP28" s="24">
        <v>0</v>
      </c>
      <c r="AQ28" s="24">
        <v>82.716504071881332</v>
      </c>
      <c r="AR28" s="24">
        <v>10143.929031601083</v>
      </c>
      <c r="AS28" s="24">
        <v>2283.4646005981235</v>
      </c>
      <c r="AT28" s="24">
        <v>242.80258353135338</v>
      </c>
      <c r="AU28" s="24">
        <v>0</v>
      </c>
      <c r="AV28" s="24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180.53613543830994</v>
      </c>
      <c r="BH28" s="24">
        <v>188.75991517304593</v>
      </c>
      <c r="BI28" s="24">
        <v>0</v>
      </c>
      <c r="BJ28" s="24">
        <v>7.5595088627673341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  <c r="BP28" s="24">
        <v>0</v>
      </c>
      <c r="BQ28" s="24">
        <v>0</v>
      </c>
      <c r="BR28" s="24">
        <v>111068.79250211445</v>
      </c>
      <c r="BS28" s="24">
        <v>82602.743193916234</v>
      </c>
      <c r="BT28" s="24">
        <v>0</v>
      </c>
      <c r="BU28" s="24">
        <v>223326.53592483918</v>
      </c>
      <c r="BV28" s="24">
        <v>305929.27911875542</v>
      </c>
      <c r="BW28" s="24">
        <v>0</v>
      </c>
      <c r="BX28" s="24">
        <v>0</v>
      </c>
      <c r="BY28" s="24">
        <v>0</v>
      </c>
      <c r="BZ28" s="24">
        <v>0</v>
      </c>
      <c r="CA28" s="24">
        <v>305929.27911875542</v>
      </c>
      <c r="CB28" s="24">
        <v>416998.07162086986</v>
      </c>
      <c r="CC28" s="24">
        <v>0</v>
      </c>
    </row>
    <row r="29" spans="1:81" s="24" customFormat="1" ht="216.75">
      <c r="A29" s="27" t="s">
        <v>190</v>
      </c>
      <c r="B29" s="24" t="s">
        <v>282</v>
      </c>
      <c r="C29" s="26" t="s">
        <v>281</v>
      </c>
      <c r="D29" s="41"/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4">
        <v>0</v>
      </c>
      <c r="BQ29" s="24">
        <v>0</v>
      </c>
      <c r="BR29" s="24">
        <v>0</v>
      </c>
      <c r="BS29" s="24">
        <v>0</v>
      </c>
      <c r="BT29" s="24">
        <v>0</v>
      </c>
      <c r="BU29" s="24">
        <v>0</v>
      </c>
      <c r="BV29" s="24">
        <v>0</v>
      </c>
      <c r="BW29" s="24">
        <v>0</v>
      </c>
      <c r="BX29" s="24">
        <v>0</v>
      </c>
      <c r="BY29" s="24">
        <v>0</v>
      </c>
      <c r="BZ29" s="24">
        <v>0</v>
      </c>
      <c r="CA29" s="24">
        <v>0</v>
      </c>
      <c r="CB29" s="24">
        <v>0</v>
      </c>
      <c r="CC29" s="24">
        <v>0</v>
      </c>
    </row>
    <row r="30" spans="1:81" s="24" customFormat="1" ht="51">
      <c r="A30" s="27" t="s">
        <v>190</v>
      </c>
      <c r="B30" s="24" t="s">
        <v>280</v>
      </c>
      <c r="C30" s="26" t="s">
        <v>279</v>
      </c>
      <c r="D30" s="41"/>
      <c r="E30" s="24">
        <v>154427.5513720806</v>
      </c>
      <c r="F30" s="24">
        <v>3310.3506656627028</v>
      </c>
      <c r="G30" s="24">
        <v>0</v>
      </c>
      <c r="H30" s="24">
        <v>64105.213675196625</v>
      </c>
      <c r="I30" s="24">
        <v>77733.564242075081</v>
      </c>
      <c r="J30" s="24">
        <v>157133.66565077289</v>
      </c>
      <c r="K30" s="24">
        <v>5557.0129027186731</v>
      </c>
      <c r="L30" s="24">
        <v>5728.9256244961252</v>
      </c>
      <c r="M30" s="24">
        <v>34377.841617881153</v>
      </c>
      <c r="N30" s="24">
        <v>4142.4426497862314</v>
      </c>
      <c r="O30" s="24">
        <v>62031.773242955089</v>
      </c>
      <c r="P30" s="24">
        <v>4019.3630818747679</v>
      </c>
      <c r="Q30" s="24">
        <v>11726.298655965096</v>
      </c>
      <c r="R30" s="24">
        <v>150412.61637226801</v>
      </c>
      <c r="S30" s="24">
        <v>8650.9710401851971</v>
      </c>
      <c r="T30" s="24">
        <v>26686.525277262641</v>
      </c>
      <c r="U30" s="24">
        <v>23663.35153305142</v>
      </c>
      <c r="V30" s="24">
        <v>38211.050343747404</v>
      </c>
      <c r="W30" s="24">
        <v>70849.981628700887</v>
      </c>
      <c r="X30" s="24">
        <v>31941.006558251811</v>
      </c>
      <c r="Y30" s="24">
        <v>7437.7677783882591</v>
      </c>
      <c r="Z30" s="24">
        <v>55497.42379208083</v>
      </c>
      <c r="AA30" s="24">
        <v>0</v>
      </c>
      <c r="AB30" s="24">
        <v>73373.148922453314</v>
      </c>
      <c r="AC30" s="24">
        <v>36591.657502033675</v>
      </c>
      <c r="AD30" s="24">
        <v>0</v>
      </c>
      <c r="AE30" s="24">
        <v>2925578.0243298882</v>
      </c>
      <c r="AF30" s="24">
        <v>5432.9149749543294</v>
      </c>
      <c r="AG30" s="24">
        <v>42210.293540666542</v>
      </c>
      <c r="AH30" s="24">
        <v>68926.449874119207</v>
      </c>
      <c r="AI30" s="24">
        <v>229367.18725851519</v>
      </c>
      <c r="AJ30" s="24">
        <v>2170.3317184627276</v>
      </c>
      <c r="AK30" s="24">
        <v>6065.5170245656345</v>
      </c>
      <c r="AL30" s="24">
        <v>15683.213976621495</v>
      </c>
      <c r="AM30" s="24">
        <v>0</v>
      </c>
      <c r="AN30" s="24">
        <v>120722.6349538097</v>
      </c>
      <c r="AO30" s="24">
        <v>0</v>
      </c>
      <c r="AP30" s="24">
        <v>0</v>
      </c>
      <c r="AQ30" s="24">
        <v>10876.937510124026</v>
      </c>
      <c r="AR30" s="24">
        <v>86433.087688819782</v>
      </c>
      <c r="AS30" s="24">
        <v>85380.158722065811</v>
      </c>
      <c r="AT30" s="24">
        <v>3585.6238563970505</v>
      </c>
      <c r="AU30" s="24">
        <v>0</v>
      </c>
      <c r="AV30" s="24">
        <v>455602.59730158595</v>
      </c>
      <c r="AW30" s="24">
        <v>29.825775302583779</v>
      </c>
      <c r="AX30" s="24">
        <v>64344.927632556872</v>
      </c>
      <c r="AY30" s="24">
        <v>0</v>
      </c>
      <c r="AZ30" s="24">
        <v>0</v>
      </c>
      <c r="BA30" s="24">
        <v>0</v>
      </c>
      <c r="BB30" s="24">
        <v>2456.9045913933392</v>
      </c>
      <c r="BC30" s="24">
        <v>0</v>
      </c>
      <c r="BD30" s="24">
        <v>0</v>
      </c>
      <c r="BE30" s="24">
        <v>0</v>
      </c>
      <c r="BF30" s="24">
        <v>0</v>
      </c>
      <c r="BG30" s="24">
        <v>66897.135414186399</v>
      </c>
      <c r="BH30" s="24">
        <v>31179.641175706183</v>
      </c>
      <c r="BI30" s="24">
        <v>0</v>
      </c>
      <c r="BJ30" s="24">
        <v>21808.903404429711</v>
      </c>
      <c r="BK30" s="24">
        <v>0</v>
      </c>
      <c r="BL30" s="24">
        <v>0</v>
      </c>
      <c r="BM30" s="24">
        <v>0</v>
      </c>
      <c r="BN30" s="24">
        <v>0</v>
      </c>
      <c r="BO30" s="24">
        <v>0</v>
      </c>
      <c r="BP30" s="24">
        <v>0</v>
      </c>
      <c r="BQ30" s="24">
        <v>0</v>
      </c>
      <c r="BR30" s="24">
        <v>5352361.8148540594</v>
      </c>
      <c r="BS30" s="24">
        <v>111984.51021867052</v>
      </c>
      <c r="BT30" s="24">
        <v>0</v>
      </c>
      <c r="BU30" s="24">
        <v>344905.26150683517</v>
      </c>
      <c r="BV30" s="24">
        <v>456889.77172550571</v>
      </c>
      <c r="BW30" s="24">
        <v>18163732.6762794</v>
      </c>
      <c r="BX30" s="24">
        <v>0</v>
      </c>
      <c r="BY30" s="24">
        <v>18163732.6762794</v>
      </c>
      <c r="BZ30" s="24">
        <v>42312.081762577218</v>
      </c>
      <c r="CA30" s="24">
        <v>18662934.529767483</v>
      </c>
      <c r="CB30" s="24">
        <v>24015296.344621543</v>
      </c>
      <c r="CC30" s="24">
        <v>0</v>
      </c>
    </row>
    <row r="31" spans="1:81" s="24" customFormat="1" ht="140.25">
      <c r="A31" s="27" t="s">
        <v>190</v>
      </c>
      <c r="B31" s="24" t="s">
        <v>278</v>
      </c>
      <c r="C31" s="26" t="s">
        <v>277</v>
      </c>
      <c r="D31" s="41"/>
      <c r="E31" s="24">
        <v>60514.168340205622</v>
      </c>
      <c r="F31" s="24">
        <v>178.08601003625435</v>
      </c>
      <c r="G31" s="24">
        <v>173.06531270001159</v>
      </c>
      <c r="H31" s="24">
        <v>2110.5462654204212</v>
      </c>
      <c r="I31" s="24">
        <v>113290.33227678023</v>
      </c>
      <c r="J31" s="24">
        <v>61830.770680411428</v>
      </c>
      <c r="K31" s="24">
        <v>10481.533476255729</v>
      </c>
      <c r="L31" s="24">
        <v>5225.6002523877878</v>
      </c>
      <c r="M31" s="24">
        <v>2569.6260055980033</v>
      </c>
      <c r="N31" s="24">
        <v>5402.2962523249653</v>
      </c>
      <c r="O31" s="24">
        <v>29814.135957975406</v>
      </c>
      <c r="P31" s="24">
        <v>3532.6188428567507</v>
      </c>
      <c r="Q31" s="24">
        <v>11061.261541591779</v>
      </c>
      <c r="R31" s="24">
        <v>14719.337267926663</v>
      </c>
      <c r="S31" s="24">
        <v>61650.387471287897</v>
      </c>
      <c r="T31" s="24">
        <v>10074.319947357961</v>
      </c>
      <c r="U31" s="24">
        <v>2691.7929969337638</v>
      </c>
      <c r="V31" s="24">
        <v>5783.8562121216737</v>
      </c>
      <c r="W31" s="24">
        <v>8804.9885578057801</v>
      </c>
      <c r="X31" s="24">
        <v>20646.071604438483</v>
      </c>
      <c r="Y31" s="24">
        <v>3980.8509980944073</v>
      </c>
      <c r="Z31" s="24">
        <v>14897.555189586821</v>
      </c>
      <c r="AA31" s="24">
        <v>0</v>
      </c>
      <c r="AB31" s="24">
        <v>12224.489859451325</v>
      </c>
      <c r="AC31" s="24">
        <v>57.864057303368952</v>
      </c>
      <c r="AD31" s="24">
        <v>0</v>
      </c>
      <c r="AE31" s="24">
        <v>95485.27851339287</v>
      </c>
      <c r="AF31" s="24">
        <v>8310.7591828104323</v>
      </c>
      <c r="AG31" s="24">
        <v>0</v>
      </c>
      <c r="AH31" s="24">
        <v>0</v>
      </c>
      <c r="AI31" s="24">
        <v>61009.725916286225</v>
      </c>
      <c r="AJ31" s="24">
        <v>479.87330297131467</v>
      </c>
      <c r="AK31" s="24">
        <v>425.74649705104616</v>
      </c>
      <c r="AL31" s="24">
        <v>425.92608462416564</v>
      </c>
      <c r="AM31" s="24">
        <v>0</v>
      </c>
      <c r="AN31" s="24">
        <v>28440.544990033901</v>
      </c>
      <c r="AO31" s="24">
        <v>0</v>
      </c>
      <c r="AP31" s="24">
        <v>0</v>
      </c>
      <c r="AQ31" s="24">
        <v>471.45556515385869</v>
      </c>
      <c r="AR31" s="24">
        <v>537.32377458583051</v>
      </c>
      <c r="AS31" s="24">
        <v>703.12542183030564</v>
      </c>
      <c r="AT31" s="24">
        <v>506.50016496480839</v>
      </c>
      <c r="AU31" s="24">
        <v>0</v>
      </c>
      <c r="AV31" s="24">
        <v>21.263117398418618</v>
      </c>
      <c r="AW31" s="24">
        <v>33.874210558428423</v>
      </c>
      <c r="AX31" s="24">
        <v>808.16492743398101</v>
      </c>
      <c r="AY31" s="24">
        <v>0</v>
      </c>
      <c r="AZ31" s="24">
        <v>0</v>
      </c>
      <c r="BA31" s="24">
        <v>0</v>
      </c>
      <c r="BB31" s="24">
        <v>7.7633022037975827</v>
      </c>
      <c r="BC31" s="24">
        <v>0</v>
      </c>
      <c r="BD31" s="24">
        <v>0</v>
      </c>
      <c r="BE31" s="24">
        <v>0</v>
      </c>
      <c r="BF31" s="24">
        <v>0</v>
      </c>
      <c r="BG31" s="24">
        <v>529.28625730869976</v>
      </c>
      <c r="BH31" s="24">
        <v>2218.2570821690433</v>
      </c>
      <c r="BI31" s="24">
        <v>0</v>
      </c>
      <c r="BJ31" s="24">
        <v>827.35140501819637</v>
      </c>
      <c r="BK31" s="24">
        <v>0</v>
      </c>
      <c r="BL31" s="24">
        <v>0</v>
      </c>
      <c r="BM31" s="24">
        <v>0</v>
      </c>
      <c r="BN31" s="24">
        <v>0</v>
      </c>
      <c r="BO31" s="24">
        <v>0</v>
      </c>
      <c r="BP31" s="24">
        <v>0</v>
      </c>
      <c r="BQ31" s="24">
        <v>0</v>
      </c>
      <c r="BR31" s="24">
        <v>662957.77509264811</v>
      </c>
      <c r="BS31" s="24">
        <v>482675.74972004729</v>
      </c>
      <c r="BT31" s="24">
        <v>0</v>
      </c>
      <c r="BU31" s="24">
        <v>18392.465798534151</v>
      </c>
      <c r="BV31" s="24">
        <v>501068.21551858145</v>
      </c>
      <c r="BW31" s="24">
        <v>43987.583594633579</v>
      </c>
      <c r="BX31" s="24">
        <v>0</v>
      </c>
      <c r="BY31" s="24">
        <v>43987.583594633579</v>
      </c>
      <c r="BZ31" s="24">
        <v>49708.317165656284</v>
      </c>
      <c r="CA31" s="24">
        <v>594764.11627887131</v>
      </c>
      <c r="CB31" s="24">
        <v>1257721.8913715193</v>
      </c>
      <c r="CC31" s="24">
        <v>0</v>
      </c>
    </row>
    <row r="32" spans="1:81" s="24" customFormat="1" ht="114.75">
      <c r="A32" s="27" t="s">
        <v>190</v>
      </c>
      <c r="B32" s="24" t="s">
        <v>276</v>
      </c>
      <c r="C32" s="26" t="s">
        <v>275</v>
      </c>
      <c r="D32" s="41"/>
      <c r="E32" s="24">
        <v>470156.5956369231</v>
      </c>
      <c r="F32" s="24">
        <v>1383.6150195189773</v>
      </c>
      <c r="G32" s="24">
        <v>1344.6073948242008</v>
      </c>
      <c r="H32" s="24">
        <v>16397.60198811179</v>
      </c>
      <c r="I32" s="24">
        <v>880193.81911323546</v>
      </c>
      <c r="J32" s="24">
        <v>480385.75834471668</v>
      </c>
      <c r="K32" s="24">
        <v>81434.847927616633</v>
      </c>
      <c r="L32" s="24">
        <v>40599.590016835064</v>
      </c>
      <c r="M32" s="24">
        <v>19964.359553949005</v>
      </c>
      <c r="N32" s="24">
        <v>41972.405542053653</v>
      </c>
      <c r="O32" s="24">
        <v>231636.87196449481</v>
      </c>
      <c r="P32" s="24">
        <v>27446.201350781601</v>
      </c>
      <c r="Q32" s="24">
        <v>85938.966236923152</v>
      </c>
      <c r="R32" s="24">
        <v>114359.88777064922</v>
      </c>
      <c r="S32" s="24">
        <v>478984.29554951139</v>
      </c>
      <c r="T32" s="24">
        <v>78271.057831923143</v>
      </c>
      <c r="U32" s="24">
        <v>20913.519367609781</v>
      </c>
      <c r="V32" s="24">
        <v>44936.883723772189</v>
      </c>
      <c r="W32" s="24">
        <v>68409.160342200295</v>
      </c>
      <c r="X32" s="24">
        <v>160406.84363780127</v>
      </c>
      <c r="Y32" s="24">
        <v>30928.680081659615</v>
      </c>
      <c r="Z32" s="24">
        <v>115744.52765957844</v>
      </c>
      <c r="AA32" s="24">
        <v>0</v>
      </c>
      <c r="AB32" s="24">
        <v>94976.510350537763</v>
      </c>
      <c r="AC32" s="24">
        <v>449.56691858585231</v>
      </c>
      <c r="AD32" s="24">
        <v>0</v>
      </c>
      <c r="AE32" s="24">
        <v>741859.87696162879</v>
      </c>
      <c r="AF32" s="24">
        <v>0</v>
      </c>
      <c r="AG32" s="24">
        <v>64569.312472107566</v>
      </c>
      <c r="AH32" s="24">
        <v>0</v>
      </c>
      <c r="AI32" s="24">
        <v>474006.76278459508</v>
      </c>
      <c r="AJ32" s="24">
        <v>3728.3103221983811</v>
      </c>
      <c r="AK32" s="24">
        <v>3307.7794696365991</v>
      </c>
      <c r="AL32" s="24">
        <v>3309.1747508461467</v>
      </c>
      <c r="AM32" s="24">
        <v>0</v>
      </c>
      <c r="AN32" s="24">
        <v>220964.94386900557</v>
      </c>
      <c r="AO32" s="24">
        <v>0</v>
      </c>
      <c r="AP32" s="24">
        <v>0</v>
      </c>
      <c r="AQ32" s="24">
        <v>3662.9098537829564</v>
      </c>
      <c r="AR32" s="24">
        <v>4174.6639430589457</v>
      </c>
      <c r="AS32" s="24">
        <v>5462.837277627681</v>
      </c>
      <c r="AT32" s="24">
        <v>3935.184102847164</v>
      </c>
      <c r="AU32" s="24">
        <v>0</v>
      </c>
      <c r="AV32" s="24">
        <v>165.20089696129429</v>
      </c>
      <c r="AW32" s="24">
        <v>263.1810690432585</v>
      </c>
      <c r="AX32" s="24">
        <v>6278.9274217468419</v>
      </c>
      <c r="AY32" s="24">
        <v>0</v>
      </c>
      <c r="AZ32" s="24">
        <v>0</v>
      </c>
      <c r="BA32" s="24">
        <v>0</v>
      </c>
      <c r="BB32" s="24">
        <v>60.315919976265391</v>
      </c>
      <c r="BC32" s="24">
        <v>0</v>
      </c>
      <c r="BD32" s="24">
        <v>0</v>
      </c>
      <c r="BE32" s="24">
        <v>0</v>
      </c>
      <c r="BF32" s="24">
        <v>0</v>
      </c>
      <c r="BG32" s="24">
        <v>4112.2175463879348</v>
      </c>
      <c r="BH32" s="24">
        <v>17234.446520636895</v>
      </c>
      <c r="BI32" s="24">
        <v>0</v>
      </c>
      <c r="BJ32" s="24">
        <v>6427.994148278477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  <c r="BP32" s="24">
        <v>0</v>
      </c>
      <c r="BQ32" s="24">
        <v>0</v>
      </c>
      <c r="BR32" s="24">
        <v>5150760.212654178</v>
      </c>
      <c r="BS32" s="24">
        <v>3750083.5508318888</v>
      </c>
      <c r="BT32" s="24">
        <v>0</v>
      </c>
      <c r="BU32" s="24">
        <v>142897.76001865775</v>
      </c>
      <c r="BV32" s="24">
        <v>3892981.3108505467</v>
      </c>
      <c r="BW32" s="24">
        <v>341755.54453430366</v>
      </c>
      <c r="BX32" s="24">
        <v>0</v>
      </c>
      <c r="BY32" s="24">
        <v>341755.54453430366</v>
      </c>
      <c r="BZ32" s="24">
        <v>386202.0054883227</v>
      </c>
      <c r="CA32" s="24">
        <v>4620938.860873173</v>
      </c>
      <c r="CB32" s="24">
        <v>9771699.073527351</v>
      </c>
      <c r="CC32" s="24">
        <v>0</v>
      </c>
    </row>
    <row r="33" spans="1:81" s="24" customFormat="1" ht="114.75">
      <c r="A33" s="27" t="s">
        <v>190</v>
      </c>
      <c r="B33" s="24" t="s">
        <v>274</v>
      </c>
      <c r="C33" s="26" t="s">
        <v>273</v>
      </c>
      <c r="D33" s="41"/>
      <c r="E33" s="24">
        <v>767732.75672517787</v>
      </c>
      <c r="F33" s="24">
        <v>2259.346317885077</v>
      </c>
      <c r="G33" s="24">
        <v>2195.6496016885258</v>
      </c>
      <c r="H33" s="24">
        <v>26776.134366382725</v>
      </c>
      <c r="I33" s="24">
        <v>1437294.7938437844</v>
      </c>
      <c r="J33" s="24">
        <v>784436.26223275426</v>
      </c>
      <c r="K33" s="24">
        <v>132977.39704846294</v>
      </c>
      <c r="L33" s="24">
        <v>66296.28395048072</v>
      </c>
      <c r="M33" s="24">
        <v>32600.399396379766</v>
      </c>
      <c r="N33" s="24">
        <v>68537.995451354989</v>
      </c>
      <c r="O33" s="24">
        <v>378246.77123073122</v>
      </c>
      <c r="P33" s="24">
        <v>44817.722478452983</v>
      </c>
      <c r="Q33" s="24">
        <v>140332.30645164961</v>
      </c>
      <c r="R33" s="24">
        <v>186741.67864858388</v>
      </c>
      <c r="S33" s="24">
        <v>782147.77174852928</v>
      </c>
      <c r="T33" s="24">
        <v>127811.14964407188</v>
      </c>
      <c r="U33" s="24">
        <v>34150.310823927372</v>
      </c>
      <c r="V33" s="24">
        <v>73378.78047452202</v>
      </c>
      <c r="W33" s="24">
        <v>111707.36248764765</v>
      </c>
      <c r="X33" s="24">
        <v>261933.12910308634</v>
      </c>
      <c r="Y33" s="24">
        <v>50504.366079978601</v>
      </c>
      <c r="Z33" s="24">
        <v>189002.69850635953</v>
      </c>
      <c r="AA33" s="24">
        <v>0</v>
      </c>
      <c r="AB33" s="24">
        <v>155089.98234253284</v>
      </c>
      <c r="AC33" s="24">
        <v>734.11125769869852</v>
      </c>
      <c r="AD33" s="24">
        <v>0</v>
      </c>
      <c r="AE33" s="24">
        <v>1211405.1652768599</v>
      </c>
      <c r="AF33" s="24">
        <v>0</v>
      </c>
      <c r="AG33" s="24">
        <v>0</v>
      </c>
      <c r="AH33" s="24">
        <v>105437.16013790089</v>
      </c>
      <c r="AI33" s="24">
        <v>774019.80973169918</v>
      </c>
      <c r="AJ33" s="24">
        <v>6088.0693542343433</v>
      </c>
      <c r="AK33" s="24">
        <v>5401.3719565558667</v>
      </c>
      <c r="AL33" s="24">
        <v>5403.6503529441216</v>
      </c>
      <c r="AM33" s="24">
        <v>0</v>
      </c>
      <c r="AN33" s="24">
        <v>360820.26088852604</v>
      </c>
      <c r="AO33" s="24">
        <v>0</v>
      </c>
      <c r="AP33" s="24">
        <v>0</v>
      </c>
      <c r="AQ33" s="24">
        <v>5981.2749747155958</v>
      </c>
      <c r="AR33" s="24">
        <v>6816.9335220406356</v>
      </c>
      <c r="AS33" s="24">
        <v>8920.4302600765113</v>
      </c>
      <c r="AT33" s="24">
        <v>6425.879733553792</v>
      </c>
      <c r="AU33" s="24">
        <v>0</v>
      </c>
      <c r="AV33" s="24">
        <v>269.76148205631193</v>
      </c>
      <c r="AW33" s="24">
        <v>429.75623341142034</v>
      </c>
      <c r="AX33" s="24">
        <v>10253.048247136921</v>
      </c>
      <c r="AY33" s="24">
        <v>0</v>
      </c>
      <c r="AZ33" s="24">
        <v>0</v>
      </c>
      <c r="BA33" s="24">
        <v>0</v>
      </c>
      <c r="BB33" s="24">
        <v>98.491668409036848</v>
      </c>
      <c r="BC33" s="24">
        <v>0</v>
      </c>
      <c r="BD33" s="24">
        <v>0</v>
      </c>
      <c r="BE33" s="24">
        <v>0</v>
      </c>
      <c r="BF33" s="24">
        <v>0</v>
      </c>
      <c r="BG33" s="24">
        <v>6714.9629345625617</v>
      </c>
      <c r="BH33" s="24">
        <v>28142.642814563766</v>
      </c>
      <c r="BI33" s="24">
        <v>0</v>
      </c>
      <c r="BJ33" s="24">
        <v>10496.463760091905</v>
      </c>
      <c r="BK33" s="24">
        <v>0</v>
      </c>
      <c r="BL33" s="24">
        <v>0</v>
      </c>
      <c r="BM33" s="24">
        <v>0</v>
      </c>
      <c r="BN33" s="24">
        <v>0</v>
      </c>
      <c r="BO33" s="24">
        <v>0</v>
      </c>
      <c r="BP33" s="24">
        <v>0</v>
      </c>
      <c r="BQ33" s="24">
        <v>0</v>
      </c>
      <c r="BR33" s="24">
        <v>8410830.2935414631</v>
      </c>
      <c r="BS33" s="24">
        <v>6123623.5100129405</v>
      </c>
      <c r="BT33" s="24">
        <v>0</v>
      </c>
      <c r="BU33" s="24">
        <v>233342.02316221068</v>
      </c>
      <c r="BV33" s="24">
        <v>6356965.5331751509</v>
      </c>
      <c r="BW33" s="24">
        <v>558062.84281940607</v>
      </c>
      <c r="BX33" s="24">
        <v>0</v>
      </c>
      <c r="BY33" s="24">
        <v>558062.84281940607</v>
      </c>
      <c r="BZ33" s="24">
        <v>630640.79729578726</v>
      </c>
      <c r="CA33" s="24">
        <v>7545669.173290344</v>
      </c>
      <c r="CB33" s="24">
        <v>15956499.466831807</v>
      </c>
      <c r="CC33" s="24">
        <v>0</v>
      </c>
    </row>
    <row r="34" spans="1:81" s="24" customFormat="1" ht="102">
      <c r="A34" s="27" t="s">
        <v>190</v>
      </c>
      <c r="B34" s="24" t="s">
        <v>272</v>
      </c>
      <c r="C34" s="26" t="s">
        <v>271</v>
      </c>
      <c r="D34" s="41"/>
      <c r="E34" s="24">
        <v>282714.88212341774</v>
      </c>
      <c r="F34" s="24">
        <v>15104.828372388432</v>
      </c>
      <c r="G34" s="24">
        <v>1909.3721541691482</v>
      </c>
      <c r="H34" s="24">
        <v>77317.602398600764</v>
      </c>
      <c r="I34" s="24">
        <v>503150.51401564892</v>
      </c>
      <c r="J34" s="24">
        <v>635791.47403230495</v>
      </c>
      <c r="K34" s="24">
        <v>88783.239024118069</v>
      </c>
      <c r="L34" s="24">
        <v>71703.683502831234</v>
      </c>
      <c r="M34" s="24">
        <v>59561.35668354205</v>
      </c>
      <c r="N34" s="24">
        <v>84668.530676372437</v>
      </c>
      <c r="O34" s="24">
        <v>354174.90752671292</v>
      </c>
      <c r="P34" s="24">
        <v>55311.361349620507</v>
      </c>
      <c r="Q34" s="24">
        <v>106567.18417016076</v>
      </c>
      <c r="R34" s="24">
        <v>209673.50950243691</v>
      </c>
      <c r="S34" s="24">
        <v>442390.54841166455</v>
      </c>
      <c r="T34" s="24">
        <v>95404.378464815061</v>
      </c>
      <c r="U34" s="24">
        <v>29089.145574407812</v>
      </c>
      <c r="V34" s="24">
        <v>101056.78758215558</v>
      </c>
      <c r="W34" s="24">
        <v>107775.39944854719</v>
      </c>
      <c r="X34" s="24">
        <v>183612.96262099955</v>
      </c>
      <c r="Y34" s="24">
        <v>31264.380050546606</v>
      </c>
      <c r="Z34" s="24">
        <v>724287.02287570818</v>
      </c>
      <c r="AA34" s="24">
        <v>0</v>
      </c>
      <c r="AB34" s="24">
        <v>111162.43182585725</v>
      </c>
      <c r="AC34" s="24">
        <v>53810.054889579151</v>
      </c>
      <c r="AD34" s="24">
        <v>0</v>
      </c>
      <c r="AE34" s="24">
        <v>896561.36921422521</v>
      </c>
      <c r="AF34" s="24">
        <v>45024.601352290956</v>
      </c>
      <c r="AG34" s="24">
        <v>349812.51287623344</v>
      </c>
      <c r="AH34" s="24">
        <v>571219.30722594634</v>
      </c>
      <c r="AI34" s="24">
        <v>373903.92566076032</v>
      </c>
      <c r="AJ34" s="24">
        <v>9041.2788184760302</v>
      </c>
      <c r="AK34" s="24">
        <v>13161.49662467378</v>
      </c>
      <c r="AL34" s="24">
        <v>81882.881658653452</v>
      </c>
      <c r="AM34" s="24">
        <v>0</v>
      </c>
      <c r="AN34" s="24">
        <v>166173.84078744517</v>
      </c>
      <c r="AO34" s="24">
        <v>0</v>
      </c>
      <c r="AP34" s="24">
        <v>0</v>
      </c>
      <c r="AQ34" s="24">
        <v>12031.821984800117</v>
      </c>
      <c r="AR34" s="24">
        <v>19556.01584582014</v>
      </c>
      <c r="AS34" s="24">
        <v>98674.311367963324</v>
      </c>
      <c r="AT34" s="24">
        <v>58003.875935006414</v>
      </c>
      <c r="AU34" s="24">
        <v>0</v>
      </c>
      <c r="AV34" s="24">
        <v>412.56254993193312</v>
      </c>
      <c r="AW34" s="24">
        <v>2864.8234857709103</v>
      </c>
      <c r="AX34" s="24">
        <v>21134.737470520256</v>
      </c>
      <c r="AY34" s="24">
        <v>0</v>
      </c>
      <c r="AZ34" s="24">
        <v>0</v>
      </c>
      <c r="BA34" s="24">
        <v>0</v>
      </c>
      <c r="BB34" s="24">
        <v>451.66082644290213</v>
      </c>
      <c r="BC34" s="24">
        <v>0</v>
      </c>
      <c r="BD34" s="24">
        <v>0</v>
      </c>
      <c r="BE34" s="24">
        <v>0</v>
      </c>
      <c r="BF34" s="24">
        <v>0</v>
      </c>
      <c r="BG34" s="24">
        <v>158927.24451697819</v>
      </c>
      <c r="BH34" s="24">
        <v>52012.887150585389</v>
      </c>
      <c r="BI34" s="24">
        <v>0</v>
      </c>
      <c r="BJ34" s="24">
        <v>31077.085914613523</v>
      </c>
      <c r="BK34" s="24">
        <v>0</v>
      </c>
      <c r="BL34" s="24">
        <v>0</v>
      </c>
      <c r="BM34" s="24">
        <v>0</v>
      </c>
      <c r="BN34" s="24">
        <v>0</v>
      </c>
      <c r="BO34" s="24">
        <v>0</v>
      </c>
      <c r="BP34" s="24">
        <v>0</v>
      </c>
      <c r="BQ34" s="24">
        <v>0</v>
      </c>
      <c r="BR34" s="24">
        <v>7388213.7985437457</v>
      </c>
      <c r="BS34" s="24">
        <v>7726045.9293580204</v>
      </c>
      <c r="BT34" s="24">
        <v>0</v>
      </c>
      <c r="BU34" s="24">
        <v>452146.76182457956</v>
      </c>
      <c r="BV34" s="24">
        <v>8178192.6911826003</v>
      </c>
      <c r="BW34" s="24">
        <v>500043.24164899811</v>
      </c>
      <c r="BX34" s="24">
        <v>0</v>
      </c>
      <c r="BY34" s="24">
        <v>500043.24164899811</v>
      </c>
      <c r="BZ34" s="24">
        <v>462813.91873684555</v>
      </c>
      <c r="CA34" s="24">
        <v>9141049.8515684437</v>
      </c>
      <c r="CB34" s="24">
        <v>16529263.650112189</v>
      </c>
      <c r="CC34" s="24">
        <v>0</v>
      </c>
    </row>
    <row r="35" spans="1:81" s="24" customFormat="1" ht="38.25">
      <c r="A35" s="27" t="s">
        <v>190</v>
      </c>
      <c r="B35" s="24" t="s">
        <v>270</v>
      </c>
      <c r="C35" s="26" t="s">
        <v>269</v>
      </c>
      <c r="D35" s="41"/>
      <c r="E35" s="24">
        <v>4617.4302693397103</v>
      </c>
      <c r="F35" s="24">
        <v>34.93928991907584</v>
      </c>
      <c r="G35" s="24">
        <v>18.192728909567197</v>
      </c>
      <c r="H35" s="24">
        <v>586.22965483639575</v>
      </c>
      <c r="I35" s="24">
        <v>10365.472179240302</v>
      </c>
      <c r="J35" s="24">
        <v>748.78642244007801</v>
      </c>
      <c r="K35" s="24">
        <v>2183.8281754637114</v>
      </c>
      <c r="L35" s="24">
        <v>759.03707229566578</v>
      </c>
      <c r="M35" s="24">
        <v>50.067756545663471</v>
      </c>
      <c r="N35" s="24">
        <v>1437.2094819520398</v>
      </c>
      <c r="O35" s="24">
        <v>3158.150126711646</v>
      </c>
      <c r="P35" s="24">
        <v>247.4130791856131</v>
      </c>
      <c r="Q35" s="24">
        <v>225.98489885045404</v>
      </c>
      <c r="R35" s="24">
        <v>2695.1947638033871</v>
      </c>
      <c r="S35" s="24">
        <v>5237.1827007550582</v>
      </c>
      <c r="T35" s="24">
        <v>354.75684190972527</v>
      </c>
      <c r="U35" s="24">
        <v>32.50134776969464</v>
      </c>
      <c r="V35" s="24">
        <v>147.84103238280542</v>
      </c>
      <c r="W35" s="24">
        <v>113.62004070899583</v>
      </c>
      <c r="X35" s="24">
        <v>136.53085543525685</v>
      </c>
      <c r="Y35" s="24">
        <v>36.837425682241452</v>
      </c>
      <c r="Z35" s="24">
        <v>4801.6637777649548</v>
      </c>
      <c r="AA35" s="24">
        <v>0</v>
      </c>
      <c r="AB35" s="24">
        <v>2674.8258500415304</v>
      </c>
      <c r="AC35" s="24">
        <v>8.3193436372516789</v>
      </c>
      <c r="AD35" s="24">
        <v>0</v>
      </c>
      <c r="AE35" s="24">
        <v>8453.9105123126028</v>
      </c>
      <c r="AF35" s="24">
        <v>52.961160727028272</v>
      </c>
      <c r="AG35" s="24">
        <v>411.47453086380699</v>
      </c>
      <c r="AH35" s="24">
        <v>671.90905930887868</v>
      </c>
      <c r="AI35" s="24">
        <v>13361.2633774324</v>
      </c>
      <c r="AJ35" s="24">
        <v>19.938263324451935</v>
      </c>
      <c r="AK35" s="24">
        <v>64.17101340751006</v>
      </c>
      <c r="AL35" s="24">
        <v>40.567450673950162</v>
      </c>
      <c r="AM35" s="24">
        <v>0</v>
      </c>
      <c r="AN35" s="24">
        <v>4364.5728599751319</v>
      </c>
      <c r="AO35" s="24">
        <v>0</v>
      </c>
      <c r="AP35" s="24">
        <v>0</v>
      </c>
      <c r="AQ35" s="24">
        <v>49.796360685163854</v>
      </c>
      <c r="AR35" s="24">
        <v>9.1664656530160702</v>
      </c>
      <c r="AS35" s="24">
        <v>76.514996665520712</v>
      </c>
      <c r="AT35" s="24">
        <v>91.066227018151977</v>
      </c>
      <c r="AU35" s="24">
        <v>0</v>
      </c>
      <c r="AV35" s="24">
        <v>0.53279020613496708</v>
      </c>
      <c r="AW35" s="24">
        <v>0.33848110600879155</v>
      </c>
      <c r="AX35" s="24">
        <v>17.617214104626786</v>
      </c>
      <c r="AY35" s="24">
        <v>0</v>
      </c>
      <c r="AZ35" s="24">
        <v>0</v>
      </c>
      <c r="BA35" s="24">
        <v>0</v>
      </c>
      <c r="BB35" s="24">
        <v>0</v>
      </c>
      <c r="BC35" s="24">
        <v>0</v>
      </c>
      <c r="BD35" s="24">
        <v>0</v>
      </c>
      <c r="BE35" s="24">
        <v>0</v>
      </c>
      <c r="BF35" s="24">
        <v>0</v>
      </c>
      <c r="BG35" s="24">
        <v>37.694674013124775</v>
      </c>
      <c r="BH35" s="24">
        <v>57.49235546939471</v>
      </c>
      <c r="BI35" s="24">
        <v>0</v>
      </c>
      <c r="BJ35" s="24">
        <v>84.369216867856011</v>
      </c>
      <c r="BK35" s="24">
        <v>0</v>
      </c>
      <c r="BL35" s="24">
        <v>0</v>
      </c>
      <c r="BM35" s="24">
        <v>0</v>
      </c>
      <c r="BN35" s="24">
        <v>0</v>
      </c>
      <c r="BO35" s="24">
        <v>0</v>
      </c>
      <c r="BP35" s="24">
        <v>0</v>
      </c>
      <c r="BQ35" s="24">
        <v>0</v>
      </c>
      <c r="BR35" s="24">
        <v>68537.372125395603</v>
      </c>
      <c r="BS35" s="24">
        <v>75738.190321059985</v>
      </c>
      <c r="BT35" s="24">
        <v>0</v>
      </c>
      <c r="BU35" s="24">
        <v>4050.9270121587238</v>
      </c>
      <c r="BV35" s="24">
        <v>79789.117333218703</v>
      </c>
      <c r="BW35" s="24">
        <v>3392.2393434501741</v>
      </c>
      <c r="BX35" s="24">
        <v>0</v>
      </c>
      <c r="BY35" s="24">
        <v>3392.2393434501741</v>
      </c>
      <c r="BZ35" s="24">
        <v>208518.39088627102</v>
      </c>
      <c r="CA35" s="24">
        <v>291699.74756293988</v>
      </c>
      <c r="CB35" s="24">
        <v>360237.11968833552</v>
      </c>
      <c r="CC35" s="24">
        <v>0</v>
      </c>
    </row>
    <row r="36" spans="1:81" s="24" customFormat="1" ht="38.25">
      <c r="A36" s="27" t="s">
        <v>190</v>
      </c>
      <c r="B36" s="24" t="s">
        <v>268</v>
      </c>
      <c r="C36" s="26" t="s">
        <v>267</v>
      </c>
      <c r="D36" s="41"/>
      <c r="E36" s="24">
        <v>1088.8937681038904</v>
      </c>
      <c r="F36" s="24">
        <v>4.3377903982436727</v>
      </c>
      <c r="G36" s="24">
        <v>0.32430210301912232</v>
      </c>
      <c r="H36" s="24">
        <v>777.636917868051</v>
      </c>
      <c r="I36" s="24">
        <v>3137.479869643234</v>
      </c>
      <c r="J36" s="24">
        <v>3227.5392823174498</v>
      </c>
      <c r="K36" s="24">
        <v>2271.3927337758614</v>
      </c>
      <c r="L36" s="24">
        <v>277.83326626556828</v>
      </c>
      <c r="M36" s="24">
        <v>804.56198635466819</v>
      </c>
      <c r="N36" s="24">
        <v>6470.52046989874</v>
      </c>
      <c r="O36" s="24">
        <v>9290.4566457376077</v>
      </c>
      <c r="P36" s="24">
        <v>2003.4652729843697</v>
      </c>
      <c r="Q36" s="24">
        <v>2294.1683914053397</v>
      </c>
      <c r="R36" s="24">
        <v>4708.0316322741255</v>
      </c>
      <c r="S36" s="24">
        <v>15734.448506418374</v>
      </c>
      <c r="T36" s="24">
        <v>4595.2122414599799</v>
      </c>
      <c r="U36" s="24">
        <v>1794.9375335465343</v>
      </c>
      <c r="V36" s="24">
        <v>3272.3673520401608</v>
      </c>
      <c r="W36" s="24">
        <v>4680.6761600372793</v>
      </c>
      <c r="X36" s="24">
        <v>6312.1781164072872</v>
      </c>
      <c r="Y36" s="24">
        <v>1347.708240921944</v>
      </c>
      <c r="Z36" s="24">
        <v>9784.0445219555513</v>
      </c>
      <c r="AA36" s="24">
        <v>0</v>
      </c>
      <c r="AB36" s="24">
        <v>537.52529162015344</v>
      </c>
      <c r="AC36" s="24">
        <v>31.160427409773884</v>
      </c>
      <c r="AD36" s="24">
        <v>0</v>
      </c>
      <c r="AE36" s="24">
        <v>2482.0934213290225</v>
      </c>
      <c r="AF36" s="24">
        <v>58.211631043423012</v>
      </c>
      <c r="AG36" s="24">
        <v>452.26734545841441</v>
      </c>
      <c r="AH36" s="24">
        <v>738.52086544736426</v>
      </c>
      <c r="AI36" s="24">
        <v>1738.1407400764933</v>
      </c>
      <c r="AJ36" s="24">
        <v>23.846238500847406</v>
      </c>
      <c r="AK36" s="24">
        <v>15.823277228426297</v>
      </c>
      <c r="AL36" s="24">
        <v>117.13996135828954</v>
      </c>
      <c r="AM36" s="24">
        <v>0</v>
      </c>
      <c r="AN36" s="24">
        <v>1172.0579178901401</v>
      </c>
      <c r="AO36" s="24">
        <v>0</v>
      </c>
      <c r="AP36" s="24">
        <v>0</v>
      </c>
      <c r="AQ36" s="24">
        <v>240.96728061222169</v>
      </c>
      <c r="AR36" s="24">
        <v>826.64439457279775</v>
      </c>
      <c r="AS36" s="24">
        <v>5427.6491855122467</v>
      </c>
      <c r="AT36" s="24">
        <v>960.5195140537038</v>
      </c>
      <c r="AU36" s="24">
        <v>0</v>
      </c>
      <c r="AV36" s="24">
        <v>6.7127220026744912</v>
      </c>
      <c r="AW36" s="24">
        <v>1145.9173414986251</v>
      </c>
      <c r="AX36" s="24">
        <v>2755.8236502629547</v>
      </c>
      <c r="AY36" s="24">
        <v>0</v>
      </c>
      <c r="AZ36" s="24">
        <v>0</v>
      </c>
      <c r="BA36" s="24">
        <v>0</v>
      </c>
      <c r="BB36" s="24">
        <v>2.0708836417654157</v>
      </c>
      <c r="BC36" s="24">
        <v>0</v>
      </c>
      <c r="BD36" s="24">
        <v>0</v>
      </c>
      <c r="BE36" s="24">
        <v>0</v>
      </c>
      <c r="BF36" s="24">
        <v>0</v>
      </c>
      <c r="BG36" s="24">
        <v>828.36111099609639</v>
      </c>
      <c r="BH36" s="24">
        <v>617.74829702249656</v>
      </c>
      <c r="BI36" s="24">
        <v>0</v>
      </c>
      <c r="BJ36" s="24">
        <v>102.25629188342266</v>
      </c>
      <c r="BK36" s="24">
        <v>0</v>
      </c>
      <c r="BL36" s="24">
        <v>0</v>
      </c>
      <c r="BM36" s="24">
        <v>0</v>
      </c>
      <c r="BN36" s="24">
        <v>0</v>
      </c>
      <c r="BO36" s="24">
        <v>0</v>
      </c>
      <c r="BP36" s="24">
        <v>0</v>
      </c>
      <c r="BQ36" s="24">
        <v>0</v>
      </c>
      <c r="BR36" s="24">
        <v>104159.67279133864</v>
      </c>
      <c r="BS36" s="24">
        <v>160011.36496551731</v>
      </c>
      <c r="BT36" s="24">
        <v>0</v>
      </c>
      <c r="BU36" s="24">
        <v>27797.975212002173</v>
      </c>
      <c r="BV36" s="24">
        <v>187809.34017751948</v>
      </c>
      <c r="BW36" s="24">
        <v>4975.3728116746952</v>
      </c>
      <c r="BX36" s="24">
        <v>0</v>
      </c>
      <c r="BY36" s="24">
        <v>4975.3728116746952</v>
      </c>
      <c r="BZ36" s="24">
        <v>144393.81070479867</v>
      </c>
      <c r="CA36" s="24">
        <v>337178.52369399287</v>
      </c>
      <c r="CB36" s="24">
        <v>441338.19648533151</v>
      </c>
      <c r="CC36" s="24">
        <v>0</v>
      </c>
    </row>
    <row r="37" spans="1:81" s="24" customFormat="1" ht="89.25">
      <c r="A37" s="27" t="s">
        <v>190</v>
      </c>
      <c r="B37" s="24" t="s">
        <v>266</v>
      </c>
      <c r="C37" s="26" t="s">
        <v>265</v>
      </c>
      <c r="D37" s="41"/>
      <c r="E37" s="24">
        <v>22929.955493551566</v>
      </c>
      <c r="F37" s="24">
        <v>110.64761549827524</v>
      </c>
      <c r="G37" s="24">
        <v>148.66043145121412</v>
      </c>
      <c r="H37" s="24">
        <v>6566.5380272752118</v>
      </c>
      <c r="I37" s="24">
        <v>35557.822653671436</v>
      </c>
      <c r="J37" s="24">
        <v>53838.339930248156</v>
      </c>
      <c r="K37" s="24">
        <v>6597.1537286800976</v>
      </c>
      <c r="L37" s="24">
        <v>5305.6594621640152</v>
      </c>
      <c r="M37" s="24">
        <v>4287.7960422586393</v>
      </c>
      <c r="N37" s="24">
        <v>3463.1239989946653</v>
      </c>
      <c r="O37" s="24">
        <v>21426.810846102737</v>
      </c>
      <c r="P37" s="24">
        <v>3551.9650339664931</v>
      </c>
      <c r="Q37" s="24">
        <v>8737.8320150906729</v>
      </c>
      <c r="R37" s="24">
        <v>9677.5455860717539</v>
      </c>
      <c r="S37" s="24">
        <v>20026.020455244572</v>
      </c>
      <c r="T37" s="24">
        <v>6443.5331546091902</v>
      </c>
      <c r="U37" s="24">
        <v>1311.6260830853973</v>
      </c>
      <c r="V37" s="24">
        <v>4108.1066533045168</v>
      </c>
      <c r="W37" s="24">
        <v>6235.0086872181355</v>
      </c>
      <c r="X37" s="24">
        <v>10591.286745365467</v>
      </c>
      <c r="Y37" s="24">
        <v>2018.6247838384882</v>
      </c>
      <c r="Z37" s="24">
        <v>28135.717379543294</v>
      </c>
      <c r="AA37" s="24">
        <v>0</v>
      </c>
      <c r="AB37" s="24">
        <v>5309.6884945878273</v>
      </c>
      <c r="AC37" s="24">
        <v>96.770783254629762</v>
      </c>
      <c r="AD37" s="24">
        <v>0</v>
      </c>
      <c r="AE37" s="24">
        <v>68322.482548360756</v>
      </c>
      <c r="AF37" s="24">
        <v>5034.6641054614693</v>
      </c>
      <c r="AG37" s="24">
        <v>39116.137607504599</v>
      </c>
      <c r="AH37" s="24">
        <v>63873.910174902783</v>
      </c>
      <c r="AI37" s="24">
        <v>21269.444444037665</v>
      </c>
      <c r="AJ37" s="24">
        <v>117.34848273059846</v>
      </c>
      <c r="AK37" s="24">
        <v>155.33074061566239</v>
      </c>
      <c r="AL37" s="24">
        <v>2523.7733151360467</v>
      </c>
      <c r="AM37" s="24">
        <v>0</v>
      </c>
      <c r="AN37" s="24">
        <v>15347.375937478844</v>
      </c>
      <c r="AO37" s="24">
        <v>0</v>
      </c>
      <c r="AP37" s="24">
        <v>0</v>
      </c>
      <c r="AQ37" s="24">
        <v>212.41141241523459</v>
      </c>
      <c r="AR37" s="24">
        <v>297.38639451874747</v>
      </c>
      <c r="AS37" s="24">
        <v>699.07027595725719</v>
      </c>
      <c r="AT37" s="24">
        <v>812.69037080216515</v>
      </c>
      <c r="AU37" s="24">
        <v>0</v>
      </c>
      <c r="AV37" s="24">
        <v>31.275540093944386</v>
      </c>
      <c r="AW37" s="24">
        <v>46.352072648647002</v>
      </c>
      <c r="AX37" s="24">
        <v>715.47832896614375</v>
      </c>
      <c r="AY37" s="24">
        <v>0</v>
      </c>
      <c r="AZ37" s="24">
        <v>0</v>
      </c>
      <c r="BA37" s="24">
        <v>0</v>
      </c>
      <c r="BB37" s="24">
        <v>1.6799982875063422</v>
      </c>
      <c r="BC37" s="24">
        <v>0</v>
      </c>
      <c r="BD37" s="24">
        <v>0</v>
      </c>
      <c r="BE37" s="24">
        <v>0</v>
      </c>
      <c r="BF37" s="24">
        <v>0</v>
      </c>
      <c r="BG37" s="24">
        <v>514.18777093446954</v>
      </c>
      <c r="BH37" s="24">
        <v>3736.5922257307789</v>
      </c>
      <c r="BI37" s="24">
        <v>0</v>
      </c>
      <c r="BJ37" s="24">
        <v>553.44007228199882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489857.26590394176</v>
      </c>
      <c r="BS37" s="24">
        <v>251962.1533483548</v>
      </c>
      <c r="BT37" s="24">
        <v>0</v>
      </c>
      <c r="BU37" s="24">
        <v>20638.308392093215</v>
      </c>
      <c r="BV37" s="24">
        <v>272600.46174044802</v>
      </c>
      <c r="BW37" s="24">
        <v>56516.045820132269</v>
      </c>
      <c r="BX37" s="24">
        <v>0</v>
      </c>
      <c r="BY37" s="24">
        <v>56516.045820132269</v>
      </c>
      <c r="BZ37" s="24">
        <v>116956.01027818359</v>
      </c>
      <c r="CA37" s="24">
        <v>446072.51783876389</v>
      </c>
      <c r="CB37" s="24">
        <v>935929.78374270559</v>
      </c>
      <c r="CC37" s="24">
        <v>0</v>
      </c>
    </row>
    <row r="38" spans="1:81" s="24" customFormat="1" ht="51">
      <c r="A38" s="27" t="s">
        <v>190</v>
      </c>
      <c r="B38" s="24" t="s">
        <v>264</v>
      </c>
      <c r="C38" s="26" t="s">
        <v>263</v>
      </c>
      <c r="D38" s="41"/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v>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4">
        <v>0</v>
      </c>
      <c r="BP38" s="24">
        <v>0</v>
      </c>
      <c r="BQ38" s="24">
        <v>0</v>
      </c>
      <c r="BR38" s="24">
        <v>0</v>
      </c>
      <c r="BS38" s="24">
        <v>0</v>
      </c>
      <c r="BT38" s="24">
        <v>0</v>
      </c>
      <c r="BU38" s="24">
        <v>0</v>
      </c>
      <c r="BV38" s="24">
        <v>0</v>
      </c>
      <c r="BW38" s="24">
        <v>0</v>
      </c>
      <c r="BX38" s="24">
        <v>0</v>
      </c>
      <c r="BY38" s="24">
        <v>0</v>
      </c>
      <c r="BZ38" s="24">
        <v>0</v>
      </c>
      <c r="CA38" s="24">
        <v>0</v>
      </c>
      <c r="CB38" s="24">
        <v>0</v>
      </c>
      <c r="CC38" s="24">
        <v>0</v>
      </c>
    </row>
    <row r="39" spans="1:81" s="24" customFormat="1" ht="51">
      <c r="A39" s="27" t="s">
        <v>190</v>
      </c>
      <c r="B39" s="24" t="s">
        <v>262</v>
      </c>
      <c r="C39" s="26" t="s">
        <v>261</v>
      </c>
      <c r="D39" s="41"/>
      <c r="E39" s="24">
        <v>1150.4773104488856</v>
      </c>
      <c r="F39" s="24">
        <v>5248.5817879350079</v>
      </c>
      <c r="G39" s="24">
        <v>0</v>
      </c>
      <c r="H39" s="24">
        <v>6513.6334581315814</v>
      </c>
      <c r="I39" s="24">
        <v>0</v>
      </c>
      <c r="J39" s="24">
        <v>763.43686389418099</v>
      </c>
      <c r="K39" s="24">
        <v>0</v>
      </c>
      <c r="L39" s="24">
        <v>0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 s="24">
        <v>0</v>
      </c>
      <c r="S39" s="24">
        <v>0</v>
      </c>
      <c r="T39" s="24">
        <v>0</v>
      </c>
      <c r="U39" s="24">
        <v>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17480.143737121729</v>
      </c>
      <c r="AC39" s="24">
        <v>3704.9987935853601</v>
      </c>
      <c r="AD39" s="24">
        <v>0</v>
      </c>
      <c r="AE39" s="24">
        <v>6380.8863971165611</v>
      </c>
      <c r="AF39" s="24">
        <v>12036.68107862031</v>
      </c>
      <c r="AG39" s="24">
        <v>93517.355586486243</v>
      </c>
      <c r="AH39" s="24">
        <v>152707.28491812188</v>
      </c>
      <c r="AI39" s="24">
        <v>1065190.6476486868</v>
      </c>
      <c r="AJ39" s="24">
        <v>2216.8598581284782</v>
      </c>
      <c r="AK39" s="24">
        <v>1864.0944666466185</v>
      </c>
      <c r="AL39" s="24">
        <v>55937.66017222032</v>
      </c>
      <c r="AM39" s="24">
        <v>0</v>
      </c>
      <c r="AN39" s="24">
        <v>181182.88923219283</v>
      </c>
      <c r="AO39" s="24">
        <v>0</v>
      </c>
      <c r="AP39" s="24">
        <v>0</v>
      </c>
      <c r="AQ39" s="24">
        <v>2200.0662015070779</v>
      </c>
      <c r="AR39" s="24">
        <v>36722.914990103316</v>
      </c>
      <c r="AS39" s="24">
        <v>93953.546962740773</v>
      </c>
      <c r="AT39" s="24">
        <v>48984.070105648119</v>
      </c>
      <c r="AU39" s="24">
        <v>0</v>
      </c>
      <c r="AV39" s="24">
        <v>23947.071071590013</v>
      </c>
      <c r="AW39" s="24">
        <v>3189.9133978981745</v>
      </c>
      <c r="AX39" s="24">
        <v>133026.45792494551</v>
      </c>
      <c r="AY39" s="24">
        <v>0</v>
      </c>
      <c r="AZ39" s="24">
        <v>0</v>
      </c>
      <c r="BA39" s="24">
        <v>0</v>
      </c>
      <c r="BB39" s="24">
        <v>661.86137844391044</v>
      </c>
      <c r="BC39" s="24">
        <v>0</v>
      </c>
      <c r="BD39" s="24">
        <v>0</v>
      </c>
      <c r="BE39" s="24">
        <v>0</v>
      </c>
      <c r="BF39" s="24">
        <v>0</v>
      </c>
      <c r="BG39" s="24">
        <v>56461.661360079685</v>
      </c>
      <c r="BH39" s="24">
        <v>169213.07660617295</v>
      </c>
      <c r="BI39" s="24">
        <v>0</v>
      </c>
      <c r="BJ39" s="24">
        <v>12647.255009886143</v>
      </c>
      <c r="BK39" s="24">
        <v>0</v>
      </c>
      <c r="BL39" s="24">
        <v>0</v>
      </c>
      <c r="BM39" s="24">
        <v>0</v>
      </c>
      <c r="BN39" s="24">
        <v>0</v>
      </c>
      <c r="BO39" s="24">
        <v>0</v>
      </c>
      <c r="BP39" s="24">
        <v>0</v>
      </c>
      <c r="BQ39" s="24">
        <v>0</v>
      </c>
      <c r="BR39" s="24">
        <v>2186903.5263183531</v>
      </c>
      <c r="BS39" s="24">
        <v>3067157.9804809391</v>
      </c>
      <c r="BT39" s="24">
        <v>0</v>
      </c>
      <c r="BU39" s="24">
        <v>86705.965653016086</v>
      </c>
      <c r="BV39" s="24">
        <v>3153863.9461339554</v>
      </c>
      <c r="BW39" s="24">
        <v>0</v>
      </c>
      <c r="BX39" s="24">
        <v>0</v>
      </c>
      <c r="BY39" s="24">
        <v>0</v>
      </c>
      <c r="BZ39" s="24">
        <v>0</v>
      </c>
      <c r="CA39" s="24">
        <v>3153863.9461339554</v>
      </c>
      <c r="CB39" s="24">
        <v>5340767.4724523081</v>
      </c>
      <c r="CC39" s="24">
        <v>0</v>
      </c>
    </row>
    <row r="40" spans="1:81" s="24" customFormat="1" ht="25.5">
      <c r="A40" s="27" t="s">
        <v>190</v>
      </c>
      <c r="B40" s="24" t="s">
        <v>260</v>
      </c>
      <c r="C40" s="26" t="s">
        <v>259</v>
      </c>
      <c r="D40" s="41"/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4">
        <v>0</v>
      </c>
      <c r="AO40" s="24">
        <v>0</v>
      </c>
      <c r="AP40" s="24">
        <v>0</v>
      </c>
      <c r="AQ40" s="24">
        <v>0</v>
      </c>
      <c r="AR40" s="24">
        <v>0</v>
      </c>
      <c r="AS40" s="24">
        <v>0</v>
      </c>
      <c r="AT40" s="24">
        <v>0</v>
      </c>
      <c r="AU40" s="24">
        <v>0</v>
      </c>
      <c r="AV40" s="24">
        <v>0</v>
      </c>
      <c r="AW40" s="24">
        <v>0</v>
      </c>
      <c r="AX40" s="24">
        <v>0</v>
      </c>
      <c r="AY40" s="24">
        <v>0</v>
      </c>
      <c r="AZ40" s="24">
        <v>0</v>
      </c>
      <c r="BA40" s="24">
        <v>0</v>
      </c>
      <c r="BB40" s="24">
        <v>0</v>
      </c>
      <c r="BC40" s="24">
        <v>0</v>
      </c>
      <c r="BD40" s="24">
        <v>0</v>
      </c>
      <c r="BE40" s="24">
        <v>0</v>
      </c>
      <c r="BF40" s="24">
        <v>0</v>
      </c>
      <c r="BG40" s="24">
        <v>0</v>
      </c>
      <c r="BH40" s="24">
        <v>0</v>
      </c>
      <c r="BI40" s="24">
        <v>0</v>
      </c>
      <c r="BJ40" s="24">
        <v>0</v>
      </c>
      <c r="BK40" s="24">
        <v>0</v>
      </c>
      <c r="BL40" s="24">
        <v>0</v>
      </c>
      <c r="BM40" s="24">
        <v>0</v>
      </c>
      <c r="BN40" s="24">
        <v>0</v>
      </c>
      <c r="BO40" s="24">
        <v>0</v>
      </c>
      <c r="BP40" s="24">
        <v>0</v>
      </c>
      <c r="BQ40" s="24">
        <v>0</v>
      </c>
      <c r="BR40" s="24">
        <v>0</v>
      </c>
      <c r="BS40" s="24">
        <v>0</v>
      </c>
      <c r="BT40" s="24">
        <v>0</v>
      </c>
      <c r="BU40" s="24">
        <v>0</v>
      </c>
      <c r="BV40" s="24">
        <v>0</v>
      </c>
      <c r="BW40" s="24">
        <v>0</v>
      </c>
      <c r="BX40" s="24">
        <v>0</v>
      </c>
      <c r="BY40" s="24">
        <v>0</v>
      </c>
      <c r="BZ40" s="24">
        <v>0</v>
      </c>
      <c r="CA40" s="24">
        <v>0</v>
      </c>
      <c r="CB40" s="24">
        <v>0</v>
      </c>
      <c r="CC40" s="24">
        <v>0</v>
      </c>
    </row>
    <row r="41" spans="1:81" s="24" customFormat="1" ht="242.25">
      <c r="A41" s="27" t="s">
        <v>190</v>
      </c>
      <c r="B41" s="24" t="s">
        <v>258</v>
      </c>
      <c r="C41" s="26" t="s">
        <v>257</v>
      </c>
      <c r="D41" s="41"/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24">
        <v>0</v>
      </c>
      <c r="N41" s="24">
        <v>0</v>
      </c>
      <c r="O41" s="24">
        <v>0</v>
      </c>
      <c r="P41" s="24">
        <v>0</v>
      </c>
      <c r="Q41" s="24">
        <v>0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4">
        <v>0</v>
      </c>
      <c r="AE41" s="24">
        <v>0</v>
      </c>
      <c r="AF41" s="24">
        <v>0</v>
      </c>
      <c r="AG41" s="24">
        <v>0</v>
      </c>
      <c r="AH41" s="24">
        <v>0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4">
        <v>0</v>
      </c>
      <c r="AO41" s="24">
        <v>0</v>
      </c>
      <c r="AP41" s="24">
        <v>0</v>
      </c>
      <c r="AQ41" s="24">
        <v>0</v>
      </c>
      <c r="AR41" s="24">
        <v>0</v>
      </c>
      <c r="AS41" s="24">
        <v>0</v>
      </c>
      <c r="AT41" s="24">
        <v>0</v>
      </c>
      <c r="AU41" s="24">
        <v>0</v>
      </c>
      <c r="AV41" s="24">
        <v>0</v>
      </c>
      <c r="AW41" s="24">
        <v>0</v>
      </c>
      <c r="AX41" s="24">
        <v>0</v>
      </c>
      <c r="AY41" s="24">
        <v>0</v>
      </c>
      <c r="AZ41" s="24">
        <v>0</v>
      </c>
      <c r="BA41" s="24">
        <v>0</v>
      </c>
      <c r="BB41" s="24">
        <v>0</v>
      </c>
      <c r="BC41" s="24">
        <v>0</v>
      </c>
      <c r="BD41" s="24">
        <v>0</v>
      </c>
      <c r="BE41" s="24">
        <v>0</v>
      </c>
      <c r="BF41" s="24">
        <v>0</v>
      </c>
      <c r="BG41" s="24">
        <v>0</v>
      </c>
      <c r="BH41" s="24">
        <v>0</v>
      </c>
      <c r="BI41" s="24">
        <v>0</v>
      </c>
      <c r="BJ41" s="24">
        <v>0</v>
      </c>
      <c r="BK41" s="24">
        <v>0</v>
      </c>
      <c r="BL41" s="24">
        <v>0</v>
      </c>
      <c r="BM41" s="24">
        <v>0</v>
      </c>
      <c r="BN41" s="24">
        <v>0</v>
      </c>
      <c r="BO41" s="24">
        <v>0</v>
      </c>
      <c r="BP41" s="24">
        <v>0</v>
      </c>
      <c r="BQ41" s="24">
        <v>0</v>
      </c>
      <c r="BR41" s="24">
        <v>0</v>
      </c>
      <c r="BS41" s="24">
        <v>0</v>
      </c>
      <c r="BT41" s="24">
        <v>0</v>
      </c>
      <c r="BU41" s="24">
        <v>0</v>
      </c>
      <c r="BV41" s="24">
        <v>0</v>
      </c>
      <c r="BW41" s="24">
        <v>0</v>
      </c>
      <c r="BX41" s="24">
        <v>0</v>
      </c>
      <c r="BY41" s="24">
        <v>0</v>
      </c>
      <c r="BZ41" s="24">
        <v>0</v>
      </c>
      <c r="CA41" s="24">
        <v>0</v>
      </c>
      <c r="CB41" s="24">
        <v>0</v>
      </c>
      <c r="CC41" s="24">
        <v>0</v>
      </c>
    </row>
    <row r="42" spans="1:81" s="24" customFormat="1" ht="38.25">
      <c r="A42" s="27" t="s">
        <v>190</v>
      </c>
      <c r="B42" s="24" t="s">
        <v>256</v>
      </c>
      <c r="C42" s="26" t="s">
        <v>255</v>
      </c>
      <c r="D42" s="41"/>
      <c r="E42" s="24">
        <v>1139.4729224710431</v>
      </c>
      <c r="F42" s="24">
        <v>520.60614579731316</v>
      </c>
      <c r="G42" s="24">
        <v>0</v>
      </c>
      <c r="H42" s="24">
        <v>2698.5620055075879</v>
      </c>
      <c r="I42" s="24">
        <v>31675.112436955125</v>
      </c>
      <c r="J42" s="24">
        <v>30155.744420015475</v>
      </c>
      <c r="K42" s="24">
        <v>3424.7629796935939</v>
      </c>
      <c r="L42" s="24">
        <v>3444.4513317493615</v>
      </c>
      <c r="M42" s="24">
        <v>1011.046831153586</v>
      </c>
      <c r="N42" s="24">
        <v>5907.6046244528025</v>
      </c>
      <c r="O42" s="24">
        <v>15075.882139664693</v>
      </c>
      <c r="P42" s="24">
        <v>5876.4837924281765</v>
      </c>
      <c r="Q42" s="24">
        <v>4089.5636474395092</v>
      </c>
      <c r="R42" s="24">
        <v>7507.0990755846497</v>
      </c>
      <c r="S42" s="24">
        <v>22169.344522580952</v>
      </c>
      <c r="T42" s="24">
        <v>4294.2053954402072</v>
      </c>
      <c r="U42" s="24">
        <v>143118.98482349981</v>
      </c>
      <c r="V42" s="24">
        <v>28445.643934327545</v>
      </c>
      <c r="W42" s="24">
        <v>9203.3057078743277</v>
      </c>
      <c r="X42" s="24">
        <v>22535.601662986108</v>
      </c>
      <c r="Y42" s="24">
        <v>4209.0767442661891</v>
      </c>
      <c r="Z42" s="24">
        <v>29214.620297926038</v>
      </c>
      <c r="AA42" s="24">
        <v>0</v>
      </c>
      <c r="AB42" s="24">
        <v>21229.305153633257</v>
      </c>
      <c r="AC42" s="24">
        <v>1041.032128417987</v>
      </c>
      <c r="AD42" s="24">
        <v>0</v>
      </c>
      <c r="AE42" s="24">
        <v>14059.548513585103</v>
      </c>
      <c r="AF42" s="24">
        <v>2442.3034404887208</v>
      </c>
      <c r="AG42" s="24">
        <v>18975.144211469149</v>
      </c>
      <c r="AH42" s="24">
        <v>30985.080098672024</v>
      </c>
      <c r="AI42" s="24">
        <v>131465.4277821662</v>
      </c>
      <c r="AJ42" s="24">
        <v>2126.1271875937114</v>
      </c>
      <c r="AK42" s="24">
        <v>3616.4666313180683</v>
      </c>
      <c r="AL42" s="24">
        <v>22240.100767706743</v>
      </c>
      <c r="AM42" s="24">
        <v>0</v>
      </c>
      <c r="AN42" s="24">
        <v>10972.998955824367</v>
      </c>
      <c r="AO42" s="24">
        <v>0</v>
      </c>
      <c r="AP42" s="24">
        <v>0</v>
      </c>
      <c r="AQ42" s="24">
        <v>5979.3106373451155</v>
      </c>
      <c r="AR42" s="24">
        <v>15132.982579323034</v>
      </c>
      <c r="AS42" s="24">
        <v>106497.99754259083</v>
      </c>
      <c r="AT42" s="24">
        <v>47338.022245213426</v>
      </c>
      <c r="AU42" s="24">
        <v>0</v>
      </c>
      <c r="AV42" s="24">
        <v>4024.3665260777029</v>
      </c>
      <c r="AW42" s="24">
        <v>106.84291251988256</v>
      </c>
      <c r="AX42" s="24">
        <v>35709.182095615397</v>
      </c>
      <c r="AY42" s="24">
        <v>0</v>
      </c>
      <c r="AZ42" s="24">
        <v>0</v>
      </c>
      <c r="BA42" s="24">
        <v>0</v>
      </c>
      <c r="BB42" s="24">
        <v>96.154829826851696</v>
      </c>
      <c r="BC42" s="24">
        <v>0</v>
      </c>
      <c r="BD42" s="24">
        <v>0</v>
      </c>
      <c r="BE42" s="24">
        <v>0</v>
      </c>
      <c r="BF42" s="24">
        <v>0</v>
      </c>
      <c r="BG42" s="24">
        <v>11887.189857718718</v>
      </c>
      <c r="BH42" s="24">
        <v>18363.553195781129</v>
      </c>
      <c r="BI42" s="24">
        <v>0</v>
      </c>
      <c r="BJ42" s="24">
        <v>29905.527878427307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4">
        <v>0</v>
      </c>
      <c r="BQ42" s="24">
        <v>0</v>
      </c>
      <c r="BR42" s="24">
        <v>909911.84061312885</v>
      </c>
      <c r="BS42" s="24">
        <v>487828.50990387757</v>
      </c>
      <c r="BT42" s="24">
        <v>0</v>
      </c>
      <c r="BU42" s="24">
        <v>163645.2894210096</v>
      </c>
      <c r="BV42" s="24">
        <v>651473.79932488711</v>
      </c>
      <c r="BW42" s="24">
        <v>0</v>
      </c>
      <c r="BX42" s="24">
        <v>0</v>
      </c>
      <c r="BY42" s="24">
        <v>0</v>
      </c>
      <c r="BZ42" s="24">
        <v>152193.49903158777</v>
      </c>
      <c r="CA42" s="24">
        <v>803667.29835647484</v>
      </c>
      <c r="CB42" s="24">
        <v>1713579.1389696037</v>
      </c>
      <c r="CC42" s="24">
        <v>0</v>
      </c>
    </row>
    <row r="43" spans="1:81" s="24" customFormat="1" ht="114.75">
      <c r="A43" s="27" t="s">
        <v>190</v>
      </c>
      <c r="B43" s="24" t="s">
        <v>254</v>
      </c>
      <c r="C43" s="26" t="s">
        <v>253</v>
      </c>
      <c r="D43" s="41"/>
      <c r="E43" s="24">
        <v>7.8523935160556881</v>
      </c>
      <c r="F43" s="24">
        <v>3539.2718298012387</v>
      </c>
      <c r="G43" s="24">
        <v>0</v>
      </c>
      <c r="H43" s="24">
        <v>2334.811613046239</v>
      </c>
      <c r="I43" s="24">
        <v>86507.720139151628</v>
      </c>
      <c r="J43" s="24">
        <v>101916.4219477094</v>
      </c>
      <c r="K43" s="24">
        <v>5864.4350783434784</v>
      </c>
      <c r="L43" s="24">
        <v>9778.7994322597169</v>
      </c>
      <c r="M43" s="24">
        <v>29763.10537063079</v>
      </c>
      <c r="N43" s="24">
        <v>21523.515399750697</v>
      </c>
      <c r="O43" s="24">
        <v>63248.049710861473</v>
      </c>
      <c r="P43" s="24">
        <v>3771.8882481313249</v>
      </c>
      <c r="Q43" s="24">
        <v>15967.194505305215</v>
      </c>
      <c r="R43" s="24">
        <v>13437.880711475458</v>
      </c>
      <c r="S43" s="24">
        <v>4260.465450939837</v>
      </c>
      <c r="T43" s="24">
        <v>103528.65045794068</v>
      </c>
      <c r="U43" s="24">
        <v>9243.9725649848315</v>
      </c>
      <c r="V43" s="24">
        <v>48377.716233241197</v>
      </c>
      <c r="W43" s="24">
        <v>90684.992826893664</v>
      </c>
      <c r="X43" s="24">
        <v>31952.360552053015</v>
      </c>
      <c r="Y43" s="24">
        <v>29369.952439154786</v>
      </c>
      <c r="Z43" s="24">
        <v>74747.481369458037</v>
      </c>
      <c r="AA43" s="24">
        <v>0</v>
      </c>
      <c r="AB43" s="24">
        <v>1795.3706774328123</v>
      </c>
      <c r="AC43" s="24">
        <v>199.05614304981452</v>
      </c>
      <c r="AD43" s="24">
        <v>0</v>
      </c>
      <c r="AE43" s="24">
        <v>5552.1163103945491</v>
      </c>
      <c r="AF43" s="24">
        <v>3246.2872272433497</v>
      </c>
      <c r="AG43" s="24">
        <v>25221.586829712931</v>
      </c>
      <c r="AH43" s="24">
        <v>41185.082939285843</v>
      </c>
      <c r="AI43" s="24">
        <v>31104.077584017858</v>
      </c>
      <c r="AJ43" s="24">
        <v>1243.3412546086158</v>
      </c>
      <c r="AK43" s="24">
        <v>7820.025661782628</v>
      </c>
      <c r="AL43" s="24">
        <v>8023.9384618771546</v>
      </c>
      <c r="AM43" s="24">
        <v>0</v>
      </c>
      <c r="AN43" s="24">
        <v>17940.898119347778</v>
      </c>
      <c r="AO43" s="24">
        <v>0</v>
      </c>
      <c r="AP43" s="24">
        <v>0</v>
      </c>
      <c r="AQ43" s="24">
        <v>2520.942681370886</v>
      </c>
      <c r="AR43" s="24">
        <v>286773.31434039783</v>
      </c>
      <c r="AS43" s="24">
        <v>23715.747668302178</v>
      </c>
      <c r="AT43" s="24">
        <v>1300.1758053302897</v>
      </c>
      <c r="AU43" s="24">
        <v>0</v>
      </c>
      <c r="AV43" s="24">
        <v>289.72284478928503</v>
      </c>
      <c r="AW43" s="24">
        <v>111.31834436687376</v>
      </c>
      <c r="AX43" s="24">
        <v>15681.290844185849</v>
      </c>
      <c r="AY43" s="24">
        <v>0</v>
      </c>
      <c r="AZ43" s="24">
        <v>0</v>
      </c>
      <c r="BA43" s="24">
        <v>0</v>
      </c>
      <c r="BB43" s="24">
        <v>54.536994169536136</v>
      </c>
      <c r="BC43" s="24">
        <v>0</v>
      </c>
      <c r="BD43" s="24">
        <v>0</v>
      </c>
      <c r="BE43" s="24">
        <v>0</v>
      </c>
      <c r="BF43" s="24">
        <v>0</v>
      </c>
      <c r="BG43" s="24">
        <v>2881.2984443955056</v>
      </c>
      <c r="BH43" s="24">
        <v>4607.5754381094039</v>
      </c>
      <c r="BI43" s="24">
        <v>0</v>
      </c>
      <c r="BJ43" s="24">
        <v>6507.9181418360331</v>
      </c>
      <c r="BK43" s="24">
        <v>0</v>
      </c>
      <c r="BL43" s="24">
        <v>0</v>
      </c>
      <c r="BM43" s="24">
        <v>0</v>
      </c>
      <c r="BN43" s="24">
        <v>0</v>
      </c>
      <c r="BO43" s="24">
        <v>0</v>
      </c>
      <c r="BP43" s="24">
        <v>0</v>
      </c>
      <c r="BQ43" s="24">
        <v>0</v>
      </c>
      <c r="BR43" s="24">
        <v>1237602.1610306555</v>
      </c>
      <c r="BS43" s="24">
        <v>830518.89962543047</v>
      </c>
      <c r="BT43" s="24">
        <v>0</v>
      </c>
      <c r="BU43" s="24">
        <v>264603.51257512206</v>
      </c>
      <c r="BV43" s="24">
        <v>1095122.4122005524</v>
      </c>
      <c r="BW43" s="24">
        <v>298421.54863775271</v>
      </c>
      <c r="BX43" s="24">
        <v>0</v>
      </c>
      <c r="BY43" s="24">
        <v>298421.54863775271</v>
      </c>
      <c r="BZ43" s="24">
        <v>3062430.9937910899</v>
      </c>
      <c r="CA43" s="24">
        <v>4455974.9546293952</v>
      </c>
      <c r="CB43" s="24">
        <v>5693577.1156600509</v>
      </c>
      <c r="CC43" s="24">
        <v>0</v>
      </c>
    </row>
    <row r="44" spans="1:81" s="24" customFormat="1" ht="89.25">
      <c r="A44" s="27" t="s">
        <v>190</v>
      </c>
      <c r="B44" s="24" t="s">
        <v>252</v>
      </c>
      <c r="C44" s="26" t="s">
        <v>251</v>
      </c>
      <c r="D44" s="41"/>
      <c r="E44" s="24">
        <v>182795.89292642087</v>
      </c>
      <c r="F44" s="24">
        <v>221.98035962816334</v>
      </c>
      <c r="G44" s="24">
        <v>124.21717244880789</v>
      </c>
      <c r="H44" s="24">
        <v>38681.076823744479</v>
      </c>
      <c r="I44" s="24">
        <v>370430.99923500768</v>
      </c>
      <c r="J44" s="24">
        <v>167208.63093474627</v>
      </c>
      <c r="K44" s="24">
        <v>36906.723560673352</v>
      </c>
      <c r="L44" s="24">
        <v>20299.184515200111</v>
      </c>
      <c r="M44" s="24">
        <v>20671.883202840054</v>
      </c>
      <c r="N44" s="24">
        <v>76393.161309747695</v>
      </c>
      <c r="O44" s="24">
        <v>135400.72561307292</v>
      </c>
      <c r="P44" s="24">
        <v>61650.802900389775</v>
      </c>
      <c r="Q44" s="24">
        <v>38710.832434788223</v>
      </c>
      <c r="R44" s="24">
        <v>42945.888254599995</v>
      </c>
      <c r="S44" s="24">
        <v>170939.0603349476</v>
      </c>
      <c r="T44" s="24">
        <v>68648.759329912529</v>
      </c>
      <c r="U44" s="24">
        <v>14472.803917806832</v>
      </c>
      <c r="V44" s="24">
        <v>76037.398113792544</v>
      </c>
      <c r="W44" s="24">
        <v>84365.898705358049</v>
      </c>
      <c r="X44" s="24">
        <v>273624.64933046768</v>
      </c>
      <c r="Y44" s="24">
        <v>22636.689053154714</v>
      </c>
      <c r="Z44" s="24">
        <v>334618.20737722149</v>
      </c>
      <c r="AA44" s="24">
        <v>0</v>
      </c>
      <c r="AB44" s="24">
        <v>178154.32411854426</v>
      </c>
      <c r="AC44" s="24">
        <v>9910.8082739474339</v>
      </c>
      <c r="AD44" s="24">
        <v>0</v>
      </c>
      <c r="AE44" s="24">
        <v>433067.76236241084</v>
      </c>
      <c r="AF44" s="24">
        <v>38282.861659291753</v>
      </c>
      <c r="AG44" s="24">
        <v>297433.48380470788</v>
      </c>
      <c r="AH44" s="24">
        <v>485688.02518747206</v>
      </c>
      <c r="AI44" s="24">
        <v>120270.08979421011</v>
      </c>
      <c r="AJ44" s="24">
        <v>830.51239686278529</v>
      </c>
      <c r="AK44" s="24">
        <v>891.91177105809038</v>
      </c>
      <c r="AL44" s="24">
        <v>14675.144766079269</v>
      </c>
      <c r="AM44" s="24">
        <v>0</v>
      </c>
      <c r="AN44" s="24">
        <v>94253.057253761959</v>
      </c>
      <c r="AO44" s="24">
        <v>0</v>
      </c>
      <c r="AP44" s="24">
        <v>0</v>
      </c>
      <c r="AQ44" s="24">
        <v>2459.2566162325247</v>
      </c>
      <c r="AR44" s="24">
        <v>67969.04836616879</v>
      </c>
      <c r="AS44" s="24">
        <v>232958.38788741519</v>
      </c>
      <c r="AT44" s="24">
        <v>23849.166719255943</v>
      </c>
      <c r="AU44" s="24">
        <v>0</v>
      </c>
      <c r="AV44" s="24">
        <v>83091.262818818519</v>
      </c>
      <c r="AW44" s="24">
        <v>7572.5451672779263</v>
      </c>
      <c r="AX44" s="24">
        <v>53073.040783941404</v>
      </c>
      <c r="AY44" s="24">
        <v>0</v>
      </c>
      <c r="AZ44" s="24">
        <v>0</v>
      </c>
      <c r="BA44" s="24">
        <v>0</v>
      </c>
      <c r="BB44" s="24">
        <v>2703.0504250638028</v>
      </c>
      <c r="BC44" s="24">
        <v>0</v>
      </c>
      <c r="BD44" s="24">
        <v>0</v>
      </c>
      <c r="BE44" s="24">
        <v>0</v>
      </c>
      <c r="BF44" s="24">
        <v>0</v>
      </c>
      <c r="BG44" s="24">
        <v>107146.32886604505</v>
      </c>
      <c r="BH44" s="24">
        <v>30167.963846295206</v>
      </c>
      <c r="BI44" s="24">
        <v>0</v>
      </c>
      <c r="BJ44" s="24">
        <v>89867.221323927239</v>
      </c>
      <c r="BK44" s="24">
        <v>0</v>
      </c>
      <c r="BL44" s="24">
        <v>0</v>
      </c>
      <c r="BM44" s="24">
        <v>0</v>
      </c>
      <c r="BN44" s="24">
        <v>0</v>
      </c>
      <c r="BO44" s="24">
        <v>0</v>
      </c>
      <c r="BP44" s="24">
        <v>0</v>
      </c>
      <c r="BQ44" s="24">
        <v>0</v>
      </c>
      <c r="BR44" s="24">
        <v>4612100.7196147582</v>
      </c>
      <c r="BS44" s="24">
        <v>1853129.0081628086</v>
      </c>
      <c r="BT44" s="24">
        <v>0</v>
      </c>
      <c r="BU44" s="24">
        <v>225731.82306849092</v>
      </c>
      <c r="BV44" s="24">
        <v>2078860.8312312996</v>
      </c>
      <c r="BW44" s="24">
        <v>0</v>
      </c>
      <c r="BX44" s="24">
        <v>0</v>
      </c>
      <c r="BY44" s="24">
        <v>0</v>
      </c>
      <c r="BZ44" s="24">
        <v>0</v>
      </c>
      <c r="CA44" s="24">
        <v>2078860.8312312996</v>
      </c>
      <c r="CB44" s="24">
        <v>6690961.5508460579</v>
      </c>
      <c r="CC44" s="24">
        <v>0</v>
      </c>
    </row>
    <row r="45" spans="1:81" s="24" customFormat="1" ht="140.25">
      <c r="A45" s="27" t="s">
        <v>190</v>
      </c>
      <c r="B45" s="24" t="s">
        <v>250</v>
      </c>
      <c r="C45" s="26" t="s">
        <v>249</v>
      </c>
      <c r="D45" s="41"/>
      <c r="E45" s="24">
        <v>8000.3938608977905</v>
      </c>
      <c r="F45" s="24">
        <v>0</v>
      </c>
      <c r="G45" s="24">
        <v>121.17786714318228</v>
      </c>
      <c r="H45" s="24">
        <v>2636.209175338061</v>
      </c>
      <c r="I45" s="24">
        <v>59828.565244985679</v>
      </c>
      <c r="J45" s="24">
        <v>105831.55358220378</v>
      </c>
      <c r="K45" s="24">
        <v>4004.1843490385481</v>
      </c>
      <c r="L45" s="24">
        <v>5390.2030704731087</v>
      </c>
      <c r="M45" s="24">
        <v>4537.2443799792527</v>
      </c>
      <c r="N45" s="24">
        <v>7541.134249037148</v>
      </c>
      <c r="O45" s="24">
        <v>39877.375257665415</v>
      </c>
      <c r="P45" s="24">
        <v>5193.6120285236057</v>
      </c>
      <c r="Q45" s="24">
        <v>8151.2640766604472</v>
      </c>
      <c r="R45" s="24">
        <v>10904.088617592066</v>
      </c>
      <c r="S45" s="24">
        <v>12439.426587309597</v>
      </c>
      <c r="T45" s="24">
        <v>21626.323529190176</v>
      </c>
      <c r="U45" s="24">
        <v>28330.724140799466</v>
      </c>
      <c r="V45" s="24">
        <v>23435.913286304494</v>
      </c>
      <c r="W45" s="24">
        <v>38226.720656703423</v>
      </c>
      <c r="X45" s="24">
        <v>74170.117259035949</v>
      </c>
      <c r="Y45" s="24">
        <v>8876.8536884340883</v>
      </c>
      <c r="Z45" s="24">
        <v>50255.300478044301</v>
      </c>
      <c r="AA45" s="24">
        <v>0</v>
      </c>
      <c r="AB45" s="24">
        <v>20907.930563364906</v>
      </c>
      <c r="AC45" s="24">
        <v>224.75988122051774</v>
      </c>
      <c r="AD45" s="24">
        <v>0</v>
      </c>
      <c r="AE45" s="24">
        <v>115856.77570790896</v>
      </c>
      <c r="AF45" s="24">
        <v>6631.7789801612989</v>
      </c>
      <c r="AG45" s="24">
        <v>51524.704277519784</v>
      </c>
      <c r="AH45" s="24">
        <v>84136.229548883653</v>
      </c>
      <c r="AI45" s="24">
        <v>120962.20765541456</v>
      </c>
      <c r="AJ45" s="24">
        <v>2691.2079084737179</v>
      </c>
      <c r="AK45" s="24">
        <v>1850.9923501007402</v>
      </c>
      <c r="AL45" s="24">
        <v>14857.672242558432</v>
      </c>
      <c r="AM45" s="24">
        <v>0</v>
      </c>
      <c r="AN45" s="24">
        <v>21858.791434689774</v>
      </c>
      <c r="AO45" s="24">
        <v>0</v>
      </c>
      <c r="AP45" s="24">
        <v>0</v>
      </c>
      <c r="AQ45" s="24">
        <v>584.32082213430544</v>
      </c>
      <c r="AR45" s="24">
        <v>9910.4969050722812</v>
      </c>
      <c r="AS45" s="24">
        <v>58616.777233964676</v>
      </c>
      <c r="AT45" s="24">
        <v>18467.74005879206</v>
      </c>
      <c r="AU45" s="24">
        <v>0</v>
      </c>
      <c r="AV45" s="24">
        <v>0.60345845027487355</v>
      </c>
      <c r="AW45" s="24">
        <v>0.85400750002899994</v>
      </c>
      <c r="AX45" s="24">
        <v>17.307285060789209</v>
      </c>
      <c r="AY45" s="24">
        <v>0</v>
      </c>
      <c r="AZ45" s="24">
        <v>0</v>
      </c>
      <c r="BA45" s="24">
        <v>0</v>
      </c>
      <c r="BB45" s="24">
        <v>0</v>
      </c>
      <c r="BC45" s="24">
        <v>0</v>
      </c>
      <c r="BD45" s="24">
        <v>0</v>
      </c>
      <c r="BE45" s="24">
        <v>0</v>
      </c>
      <c r="BF45" s="24">
        <v>0</v>
      </c>
      <c r="BG45" s="24">
        <v>10169.357290537248</v>
      </c>
      <c r="BH45" s="24">
        <v>0</v>
      </c>
      <c r="BI45" s="24">
        <v>0</v>
      </c>
      <c r="BJ45" s="24">
        <v>71.148944739688318</v>
      </c>
      <c r="BK45" s="24">
        <v>0</v>
      </c>
      <c r="BL45" s="24">
        <v>0</v>
      </c>
      <c r="BM45" s="24">
        <v>0</v>
      </c>
      <c r="BN45" s="24">
        <v>0</v>
      </c>
      <c r="BO45" s="24">
        <v>0</v>
      </c>
      <c r="BP45" s="24">
        <v>0</v>
      </c>
      <c r="BQ45" s="24">
        <v>0</v>
      </c>
      <c r="BR45" s="24">
        <v>1058720.0419419073</v>
      </c>
      <c r="BS45" s="24">
        <v>539213.15637028276</v>
      </c>
      <c r="BT45" s="24">
        <v>0</v>
      </c>
      <c r="BU45" s="24">
        <v>53019.021292800222</v>
      </c>
      <c r="BV45" s="24">
        <v>592232.17766308296</v>
      </c>
      <c r="BW45" s="24">
        <v>0</v>
      </c>
      <c r="BX45" s="24">
        <v>0</v>
      </c>
      <c r="BY45" s="24">
        <v>0</v>
      </c>
      <c r="BZ45" s="24">
        <v>66583.299957327879</v>
      </c>
      <c r="CA45" s="24">
        <v>658815.47762041085</v>
      </c>
      <c r="CB45" s="24">
        <v>1717535.519562318</v>
      </c>
      <c r="CC45" s="24">
        <v>0</v>
      </c>
    </row>
    <row r="46" spans="1:81" s="24" customFormat="1" ht="102">
      <c r="A46" s="27" t="s">
        <v>190</v>
      </c>
      <c r="B46" s="24" t="s">
        <v>248</v>
      </c>
      <c r="C46" s="26" t="s">
        <v>247</v>
      </c>
      <c r="D46" s="41"/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4">
        <v>0</v>
      </c>
      <c r="U46" s="24">
        <v>0</v>
      </c>
      <c r="V46" s="24">
        <v>0</v>
      </c>
      <c r="W46" s="24">
        <v>0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>
        <v>0</v>
      </c>
      <c r="AJ46" s="24">
        <v>0</v>
      </c>
      <c r="AK46" s="24">
        <v>0</v>
      </c>
      <c r="AL46" s="24">
        <v>0</v>
      </c>
      <c r="AM46" s="24">
        <v>0</v>
      </c>
      <c r="AN46" s="24">
        <v>0</v>
      </c>
      <c r="AO46" s="24">
        <v>0</v>
      </c>
      <c r="AP46" s="24">
        <v>0</v>
      </c>
      <c r="AQ46" s="24">
        <v>0</v>
      </c>
      <c r="AR46" s="24">
        <v>0</v>
      </c>
      <c r="AS46" s="24">
        <v>0</v>
      </c>
      <c r="AT46" s="24">
        <v>0</v>
      </c>
      <c r="AU46" s="24">
        <v>0</v>
      </c>
      <c r="AV46" s="24">
        <v>0</v>
      </c>
      <c r="AW46" s="24">
        <v>0</v>
      </c>
      <c r="AX46" s="24">
        <v>0</v>
      </c>
      <c r="AY46" s="24">
        <v>0</v>
      </c>
      <c r="AZ46" s="24">
        <v>0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0</v>
      </c>
      <c r="BJ46" s="24">
        <v>0</v>
      </c>
      <c r="BK46" s="24">
        <v>0</v>
      </c>
      <c r="BL46" s="24">
        <v>0</v>
      </c>
      <c r="BM46" s="24">
        <v>0</v>
      </c>
      <c r="BN46" s="24">
        <v>0</v>
      </c>
      <c r="BO46" s="24">
        <v>0</v>
      </c>
      <c r="BP46" s="24">
        <v>0</v>
      </c>
      <c r="BQ46" s="24">
        <v>0</v>
      </c>
      <c r="BR46" s="24">
        <v>0</v>
      </c>
      <c r="BS46" s="24">
        <v>0</v>
      </c>
      <c r="BT46" s="24">
        <v>0</v>
      </c>
      <c r="BU46" s="24">
        <v>0</v>
      </c>
      <c r="BV46" s="24">
        <v>0</v>
      </c>
      <c r="BW46" s="24">
        <v>0</v>
      </c>
      <c r="BX46" s="24">
        <v>0</v>
      </c>
      <c r="BY46" s="24">
        <v>0</v>
      </c>
      <c r="BZ46" s="24">
        <v>0</v>
      </c>
      <c r="CA46" s="24">
        <v>0</v>
      </c>
      <c r="CB46" s="24">
        <v>0</v>
      </c>
      <c r="CC46" s="24">
        <v>0</v>
      </c>
    </row>
    <row r="47" spans="1:81" s="24" customFormat="1" ht="38.25">
      <c r="A47" s="27" t="s">
        <v>190</v>
      </c>
      <c r="B47" s="24" t="s">
        <v>246</v>
      </c>
      <c r="C47" s="26" t="s">
        <v>245</v>
      </c>
      <c r="D47" s="41"/>
      <c r="E47" s="24">
        <v>57.511060786937492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30041.613375326899</v>
      </c>
      <c r="AF47" s="24">
        <v>0</v>
      </c>
      <c r="AG47" s="24">
        <v>0</v>
      </c>
      <c r="AH47" s="24">
        <v>0</v>
      </c>
      <c r="AI47" s="24">
        <v>0</v>
      </c>
      <c r="AJ47" s="24">
        <v>335.56957794905446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228.60526142549907</v>
      </c>
      <c r="AR47" s="24">
        <v>0</v>
      </c>
      <c r="AS47" s="24">
        <v>0</v>
      </c>
      <c r="AT47" s="24">
        <v>0</v>
      </c>
      <c r="AU47" s="24">
        <v>0</v>
      </c>
      <c r="AV47" s="24">
        <v>68163.602362451056</v>
      </c>
      <c r="AW47" s="24">
        <v>0</v>
      </c>
      <c r="AX47" s="24">
        <v>73575.987507818048</v>
      </c>
      <c r="AY47" s="24">
        <v>0</v>
      </c>
      <c r="AZ47" s="24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0</v>
      </c>
      <c r="BN47" s="24">
        <v>0</v>
      </c>
      <c r="BO47" s="24">
        <v>0</v>
      </c>
      <c r="BP47" s="24">
        <v>0</v>
      </c>
      <c r="BQ47" s="24">
        <v>0</v>
      </c>
      <c r="BR47" s="24">
        <v>172402.88914575748</v>
      </c>
      <c r="BS47" s="24">
        <v>8404264.9317816757</v>
      </c>
      <c r="BT47" s="24">
        <v>0</v>
      </c>
      <c r="BU47" s="24">
        <v>0</v>
      </c>
      <c r="BV47" s="24">
        <v>8404264.9317816757</v>
      </c>
      <c r="BW47" s="24">
        <v>0</v>
      </c>
      <c r="BX47" s="24">
        <v>0</v>
      </c>
      <c r="BY47" s="24">
        <v>0</v>
      </c>
      <c r="BZ47" s="24">
        <v>0</v>
      </c>
      <c r="CA47" s="24">
        <v>8404264.9317816757</v>
      </c>
      <c r="CB47" s="24">
        <v>8576667.8209274337</v>
      </c>
      <c r="CC47" s="24">
        <v>0</v>
      </c>
    </row>
    <row r="48" spans="1:81" s="24" customFormat="1" ht="140.25">
      <c r="A48" s="27" t="s">
        <v>190</v>
      </c>
      <c r="B48" s="24" t="s">
        <v>244</v>
      </c>
      <c r="C48" s="26" t="s">
        <v>243</v>
      </c>
      <c r="D48" s="41"/>
      <c r="E48" s="24">
        <v>0</v>
      </c>
      <c r="F48" s="24">
        <v>999.81146308629843</v>
      </c>
      <c r="G48" s="24">
        <v>0</v>
      </c>
      <c r="H48" s="24">
        <v>7816.6793791221899</v>
      </c>
      <c r="I48" s="24">
        <v>5751.2679855618444</v>
      </c>
      <c r="J48" s="24">
        <v>10655.274618348723</v>
      </c>
      <c r="K48" s="24">
        <v>2716.9007989646593</v>
      </c>
      <c r="L48" s="24">
        <v>420.36568768695713</v>
      </c>
      <c r="M48" s="24">
        <v>463.23357492998787</v>
      </c>
      <c r="N48" s="24">
        <v>466.51684513799523</v>
      </c>
      <c r="O48" s="24">
        <v>2775.4389240357077</v>
      </c>
      <c r="P48" s="24">
        <v>75.168984910027248</v>
      </c>
      <c r="Q48" s="24">
        <v>715.27926894660038</v>
      </c>
      <c r="R48" s="24">
        <v>481.27388925137399</v>
      </c>
      <c r="S48" s="24">
        <v>3235.3795517128474</v>
      </c>
      <c r="T48" s="24">
        <v>1855.3019869722075</v>
      </c>
      <c r="U48" s="24">
        <v>2344.8181838427736</v>
      </c>
      <c r="V48" s="24">
        <v>6425.7854918085714</v>
      </c>
      <c r="W48" s="24">
        <v>12139.380061675938</v>
      </c>
      <c r="X48" s="24">
        <v>12569.358521691942</v>
      </c>
      <c r="Y48" s="24">
        <v>3403.1704573317261</v>
      </c>
      <c r="Z48" s="24">
        <v>17049.120998329894</v>
      </c>
      <c r="AA48" s="24">
        <v>0</v>
      </c>
      <c r="AB48" s="24">
        <v>233.9923926968219</v>
      </c>
      <c r="AC48" s="24">
        <v>291.22565252113998</v>
      </c>
      <c r="AD48" s="24">
        <v>0</v>
      </c>
      <c r="AE48" s="24">
        <v>7029.5420252978729</v>
      </c>
      <c r="AF48" s="24">
        <v>655.66187940926773</v>
      </c>
      <c r="AG48" s="24">
        <v>5094.0757440296484</v>
      </c>
      <c r="AH48" s="24">
        <v>8318.2685305789419</v>
      </c>
      <c r="AI48" s="24">
        <v>2492.8555778063055</v>
      </c>
      <c r="AJ48" s="24">
        <v>149.03008305252777</v>
      </c>
      <c r="AK48" s="24">
        <v>110.17015550004288</v>
      </c>
      <c r="AL48" s="24">
        <v>5618.8769696081281</v>
      </c>
      <c r="AM48" s="24">
        <v>0</v>
      </c>
      <c r="AN48" s="24">
        <v>2194.9870424069441</v>
      </c>
      <c r="AO48" s="24">
        <v>0</v>
      </c>
      <c r="AP48" s="24">
        <v>0</v>
      </c>
      <c r="AQ48" s="24">
        <v>454.06910565430815</v>
      </c>
      <c r="AR48" s="24">
        <v>9365.2187726189568</v>
      </c>
      <c r="AS48" s="24">
        <v>2926.6565219665167</v>
      </c>
      <c r="AT48" s="24">
        <v>1206.8356710852552</v>
      </c>
      <c r="AU48" s="24">
        <v>0</v>
      </c>
      <c r="AV48" s="24">
        <v>60457.535937743152</v>
      </c>
      <c r="AW48" s="24">
        <v>9682.7358774406603</v>
      </c>
      <c r="AX48" s="24">
        <v>44570.084615737258</v>
      </c>
      <c r="AY48" s="24">
        <v>0</v>
      </c>
      <c r="AZ48" s="24">
        <v>0</v>
      </c>
      <c r="BA48" s="24">
        <v>0</v>
      </c>
      <c r="BB48" s="24">
        <v>342.78837398569965</v>
      </c>
      <c r="BC48" s="24">
        <v>0</v>
      </c>
      <c r="BD48" s="24">
        <v>0</v>
      </c>
      <c r="BE48" s="24">
        <v>0</v>
      </c>
      <c r="BF48" s="24">
        <v>0</v>
      </c>
      <c r="BG48" s="24">
        <v>783.89409428559225</v>
      </c>
      <c r="BH48" s="24">
        <v>3669.1103760546202</v>
      </c>
      <c r="BI48" s="24">
        <v>0</v>
      </c>
      <c r="BJ48" s="24">
        <v>7674.0850334461857</v>
      </c>
      <c r="BK48" s="24">
        <v>0</v>
      </c>
      <c r="BL48" s="24">
        <v>0</v>
      </c>
      <c r="BM48" s="24">
        <v>0</v>
      </c>
      <c r="BN48" s="24">
        <v>0</v>
      </c>
      <c r="BO48" s="24">
        <v>0</v>
      </c>
      <c r="BP48" s="24">
        <v>0</v>
      </c>
      <c r="BQ48" s="24">
        <v>0</v>
      </c>
      <c r="BR48" s="24">
        <v>265681.22710627405</v>
      </c>
      <c r="BS48" s="24">
        <v>207857.78788535664</v>
      </c>
      <c r="BT48" s="24">
        <v>0</v>
      </c>
      <c r="BU48" s="24">
        <v>26993.762611237336</v>
      </c>
      <c r="BV48" s="24">
        <v>234851.55049659396</v>
      </c>
      <c r="BW48" s="24">
        <v>0</v>
      </c>
      <c r="BX48" s="24">
        <v>0</v>
      </c>
      <c r="BY48" s="24">
        <v>0</v>
      </c>
      <c r="BZ48" s="24">
        <v>34757.509249194904</v>
      </c>
      <c r="CA48" s="24">
        <v>269609.05974578887</v>
      </c>
      <c r="CB48" s="24">
        <v>535290.28685206291</v>
      </c>
      <c r="CC48" s="24">
        <v>0</v>
      </c>
    </row>
    <row r="49" spans="1:81" s="24" customFormat="1" ht="127.5">
      <c r="A49" s="27" t="s">
        <v>190</v>
      </c>
      <c r="B49" s="24" t="s">
        <v>242</v>
      </c>
      <c r="C49" s="26" t="s">
        <v>241</v>
      </c>
      <c r="D49" s="41"/>
      <c r="E49" s="24">
        <v>1763.1906631989557</v>
      </c>
      <c r="F49" s="24">
        <v>609.6798258318081</v>
      </c>
      <c r="G49" s="24">
        <v>0</v>
      </c>
      <c r="H49" s="24">
        <v>10833.48652911446</v>
      </c>
      <c r="I49" s="24">
        <v>46799.920531525473</v>
      </c>
      <c r="J49" s="24">
        <v>71355.586723362649</v>
      </c>
      <c r="K49" s="24">
        <v>1895.8649784869683</v>
      </c>
      <c r="L49" s="24">
        <v>118.42045631998315</v>
      </c>
      <c r="M49" s="24">
        <v>1195.5716833682125</v>
      </c>
      <c r="N49" s="24">
        <v>808.00678740898525</v>
      </c>
      <c r="O49" s="24">
        <v>9048.7363817907317</v>
      </c>
      <c r="P49" s="24">
        <v>8188.022652665345</v>
      </c>
      <c r="Q49" s="24">
        <v>2963.0752107598105</v>
      </c>
      <c r="R49" s="24">
        <v>5001.9759372406888</v>
      </c>
      <c r="S49" s="24">
        <v>22805.604662147176</v>
      </c>
      <c r="T49" s="24">
        <v>16821.519940944425</v>
      </c>
      <c r="U49" s="24">
        <v>22383.333232884434</v>
      </c>
      <c r="V49" s="24">
        <v>19086.006214324239</v>
      </c>
      <c r="W49" s="24">
        <v>68109.341050060088</v>
      </c>
      <c r="X49" s="24">
        <v>31861.952621132041</v>
      </c>
      <c r="Y49" s="24">
        <v>3899.2114037104957</v>
      </c>
      <c r="Z49" s="24">
        <v>74870.354796833621</v>
      </c>
      <c r="AA49" s="24">
        <v>0</v>
      </c>
      <c r="AB49" s="24">
        <v>810.1465596906969</v>
      </c>
      <c r="AC49" s="24">
        <v>10869.571885598667</v>
      </c>
      <c r="AD49" s="24">
        <v>0</v>
      </c>
      <c r="AE49" s="24">
        <v>225603.62770096248</v>
      </c>
      <c r="AF49" s="24">
        <v>6958.5577217412838</v>
      </c>
      <c r="AG49" s="24">
        <v>54063.567239397213</v>
      </c>
      <c r="AH49" s="24">
        <v>88282.014759083817</v>
      </c>
      <c r="AI49" s="24">
        <v>329789.67269017559</v>
      </c>
      <c r="AJ49" s="24">
        <v>1445.4444686838231</v>
      </c>
      <c r="AK49" s="24">
        <v>884.47247449996348</v>
      </c>
      <c r="AL49" s="24">
        <v>9746.8011989628794</v>
      </c>
      <c r="AM49" s="24">
        <v>0</v>
      </c>
      <c r="AN49" s="24">
        <v>4631.2183853184588</v>
      </c>
      <c r="AO49" s="24">
        <v>0</v>
      </c>
      <c r="AP49" s="24">
        <v>0</v>
      </c>
      <c r="AQ49" s="24">
        <v>1414.635605518177</v>
      </c>
      <c r="AR49" s="24">
        <v>93763.653585221764</v>
      </c>
      <c r="AS49" s="24">
        <v>18275.265893001815</v>
      </c>
      <c r="AT49" s="24">
        <v>1987.5717661808601</v>
      </c>
      <c r="AU49" s="24">
        <v>0</v>
      </c>
      <c r="AV49" s="24">
        <v>60.180978787120047</v>
      </c>
      <c r="AW49" s="24">
        <v>1214.1356910150835</v>
      </c>
      <c r="AX49" s="24">
        <v>277726.19767169585</v>
      </c>
      <c r="AY49" s="24">
        <v>0</v>
      </c>
      <c r="AZ49" s="24">
        <v>0</v>
      </c>
      <c r="BA49" s="24">
        <v>0</v>
      </c>
      <c r="BB49" s="24">
        <v>875.18913626184315</v>
      </c>
      <c r="BC49" s="24">
        <v>0</v>
      </c>
      <c r="BD49" s="24">
        <v>0</v>
      </c>
      <c r="BE49" s="24">
        <v>0</v>
      </c>
      <c r="BF49" s="24">
        <v>0</v>
      </c>
      <c r="BG49" s="24">
        <v>9528.6717514734319</v>
      </c>
      <c r="BH49" s="24">
        <v>191.6818162735776</v>
      </c>
      <c r="BI49" s="24">
        <v>0</v>
      </c>
      <c r="BJ49" s="24">
        <v>53983.759409764236</v>
      </c>
      <c r="BK49" s="24">
        <v>0</v>
      </c>
      <c r="BL49" s="24">
        <v>0</v>
      </c>
      <c r="BM49" s="24">
        <v>0</v>
      </c>
      <c r="BN49" s="24">
        <v>0</v>
      </c>
      <c r="BO49" s="24">
        <v>0</v>
      </c>
      <c r="BP49" s="24">
        <v>0</v>
      </c>
      <c r="BQ49" s="24">
        <v>0</v>
      </c>
      <c r="BR49" s="24">
        <v>1612524.9006724195</v>
      </c>
      <c r="BS49" s="24">
        <v>122114.45637404489</v>
      </c>
      <c r="BT49" s="24">
        <v>0</v>
      </c>
      <c r="BU49" s="24">
        <v>160210.15261499467</v>
      </c>
      <c r="BV49" s="24">
        <v>282324.60898903955</v>
      </c>
      <c r="BW49" s="24">
        <v>81075.555680316058</v>
      </c>
      <c r="BX49" s="24">
        <v>0</v>
      </c>
      <c r="BY49" s="24">
        <v>81075.555680316058</v>
      </c>
      <c r="BZ49" s="24">
        <v>1059130.4878849525</v>
      </c>
      <c r="CA49" s="24">
        <v>1422530.6525543081</v>
      </c>
      <c r="CB49" s="24">
        <v>3035055.553226728</v>
      </c>
      <c r="CC49" s="24">
        <v>0</v>
      </c>
    </row>
    <row r="50" spans="1:81" s="24" customFormat="1" ht="76.5">
      <c r="A50" s="27" t="s">
        <v>190</v>
      </c>
      <c r="B50" s="24" t="s">
        <v>240</v>
      </c>
      <c r="C50" s="26" t="s">
        <v>239</v>
      </c>
      <c r="D50" s="41"/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4">
        <v>0</v>
      </c>
      <c r="AH50" s="24">
        <v>0</v>
      </c>
      <c r="AI50" s="24">
        <v>0</v>
      </c>
      <c r="AJ50" s="24">
        <v>0</v>
      </c>
      <c r="AK50" s="24">
        <v>0</v>
      </c>
      <c r="AL50" s="24">
        <v>0</v>
      </c>
      <c r="AM50" s="24">
        <v>0</v>
      </c>
      <c r="AN50" s="24">
        <v>0</v>
      </c>
      <c r="AO50" s="24">
        <v>0</v>
      </c>
      <c r="AP50" s="24">
        <v>0</v>
      </c>
      <c r="AQ50" s="24">
        <v>0</v>
      </c>
      <c r="AR50" s="24">
        <v>0</v>
      </c>
      <c r="AS50" s="24">
        <v>0</v>
      </c>
      <c r="AT50" s="24">
        <v>0</v>
      </c>
      <c r="AU50" s="24">
        <v>0</v>
      </c>
      <c r="AV50" s="24">
        <v>0</v>
      </c>
      <c r="AW50" s="24">
        <v>0</v>
      </c>
      <c r="AX50" s="24">
        <v>0</v>
      </c>
      <c r="AY50" s="24">
        <v>0</v>
      </c>
      <c r="AZ50" s="24">
        <v>0</v>
      </c>
      <c r="BA50" s="24">
        <v>0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24">
        <v>0</v>
      </c>
      <c r="BH50" s="24">
        <v>0</v>
      </c>
      <c r="BI50" s="24">
        <v>0</v>
      </c>
      <c r="BJ50" s="24">
        <v>0</v>
      </c>
      <c r="BK50" s="24">
        <v>0</v>
      </c>
      <c r="BL50" s="24">
        <v>0</v>
      </c>
      <c r="BM50" s="24">
        <v>0</v>
      </c>
      <c r="BN50" s="24">
        <v>0</v>
      </c>
      <c r="BO50" s="24">
        <v>0</v>
      </c>
      <c r="BP50" s="24">
        <v>0</v>
      </c>
      <c r="BQ50" s="24">
        <v>0</v>
      </c>
      <c r="BR50" s="24">
        <v>0</v>
      </c>
      <c r="BS50" s="24">
        <v>0</v>
      </c>
      <c r="BT50" s="24">
        <v>0</v>
      </c>
      <c r="BU50" s="24">
        <v>0</v>
      </c>
      <c r="BV50" s="24">
        <v>0</v>
      </c>
      <c r="BW50" s="24">
        <v>0</v>
      </c>
      <c r="BX50" s="24">
        <v>0</v>
      </c>
      <c r="BY50" s="24">
        <v>0</v>
      </c>
      <c r="BZ50" s="24">
        <v>0</v>
      </c>
      <c r="CA50" s="24">
        <v>0</v>
      </c>
      <c r="CB50" s="24">
        <v>0</v>
      </c>
      <c r="CC50" s="24">
        <v>0</v>
      </c>
    </row>
    <row r="51" spans="1:81" s="24" customFormat="1" ht="63.75">
      <c r="A51" s="27" t="s">
        <v>190</v>
      </c>
      <c r="B51" s="24" t="s">
        <v>238</v>
      </c>
      <c r="C51" s="26" t="s">
        <v>237</v>
      </c>
      <c r="D51" s="41"/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24">
        <v>0</v>
      </c>
      <c r="AT51" s="24">
        <v>0</v>
      </c>
      <c r="AU51" s="24">
        <v>0</v>
      </c>
      <c r="AV51" s="24">
        <v>0</v>
      </c>
      <c r="AW51" s="24">
        <v>0</v>
      </c>
      <c r="AX51" s="24">
        <v>0</v>
      </c>
      <c r="AY51" s="24">
        <v>0</v>
      </c>
      <c r="AZ51" s="24">
        <v>0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  <c r="BL51" s="24">
        <v>0</v>
      </c>
      <c r="BM51" s="24">
        <v>0</v>
      </c>
      <c r="BN51" s="24">
        <v>0</v>
      </c>
      <c r="BO51" s="24">
        <v>0</v>
      </c>
      <c r="BP51" s="24">
        <v>0</v>
      </c>
      <c r="BQ51" s="24">
        <v>0</v>
      </c>
      <c r="BR51" s="24">
        <v>0</v>
      </c>
      <c r="BS51" s="24">
        <v>0</v>
      </c>
      <c r="BT51" s="24">
        <v>0</v>
      </c>
      <c r="BU51" s="24">
        <v>0</v>
      </c>
      <c r="BV51" s="24">
        <v>0</v>
      </c>
      <c r="BW51" s="24">
        <v>0</v>
      </c>
      <c r="BX51" s="24">
        <v>0</v>
      </c>
      <c r="BY51" s="24">
        <v>0</v>
      </c>
      <c r="BZ51" s="24">
        <v>0</v>
      </c>
      <c r="CA51" s="24">
        <v>0</v>
      </c>
      <c r="CB51" s="24">
        <v>0</v>
      </c>
      <c r="CC51" s="24">
        <v>0</v>
      </c>
    </row>
    <row r="52" spans="1:81" s="24" customFormat="1" ht="114.75">
      <c r="A52" s="27" t="s">
        <v>190</v>
      </c>
      <c r="B52" s="24" t="s">
        <v>236</v>
      </c>
      <c r="C52" s="26" t="s">
        <v>235</v>
      </c>
      <c r="D52" s="41"/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  <c r="AI52" s="24">
        <v>0</v>
      </c>
      <c r="AJ52" s="24">
        <v>0</v>
      </c>
      <c r="AK52" s="24">
        <v>0</v>
      </c>
      <c r="AL52" s="24">
        <v>0</v>
      </c>
      <c r="AM52" s="24">
        <v>0</v>
      </c>
      <c r="AN52" s="24">
        <v>0</v>
      </c>
      <c r="AO52" s="24">
        <v>0</v>
      </c>
      <c r="AP52" s="24">
        <v>0</v>
      </c>
      <c r="AQ52" s="24">
        <v>0</v>
      </c>
      <c r="AR52" s="24">
        <v>0</v>
      </c>
      <c r="AS52" s="24">
        <v>0</v>
      </c>
      <c r="AT52" s="24">
        <v>0</v>
      </c>
      <c r="AU52" s="24">
        <v>0</v>
      </c>
      <c r="AV52" s="24">
        <v>0</v>
      </c>
      <c r="AW52" s="24">
        <v>0</v>
      </c>
      <c r="AX52" s="24">
        <v>0</v>
      </c>
      <c r="AY52" s="24">
        <v>0</v>
      </c>
      <c r="AZ52" s="24">
        <v>0</v>
      </c>
      <c r="BA52" s="24">
        <v>0</v>
      </c>
      <c r="BB52" s="24">
        <v>0</v>
      </c>
      <c r="BC52" s="24">
        <v>0</v>
      </c>
      <c r="BD52" s="24">
        <v>0</v>
      </c>
      <c r="BE52" s="24">
        <v>0</v>
      </c>
      <c r="BF52" s="24">
        <v>0</v>
      </c>
      <c r="BG52" s="24">
        <v>0</v>
      </c>
      <c r="BH52" s="24">
        <v>0</v>
      </c>
      <c r="BI52" s="24">
        <v>0</v>
      </c>
      <c r="BJ52" s="24">
        <v>0</v>
      </c>
      <c r="BK52" s="24">
        <v>0</v>
      </c>
      <c r="BL52" s="24">
        <v>0</v>
      </c>
      <c r="BM52" s="24">
        <v>0</v>
      </c>
      <c r="BN52" s="24">
        <v>0</v>
      </c>
      <c r="BO52" s="24">
        <v>0</v>
      </c>
      <c r="BP52" s="24">
        <v>0</v>
      </c>
      <c r="BQ52" s="24">
        <v>0</v>
      </c>
      <c r="BR52" s="24">
        <v>0</v>
      </c>
      <c r="BS52" s="24">
        <v>0</v>
      </c>
      <c r="BT52" s="24">
        <v>0</v>
      </c>
      <c r="BU52" s="24">
        <v>0</v>
      </c>
      <c r="BV52" s="24">
        <v>0</v>
      </c>
      <c r="BW52" s="24">
        <v>0</v>
      </c>
      <c r="BX52" s="24">
        <v>0</v>
      </c>
      <c r="BY52" s="24">
        <v>0</v>
      </c>
      <c r="BZ52" s="24">
        <v>0</v>
      </c>
      <c r="CA52" s="24">
        <v>0</v>
      </c>
      <c r="CB52" s="24">
        <v>0</v>
      </c>
      <c r="CC52" s="24">
        <v>0</v>
      </c>
    </row>
    <row r="53" spans="1:81" s="24" customFormat="1" ht="51">
      <c r="A53" s="27" t="s">
        <v>190</v>
      </c>
      <c r="B53" s="24" t="s">
        <v>234</v>
      </c>
      <c r="C53" s="26" t="s">
        <v>233</v>
      </c>
      <c r="D53" s="41"/>
      <c r="E53" s="24">
        <v>18.614999499337291</v>
      </c>
      <c r="F53" s="24">
        <v>175.84225343321449</v>
      </c>
      <c r="G53" s="24">
        <v>0</v>
      </c>
      <c r="H53" s="24">
        <v>6870.4166942131878</v>
      </c>
      <c r="I53" s="24">
        <v>1039.7983979137832</v>
      </c>
      <c r="J53" s="24">
        <v>1140.393042360791</v>
      </c>
      <c r="K53" s="24">
        <v>341.30428500762798</v>
      </c>
      <c r="L53" s="24">
        <v>246.27852864146931</v>
      </c>
      <c r="M53" s="24">
        <v>78.723655383204473</v>
      </c>
      <c r="N53" s="24">
        <v>1.8656515365580562</v>
      </c>
      <c r="O53" s="24">
        <v>113.76070540918724</v>
      </c>
      <c r="P53" s="24">
        <v>64.239631268947903</v>
      </c>
      <c r="Q53" s="24">
        <v>154.25525879398188</v>
      </c>
      <c r="R53" s="24">
        <v>0.22330397784691047</v>
      </c>
      <c r="S53" s="24">
        <v>148.09055741292994</v>
      </c>
      <c r="T53" s="24">
        <v>241.06355395971036</v>
      </c>
      <c r="U53" s="24">
        <v>296.23994854272786</v>
      </c>
      <c r="V53" s="24">
        <v>108.2060817869657</v>
      </c>
      <c r="W53" s="24">
        <v>36.38456336874885</v>
      </c>
      <c r="X53" s="24">
        <v>1758.9004643467176</v>
      </c>
      <c r="Y53" s="24">
        <v>1429.725433344822</v>
      </c>
      <c r="Z53" s="24">
        <v>2243.8107724694351</v>
      </c>
      <c r="AA53" s="24">
        <v>0</v>
      </c>
      <c r="AB53" s="24">
        <v>0.2271474496589525</v>
      </c>
      <c r="AC53" s="24">
        <v>87.540094680029981</v>
      </c>
      <c r="AD53" s="24">
        <v>0</v>
      </c>
      <c r="AE53" s="24">
        <v>2445.3370096512608</v>
      </c>
      <c r="AF53" s="24">
        <v>3.0382917988559526</v>
      </c>
      <c r="AG53" s="24">
        <v>23.605594654642577</v>
      </c>
      <c r="AH53" s="24">
        <v>38.54628101897594</v>
      </c>
      <c r="AI53" s="24">
        <v>34948.019101841404</v>
      </c>
      <c r="AJ53" s="24">
        <v>393.57619979048644</v>
      </c>
      <c r="AK53" s="24">
        <v>558.13227667914634</v>
      </c>
      <c r="AL53" s="24">
        <v>104.25701565355789</v>
      </c>
      <c r="AM53" s="24">
        <v>0</v>
      </c>
      <c r="AN53" s="24">
        <v>78.923761776713917</v>
      </c>
      <c r="AO53" s="24">
        <v>0</v>
      </c>
      <c r="AP53" s="24">
        <v>0</v>
      </c>
      <c r="AQ53" s="24">
        <v>639.02082045529721</v>
      </c>
      <c r="AR53" s="24">
        <v>314.07736841996234</v>
      </c>
      <c r="AS53" s="24">
        <v>0</v>
      </c>
      <c r="AT53" s="24">
        <v>0</v>
      </c>
      <c r="AU53" s="24">
        <v>0</v>
      </c>
      <c r="AV53" s="24">
        <v>0</v>
      </c>
      <c r="AW53" s="24">
        <v>0.19540176385026811</v>
      </c>
      <c r="AX53" s="24">
        <v>215.37339518382632</v>
      </c>
      <c r="AY53" s="24">
        <v>0</v>
      </c>
      <c r="AZ53" s="24">
        <v>0</v>
      </c>
      <c r="BA53" s="24">
        <v>0</v>
      </c>
      <c r="BB53" s="24">
        <v>1240.7536877103482</v>
      </c>
      <c r="BC53" s="24">
        <v>0</v>
      </c>
      <c r="BD53" s="24">
        <v>0</v>
      </c>
      <c r="BE53" s="24">
        <v>0</v>
      </c>
      <c r="BF53" s="24">
        <v>0</v>
      </c>
      <c r="BG53" s="24">
        <v>181.21461384363067</v>
      </c>
      <c r="BH53" s="24">
        <v>17.744421930166013</v>
      </c>
      <c r="BI53" s="24">
        <v>0</v>
      </c>
      <c r="BJ53" s="24">
        <v>4700.3920580060221</v>
      </c>
      <c r="BK53" s="24">
        <v>0</v>
      </c>
      <c r="BL53" s="24">
        <v>0</v>
      </c>
      <c r="BM53" s="24">
        <v>0</v>
      </c>
      <c r="BN53" s="24">
        <v>0</v>
      </c>
      <c r="BO53" s="24">
        <v>0</v>
      </c>
      <c r="BP53" s="24">
        <v>0</v>
      </c>
      <c r="BQ53" s="24">
        <v>0</v>
      </c>
      <c r="BR53" s="24">
        <v>62498.112324979033</v>
      </c>
      <c r="BS53" s="24">
        <v>67418.101913059349</v>
      </c>
      <c r="BT53" s="24">
        <v>0</v>
      </c>
      <c r="BU53" s="24">
        <v>15340.89547019529</v>
      </c>
      <c r="BV53" s="24">
        <v>82758.997383254638</v>
      </c>
      <c r="BW53" s="24">
        <v>0</v>
      </c>
      <c r="BX53" s="24">
        <v>0</v>
      </c>
      <c r="BY53" s="24">
        <v>0</v>
      </c>
      <c r="BZ53" s="24">
        <v>0</v>
      </c>
      <c r="CA53" s="24">
        <v>82758.997383254638</v>
      </c>
      <c r="CB53" s="24">
        <v>145257.10970823368</v>
      </c>
      <c r="CC53" s="24">
        <v>0</v>
      </c>
    </row>
    <row r="54" spans="1:81" s="24" customFormat="1" ht="38.25">
      <c r="A54" s="27" t="s">
        <v>190</v>
      </c>
      <c r="B54" s="24" t="s">
        <v>232</v>
      </c>
      <c r="C54" s="26" t="s">
        <v>231</v>
      </c>
      <c r="D54" s="41"/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W54" s="24">
        <v>0</v>
      </c>
      <c r="AX54" s="24">
        <v>0</v>
      </c>
      <c r="AY54" s="24">
        <v>0</v>
      </c>
      <c r="AZ54" s="24">
        <v>0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0</v>
      </c>
      <c r="BJ54" s="24">
        <v>0</v>
      </c>
      <c r="BK54" s="24">
        <v>0</v>
      </c>
      <c r="BL54" s="24">
        <v>0</v>
      </c>
      <c r="BM54" s="24">
        <v>0</v>
      </c>
      <c r="BN54" s="24">
        <v>0</v>
      </c>
      <c r="BO54" s="24">
        <v>0</v>
      </c>
      <c r="BP54" s="24">
        <v>0</v>
      </c>
      <c r="BQ54" s="24">
        <v>0</v>
      </c>
      <c r="BR54" s="24">
        <v>0</v>
      </c>
      <c r="BS54" s="24">
        <v>0</v>
      </c>
      <c r="BT54" s="24">
        <v>0</v>
      </c>
      <c r="BU54" s="24">
        <v>0</v>
      </c>
      <c r="BV54" s="24">
        <v>0</v>
      </c>
      <c r="BW54" s="24">
        <v>0</v>
      </c>
      <c r="BX54" s="24">
        <v>0</v>
      </c>
      <c r="BY54" s="24">
        <v>0</v>
      </c>
      <c r="BZ54" s="24">
        <v>0</v>
      </c>
      <c r="CA54" s="24">
        <v>0</v>
      </c>
      <c r="CB54" s="24">
        <v>0</v>
      </c>
      <c r="CC54" s="24">
        <v>0</v>
      </c>
    </row>
    <row r="55" spans="1:81" s="24" customFormat="1" ht="127.5">
      <c r="A55" s="27" t="s">
        <v>190</v>
      </c>
      <c r="B55" s="24" t="s">
        <v>230</v>
      </c>
      <c r="C55" s="26" t="s">
        <v>229</v>
      </c>
      <c r="D55" s="41"/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>
        <v>0</v>
      </c>
      <c r="AJ55" s="24">
        <v>0</v>
      </c>
      <c r="AK55" s="24">
        <v>0</v>
      </c>
      <c r="AL55" s="24">
        <v>0</v>
      </c>
      <c r="AM55" s="24">
        <v>0</v>
      </c>
      <c r="AN55" s="24">
        <v>0</v>
      </c>
      <c r="AO55" s="24">
        <v>0</v>
      </c>
      <c r="AP55" s="24">
        <v>0</v>
      </c>
      <c r="AQ55" s="24">
        <v>0</v>
      </c>
      <c r="AR55" s="24">
        <v>0</v>
      </c>
      <c r="AS55" s="24">
        <v>0</v>
      </c>
      <c r="AT55" s="24">
        <v>0</v>
      </c>
      <c r="AU55" s="24">
        <v>0</v>
      </c>
      <c r="AV55" s="24">
        <v>0</v>
      </c>
      <c r="AW55" s="24">
        <v>0</v>
      </c>
      <c r="AX55" s="24">
        <v>0</v>
      </c>
      <c r="AY55" s="24">
        <v>0</v>
      </c>
      <c r="AZ55" s="24">
        <v>0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v>0</v>
      </c>
      <c r="BT55" s="24">
        <v>0</v>
      </c>
      <c r="BU55" s="24">
        <v>0</v>
      </c>
      <c r="BV55" s="24">
        <v>0</v>
      </c>
      <c r="BW55" s="24">
        <v>0</v>
      </c>
      <c r="BX55" s="24">
        <v>0</v>
      </c>
      <c r="BY55" s="24">
        <v>0</v>
      </c>
      <c r="BZ55" s="24">
        <v>0</v>
      </c>
      <c r="CA55" s="24">
        <v>0</v>
      </c>
      <c r="CB55" s="24">
        <v>0</v>
      </c>
      <c r="CC55" s="24">
        <v>0</v>
      </c>
    </row>
    <row r="56" spans="1:81" s="24" customFormat="1" ht="229.5">
      <c r="A56" s="27" t="s">
        <v>190</v>
      </c>
      <c r="B56" s="24" t="s">
        <v>228</v>
      </c>
      <c r="C56" s="26" t="s">
        <v>227</v>
      </c>
      <c r="D56" s="41"/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 s="24">
        <v>0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0</v>
      </c>
      <c r="BJ56" s="24">
        <v>0</v>
      </c>
      <c r="BK56" s="24">
        <v>0</v>
      </c>
      <c r="BL56" s="24">
        <v>0</v>
      </c>
      <c r="BM56" s="24">
        <v>0</v>
      </c>
      <c r="BN56" s="24">
        <v>0</v>
      </c>
      <c r="BO56" s="24">
        <v>0</v>
      </c>
      <c r="BP56" s="24">
        <v>0</v>
      </c>
      <c r="BQ56" s="24">
        <v>0</v>
      </c>
      <c r="BR56" s="24">
        <v>0</v>
      </c>
      <c r="BS56" s="24">
        <v>0</v>
      </c>
      <c r="BT56" s="24">
        <v>0</v>
      </c>
      <c r="BU56" s="24">
        <v>0</v>
      </c>
      <c r="BV56" s="24">
        <v>0</v>
      </c>
      <c r="BW56" s="24">
        <v>0</v>
      </c>
      <c r="BX56" s="24">
        <v>0</v>
      </c>
      <c r="BY56" s="24">
        <v>0</v>
      </c>
      <c r="BZ56" s="24">
        <v>0</v>
      </c>
      <c r="CA56" s="24">
        <v>0</v>
      </c>
      <c r="CB56" s="24">
        <v>0</v>
      </c>
      <c r="CC56" s="24">
        <v>0</v>
      </c>
    </row>
    <row r="57" spans="1:81" s="24" customFormat="1" ht="114.75">
      <c r="A57" s="27" t="s">
        <v>190</v>
      </c>
      <c r="B57" s="24" t="s">
        <v>226</v>
      </c>
      <c r="C57" s="26" t="s">
        <v>225</v>
      </c>
      <c r="D57" s="41"/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>
        <v>0</v>
      </c>
      <c r="AJ57" s="24">
        <v>0</v>
      </c>
      <c r="AK57" s="24">
        <v>0</v>
      </c>
      <c r="AL57" s="24">
        <v>0</v>
      </c>
      <c r="AM57" s="24">
        <v>0</v>
      </c>
      <c r="AN57" s="24">
        <v>0</v>
      </c>
      <c r="AO57" s="24">
        <v>0</v>
      </c>
      <c r="AP57" s="24">
        <v>0</v>
      </c>
      <c r="AQ57" s="24">
        <v>0</v>
      </c>
      <c r="AR57" s="24">
        <v>0</v>
      </c>
      <c r="AS57" s="24">
        <v>0</v>
      </c>
      <c r="AT57" s="24">
        <v>0</v>
      </c>
      <c r="AU57" s="24">
        <v>0</v>
      </c>
      <c r="AV57" s="24">
        <v>0</v>
      </c>
      <c r="AW57" s="24">
        <v>0</v>
      </c>
      <c r="AX57" s="24">
        <v>0</v>
      </c>
      <c r="AY57" s="24">
        <v>0</v>
      </c>
      <c r="AZ57" s="24">
        <v>0</v>
      </c>
      <c r="BA57" s="24">
        <v>0</v>
      </c>
      <c r="BB57" s="24">
        <v>0</v>
      </c>
      <c r="BC57" s="24">
        <v>0</v>
      </c>
      <c r="BD57" s="24">
        <v>0</v>
      </c>
      <c r="BE57" s="24">
        <v>0</v>
      </c>
      <c r="BF57" s="24">
        <v>0</v>
      </c>
      <c r="BG57" s="24">
        <v>0</v>
      </c>
      <c r="BH57" s="24">
        <v>0</v>
      </c>
      <c r="BI57" s="24">
        <v>0</v>
      </c>
      <c r="BJ57" s="24">
        <v>0</v>
      </c>
      <c r="BK57" s="24">
        <v>0</v>
      </c>
      <c r="BL57" s="24">
        <v>0</v>
      </c>
      <c r="BM57" s="24">
        <v>0</v>
      </c>
      <c r="BN57" s="24">
        <v>0</v>
      </c>
      <c r="BO57" s="24">
        <v>0</v>
      </c>
      <c r="BP57" s="24">
        <v>0</v>
      </c>
      <c r="BQ57" s="24">
        <v>0</v>
      </c>
      <c r="BR57" s="24">
        <v>0</v>
      </c>
      <c r="BS57" s="24">
        <v>0</v>
      </c>
      <c r="BT57" s="24">
        <v>0</v>
      </c>
      <c r="BU57" s="24">
        <v>8603622.0139938667</v>
      </c>
      <c r="BV57" s="24">
        <v>8603622.0139938667</v>
      </c>
      <c r="BW57" s="24">
        <v>0</v>
      </c>
      <c r="BX57" s="24">
        <v>0</v>
      </c>
      <c r="BY57" s="24">
        <v>0</v>
      </c>
      <c r="BZ57" s="24">
        <v>0</v>
      </c>
      <c r="CA57" s="24">
        <v>8603622.0139938667</v>
      </c>
      <c r="CB57" s="24">
        <v>8603622.0139938667</v>
      </c>
      <c r="CC57" s="24">
        <v>0</v>
      </c>
    </row>
    <row r="58" spans="1:81" s="24" customFormat="1" ht="25.5">
      <c r="A58" s="27" t="s">
        <v>190</v>
      </c>
      <c r="B58" s="24" t="s">
        <v>224</v>
      </c>
      <c r="C58" s="26" t="s">
        <v>223</v>
      </c>
      <c r="D58" s="41"/>
      <c r="E58" s="24">
        <v>280.41521857875256</v>
      </c>
      <c r="F58" s="24">
        <v>0</v>
      </c>
      <c r="G58" s="24">
        <v>0</v>
      </c>
      <c r="H58" s="24">
        <v>23641.305466960555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1.52880955789953</v>
      </c>
      <c r="AF58" s="24">
        <v>0</v>
      </c>
      <c r="AG58" s="24">
        <v>0</v>
      </c>
      <c r="AH58" s="24">
        <v>0</v>
      </c>
      <c r="AI58" s="24">
        <v>2466.0734064085718</v>
      </c>
      <c r="AJ58" s="24">
        <v>560.53122720629369</v>
      </c>
      <c r="AK58" s="24">
        <v>3303.2191266202121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9614.0051487988785</v>
      </c>
      <c r="AR58" s="24">
        <v>108743.45650425475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32545.714506043536</v>
      </c>
      <c r="BH58" s="24">
        <v>10856.426193689091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192012.67560811853</v>
      </c>
      <c r="BS58" s="24">
        <v>4207802.7448301623</v>
      </c>
      <c r="BT58" s="24">
        <v>0</v>
      </c>
      <c r="BU58" s="24">
        <v>1327389.8297664111</v>
      </c>
      <c r="BV58" s="24">
        <v>5535192.5745965736</v>
      </c>
      <c r="BW58" s="24">
        <v>0</v>
      </c>
      <c r="BX58" s="24">
        <v>0</v>
      </c>
      <c r="BY58" s="24">
        <v>0</v>
      </c>
      <c r="BZ58" s="24">
        <v>0</v>
      </c>
      <c r="CA58" s="24">
        <v>5535192.5745965736</v>
      </c>
      <c r="CB58" s="24">
        <v>5727205.2502046917</v>
      </c>
      <c r="CC58" s="24">
        <v>0</v>
      </c>
    </row>
    <row r="59" spans="1:81" s="24" customFormat="1" ht="38.25">
      <c r="A59" s="27" t="s">
        <v>190</v>
      </c>
      <c r="B59" s="24" t="s">
        <v>222</v>
      </c>
      <c r="C59" s="26" t="s">
        <v>221</v>
      </c>
      <c r="D59" s="41"/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22068.268763998483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1117.7130795555545</v>
      </c>
      <c r="AR59" s="24">
        <v>52347.279292309358</v>
      </c>
      <c r="AS59" s="24">
        <v>0</v>
      </c>
      <c r="AT59" s="24">
        <v>12020.37984132063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  <c r="BL59" s="24">
        <v>0</v>
      </c>
      <c r="BM59" s="24">
        <v>0</v>
      </c>
      <c r="BN59" s="24">
        <v>0</v>
      </c>
      <c r="BO59" s="24">
        <v>0</v>
      </c>
      <c r="BP59" s="24">
        <v>0</v>
      </c>
      <c r="BQ59" s="24">
        <v>0</v>
      </c>
      <c r="BR59" s="24">
        <v>87553.640977184026</v>
      </c>
      <c r="BS59" s="24">
        <v>2557980.4574448597</v>
      </c>
      <c r="BT59" s="24">
        <v>0</v>
      </c>
      <c r="BU59" s="24">
        <v>271245.02269650035</v>
      </c>
      <c r="BV59" s="24">
        <v>2829225.4801413598</v>
      </c>
      <c r="BW59" s="24">
        <v>0</v>
      </c>
      <c r="BX59" s="24">
        <v>0</v>
      </c>
      <c r="BY59" s="24">
        <v>0</v>
      </c>
      <c r="BZ59" s="24">
        <v>0</v>
      </c>
      <c r="CA59" s="24">
        <v>2829225.4801413598</v>
      </c>
      <c r="CB59" s="24">
        <v>2916779.1211185437</v>
      </c>
      <c r="CC59" s="24">
        <v>0</v>
      </c>
    </row>
    <row r="60" spans="1:81" s="24" customFormat="1" ht="38.25">
      <c r="A60" s="27" t="s">
        <v>190</v>
      </c>
      <c r="B60" s="24" t="s">
        <v>220</v>
      </c>
      <c r="C60" s="26" t="s">
        <v>219</v>
      </c>
      <c r="D60" s="41"/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>
        <v>0</v>
      </c>
      <c r="AJ60" s="24">
        <v>0</v>
      </c>
      <c r="AK60" s="24">
        <v>0</v>
      </c>
      <c r="AL60" s="24">
        <v>0</v>
      </c>
      <c r="AM60" s="24">
        <v>0</v>
      </c>
      <c r="AN60" s="24">
        <v>0</v>
      </c>
      <c r="AO60" s="24">
        <v>0</v>
      </c>
      <c r="AP60" s="24">
        <v>0</v>
      </c>
      <c r="AQ60" s="24">
        <v>0</v>
      </c>
      <c r="AR60" s="24">
        <v>0</v>
      </c>
      <c r="AS60" s="24">
        <v>0</v>
      </c>
      <c r="AT60" s="24">
        <v>0</v>
      </c>
      <c r="AU60" s="24">
        <v>0</v>
      </c>
      <c r="AV60" s="24">
        <v>0</v>
      </c>
      <c r="AW60" s="24">
        <v>0</v>
      </c>
      <c r="AX60" s="24">
        <v>0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  <c r="BL60" s="24">
        <v>0</v>
      </c>
      <c r="BM60" s="24">
        <v>0</v>
      </c>
      <c r="BN60" s="24">
        <v>0</v>
      </c>
      <c r="BO60" s="24">
        <v>0</v>
      </c>
      <c r="BP60" s="24">
        <v>0</v>
      </c>
      <c r="BQ60" s="24">
        <v>0</v>
      </c>
      <c r="BR60" s="24">
        <v>0</v>
      </c>
      <c r="BS60" s="24">
        <v>0</v>
      </c>
      <c r="BT60" s="24">
        <v>0</v>
      </c>
      <c r="BU60" s="24">
        <v>0</v>
      </c>
      <c r="BV60" s="24">
        <v>0</v>
      </c>
      <c r="BW60" s="24">
        <v>0</v>
      </c>
      <c r="BX60" s="24">
        <v>0</v>
      </c>
      <c r="BY60" s="24">
        <v>0</v>
      </c>
      <c r="BZ60" s="24">
        <v>0</v>
      </c>
      <c r="CA60" s="24">
        <v>0</v>
      </c>
      <c r="CB60" s="24">
        <v>0</v>
      </c>
      <c r="CC60" s="24">
        <v>0</v>
      </c>
    </row>
    <row r="61" spans="1:81" s="24" customFormat="1" ht="191.25">
      <c r="A61" s="27" t="s">
        <v>190</v>
      </c>
      <c r="B61" s="24" t="s">
        <v>218</v>
      </c>
      <c r="C61" s="26" t="s">
        <v>217</v>
      </c>
      <c r="D61" s="41"/>
      <c r="E61" s="24">
        <v>957.67989977458672</v>
      </c>
      <c r="F61" s="24">
        <v>2203.6185979303382</v>
      </c>
      <c r="G61" s="24">
        <v>0</v>
      </c>
      <c r="H61" s="24">
        <v>22210.293730459627</v>
      </c>
      <c r="I61" s="24">
        <v>37200.000323611093</v>
      </c>
      <c r="J61" s="24">
        <v>295004.90664735594</v>
      </c>
      <c r="K61" s="24">
        <v>1923.4512084365713</v>
      </c>
      <c r="L61" s="24">
        <v>729.98771769697339</v>
      </c>
      <c r="M61" s="24">
        <v>8782.959408477227</v>
      </c>
      <c r="N61" s="24">
        <v>2754.3670834880313</v>
      </c>
      <c r="O61" s="24">
        <v>53144.323901725365</v>
      </c>
      <c r="P61" s="24">
        <v>11315.755017420975</v>
      </c>
      <c r="Q61" s="24">
        <v>53822.329488375588</v>
      </c>
      <c r="R61" s="24">
        <v>10854.368954718737</v>
      </c>
      <c r="S61" s="24">
        <v>32504.543768219395</v>
      </c>
      <c r="T61" s="24">
        <v>54504.095351215874</v>
      </c>
      <c r="U61" s="24">
        <v>20127.379898480187</v>
      </c>
      <c r="V61" s="24">
        <v>48299.892177968628</v>
      </c>
      <c r="W61" s="24">
        <v>17169.457801373836</v>
      </c>
      <c r="X61" s="24">
        <v>6904.6793350140033</v>
      </c>
      <c r="Y61" s="24">
        <v>5410.6785372071663</v>
      </c>
      <c r="Z61" s="24">
        <v>74762.617978910712</v>
      </c>
      <c r="AA61" s="24">
        <v>0</v>
      </c>
      <c r="AB61" s="24">
        <v>9199.6876642398311</v>
      </c>
      <c r="AC61" s="24">
        <v>469.6642148355777</v>
      </c>
      <c r="AD61" s="24">
        <v>0</v>
      </c>
      <c r="AE61" s="24">
        <v>8670.9548606520566</v>
      </c>
      <c r="AF61" s="24">
        <v>119.05900698444954</v>
      </c>
      <c r="AG61" s="24">
        <v>925.01275220419382</v>
      </c>
      <c r="AH61" s="24">
        <v>1510.4809692047597</v>
      </c>
      <c r="AI61" s="24">
        <v>26752.304458695569</v>
      </c>
      <c r="AJ61" s="24">
        <v>110.90681153809301</v>
      </c>
      <c r="AK61" s="24">
        <v>125.63798509865173</v>
      </c>
      <c r="AL61" s="24">
        <v>8006.3404904540794</v>
      </c>
      <c r="AM61" s="24">
        <v>0</v>
      </c>
      <c r="AN61" s="24">
        <v>13760.050729889959</v>
      </c>
      <c r="AO61" s="24">
        <v>0</v>
      </c>
      <c r="AP61" s="24">
        <v>0</v>
      </c>
      <c r="AQ61" s="24">
        <v>2088.0231629946552</v>
      </c>
      <c r="AR61" s="24">
        <v>8438.9903814939953</v>
      </c>
      <c r="AS61" s="24">
        <v>15009.349040909028</v>
      </c>
      <c r="AT61" s="24">
        <v>805.08919341881585</v>
      </c>
      <c r="AU61" s="24">
        <v>0</v>
      </c>
      <c r="AV61" s="24">
        <v>11265.164257239536</v>
      </c>
      <c r="AW61" s="24">
        <v>2464.0605753293698</v>
      </c>
      <c r="AX61" s="24">
        <v>13663.490166894375</v>
      </c>
      <c r="AY61" s="24">
        <v>0</v>
      </c>
      <c r="AZ61" s="24">
        <v>0</v>
      </c>
      <c r="BA61" s="24">
        <v>0</v>
      </c>
      <c r="BB61" s="24">
        <v>383.55046952459884</v>
      </c>
      <c r="BC61" s="24">
        <v>0</v>
      </c>
      <c r="BD61" s="24">
        <v>0</v>
      </c>
      <c r="BE61" s="24">
        <v>0</v>
      </c>
      <c r="BF61" s="24">
        <v>0</v>
      </c>
      <c r="BG61" s="24">
        <v>1906.2242219700572</v>
      </c>
      <c r="BH61" s="24">
        <v>6085.7808922164531</v>
      </c>
      <c r="BI61" s="24">
        <v>0</v>
      </c>
      <c r="BJ61" s="24">
        <v>129784.35124980957</v>
      </c>
      <c r="BK61" s="24">
        <v>0</v>
      </c>
      <c r="BL61" s="24">
        <v>0</v>
      </c>
      <c r="BM61" s="24">
        <v>0</v>
      </c>
      <c r="BN61" s="24">
        <v>0</v>
      </c>
      <c r="BO61" s="24">
        <v>0</v>
      </c>
      <c r="BP61" s="24">
        <v>0</v>
      </c>
      <c r="BQ61" s="24">
        <v>0</v>
      </c>
      <c r="BR61" s="24">
        <v>1022131.5603834586</v>
      </c>
      <c r="BS61" s="24">
        <v>1753808.429871412</v>
      </c>
      <c r="BT61" s="24">
        <v>0</v>
      </c>
      <c r="BU61" s="24">
        <v>616715.61599669885</v>
      </c>
      <c r="BV61" s="24">
        <v>2370524.0458681108</v>
      </c>
      <c r="BW61" s="24">
        <v>0</v>
      </c>
      <c r="BX61" s="24">
        <v>0</v>
      </c>
      <c r="BY61" s="24">
        <v>0</v>
      </c>
      <c r="BZ61" s="24">
        <v>601088.68519723718</v>
      </c>
      <c r="CA61" s="24">
        <v>2971612.7310653478</v>
      </c>
      <c r="CB61" s="24">
        <v>3993744.2914488064</v>
      </c>
      <c r="CC61" s="24">
        <v>0</v>
      </c>
    </row>
    <row r="62" spans="1:81" s="24" customFormat="1" ht="89.25">
      <c r="A62" s="27" t="s">
        <v>190</v>
      </c>
      <c r="B62" s="24" t="s">
        <v>216</v>
      </c>
      <c r="C62" s="26" t="s">
        <v>215</v>
      </c>
      <c r="D62" s="41"/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v>0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0</v>
      </c>
      <c r="V62" s="24">
        <v>0</v>
      </c>
      <c r="W62" s="24">
        <v>0</v>
      </c>
      <c r="X62" s="24">
        <v>0</v>
      </c>
      <c r="Y62" s="24">
        <v>0</v>
      </c>
      <c r="Z62" s="24">
        <v>0</v>
      </c>
      <c r="AA62" s="24">
        <v>0</v>
      </c>
      <c r="AB62" s="24">
        <v>0</v>
      </c>
      <c r="AC62" s="24">
        <v>0</v>
      </c>
      <c r="AD62" s="24">
        <v>0</v>
      </c>
      <c r="AE62" s="24">
        <v>0</v>
      </c>
      <c r="AF62" s="24">
        <v>0</v>
      </c>
      <c r="AG62" s="24">
        <v>0</v>
      </c>
      <c r="AH62" s="24">
        <v>0</v>
      </c>
      <c r="AI62" s="24">
        <v>0</v>
      </c>
      <c r="AJ62" s="24">
        <v>0</v>
      </c>
      <c r="AK62" s="24">
        <v>0</v>
      </c>
      <c r="AL62" s="24">
        <v>0</v>
      </c>
      <c r="AM62" s="24">
        <v>0</v>
      </c>
      <c r="AN62" s="24">
        <v>0</v>
      </c>
      <c r="AO62" s="24">
        <v>0</v>
      </c>
      <c r="AP62" s="24">
        <v>0</v>
      </c>
      <c r="AQ62" s="24">
        <v>0</v>
      </c>
      <c r="AR62" s="24">
        <v>0</v>
      </c>
      <c r="AS62" s="24">
        <v>0</v>
      </c>
      <c r="AT62" s="24">
        <v>0</v>
      </c>
      <c r="AU62" s="24">
        <v>0</v>
      </c>
      <c r="AV62" s="24">
        <v>0</v>
      </c>
      <c r="AW62" s="24">
        <v>0</v>
      </c>
      <c r="AX62" s="24">
        <v>0</v>
      </c>
      <c r="AY62" s="24">
        <v>0</v>
      </c>
      <c r="AZ62" s="24">
        <v>0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  <c r="BL62" s="24">
        <v>0</v>
      </c>
      <c r="BM62" s="24">
        <v>0</v>
      </c>
      <c r="BN62" s="24">
        <v>0</v>
      </c>
      <c r="BO62" s="24">
        <v>0</v>
      </c>
      <c r="BP62" s="24">
        <v>0</v>
      </c>
      <c r="BQ62" s="24">
        <v>0</v>
      </c>
      <c r="BR62" s="24">
        <v>0</v>
      </c>
      <c r="BS62" s="24">
        <v>0</v>
      </c>
      <c r="BT62" s="24">
        <v>0</v>
      </c>
      <c r="BU62" s="24">
        <v>0</v>
      </c>
      <c r="BV62" s="24">
        <v>0</v>
      </c>
      <c r="BW62" s="24">
        <v>0</v>
      </c>
      <c r="BX62" s="24">
        <v>0</v>
      </c>
      <c r="BY62" s="24">
        <v>0</v>
      </c>
      <c r="BZ62" s="24">
        <v>0</v>
      </c>
      <c r="CA62" s="24">
        <v>0</v>
      </c>
      <c r="CB62" s="24">
        <v>0</v>
      </c>
      <c r="CC62" s="24">
        <v>0</v>
      </c>
    </row>
    <row r="63" spans="1:81" s="24" customFormat="1" ht="89.25">
      <c r="A63" s="27" t="s">
        <v>190</v>
      </c>
      <c r="B63" s="24" t="s">
        <v>214</v>
      </c>
      <c r="C63" s="26" t="s">
        <v>213</v>
      </c>
      <c r="D63" s="41"/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4">
        <v>0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  <c r="AI63" s="24">
        <v>0</v>
      </c>
      <c r="AJ63" s="24">
        <v>0</v>
      </c>
      <c r="AK63" s="24">
        <v>0</v>
      </c>
      <c r="AL63" s="24">
        <v>0</v>
      </c>
      <c r="AM63" s="24">
        <v>0</v>
      </c>
      <c r="AN63" s="24">
        <v>0</v>
      </c>
      <c r="AO63" s="24">
        <v>0</v>
      </c>
      <c r="AP63" s="24">
        <v>0</v>
      </c>
      <c r="AQ63" s="24">
        <v>0</v>
      </c>
      <c r="AR63" s="24">
        <v>0</v>
      </c>
      <c r="AS63" s="24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  <c r="BL63" s="24">
        <v>0</v>
      </c>
      <c r="BM63" s="24">
        <v>0</v>
      </c>
      <c r="BN63" s="24">
        <v>0</v>
      </c>
      <c r="BO63" s="24">
        <v>0</v>
      </c>
      <c r="BP63" s="24">
        <v>0</v>
      </c>
      <c r="BQ63" s="24">
        <v>0</v>
      </c>
      <c r="BR63" s="24">
        <v>0</v>
      </c>
      <c r="BS63" s="24">
        <v>0</v>
      </c>
      <c r="BT63" s="24">
        <v>0</v>
      </c>
      <c r="BU63" s="24">
        <v>0</v>
      </c>
      <c r="BV63" s="24">
        <v>0</v>
      </c>
      <c r="BW63" s="24">
        <v>0</v>
      </c>
      <c r="BX63" s="24">
        <v>0</v>
      </c>
      <c r="BY63" s="24">
        <v>0</v>
      </c>
      <c r="BZ63" s="24">
        <v>0</v>
      </c>
      <c r="CA63" s="24">
        <v>0</v>
      </c>
      <c r="CB63" s="24">
        <v>0</v>
      </c>
      <c r="CC63" s="24">
        <v>0</v>
      </c>
    </row>
    <row r="64" spans="1:81" s="24" customFormat="1" ht="114.75">
      <c r="A64" s="27" t="s">
        <v>190</v>
      </c>
      <c r="B64" s="24" t="s">
        <v>212</v>
      </c>
      <c r="C64" s="26" t="s">
        <v>211</v>
      </c>
      <c r="D64" s="41"/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v>0</v>
      </c>
      <c r="M64" s="24">
        <v>0</v>
      </c>
      <c r="N64" s="24">
        <v>0</v>
      </c>
      <c r="O64" s="24">
        <v>0</v>
      </c>
      <c r="P64" s="24">
        <v>0</v>
      </c>
      <c r="Q64" s="24">
        <v>0</v>
      </c>
      <c r="R64" s="24">
        <v>0</v>
      </c>
      <c r="S64" s="24">
        <v>0</v>
      </c>
      <c r="T64" s="24">
        <v>0</v>
      </c>
      <c r="U64" s="24">
        <v>0</v>
      </c>
      <c r="V64" s="24">
        <v>0</v>
      </c>
      <c r="W64" s="24">
        <v>0</v>
      </c>
      <c r="X64" s="24">
        <v>0</v>
      </c>
      <c r="Y64" s="24">
        <v>0</v>
      </c>
      <c r="Z64" s="24">
        <v>0</v>
      </c>
      <c r="AA64" s="24">
        <v>0</v>
      </c>
      <c r="AB64" s="24">
        <v>0</v>
      </c>
      <c r="AC64" s="24">
        <v>0</v>
      </c>
      <c r="AD64" s="24">
        <v>0</v>
      </c>
      <c r="AE64" s="24">
        <v>0</v>
      </c>
      <c r="AF64" s="24">
        <v>0</v>
      </c>
      <c r="AG64" s="24">
        <v>0</v>
      </c>
      <c r="AH64" s="24">
        <v>0</v>
      </c>
      <c r="AI64" s="24">
        <v>0</v>
      </c>
      <c r="AJ64" s="24">
        <v>0</v>
      </c>
      <c r="AK64" s="24">
        <v>0</v>
      </c>
      <c r="AL64" s="24">
        <v>0</v>
      </c>
      <c r="AM64" s="24">
        <v>0</v>
      </c>
      <c r="AN64" s="24">
        <v>0</v>
      </c>
      <c r="AO64" s="24">
        <v>0</v>
      </c>
      <c r="AP64" s="24">
        <v>0</v>
      </c>
      <c r="AQ64" s="24">
        <v>0</v>
      </c>
      <c r="AR64" s="24">
        <v>0</v>
      </c>
      <c r="AS64" s="24">
        <v>0</v>
      </c>
      <c r="AT64" s="24">
        <v>0</v>
      </c>
      <c r="AU64" s="24">
        <v>0</v>
      </c>
      <c r="AV64" s="24">
        <v>0</v>
      </c>
      <c r="AW64" s="24">
        <v>0</v>
      </c>
      <c r="AX64" s="24">
        <v>0</v>
      </c>
      <c r="AY64" s="24">
        <v>0</v>
      </c>
      <c r="AZ64" s="24">
        <v>0</v>
      </c>
      <c r="BA64" s="24">
        <v>0</v>
      </c>
      <c r="BB64" s="24">
        <v>0</v>
      </c>
      <c r="BC64" s="24">
        <v>0</v>
      </c>
      <c r="BD64" s="24">
        <v>0</v>
      </c>
      <c r="BE64" s="24">
        <v>0</v>
      </c>
      <c r="BF64" s="24">
        <v>0</v>
      </c>
      <c r="BG64" s="24">
        <v>0</v>
      </c>
      <c r="BH64" s="24">
        <v>0</v>
      </c>
      <c r="BI64" s="24">
        <v>0</v>
      </c>
      <c r="BJ64" s="24">
        <v>0</v>
      </c>
      <c r="BK64" s="24">
        <v>0</v>
      </c>
      <c r="BL64" s="24">
        <v>0</v>
      </c>
      <c r="BM64" s="24">
        <v>0</v>
      </c>
      <c r="BN64" s="24">
        <v>0</v>
      </c>
      <c r="BO64" s="24">
        <v>0</v>
      </c>
      <c r="BP64" s="24">
        <v>0</v>
      </c>
      <c r="BQ64" s="24">
        <v>0</v>
      </c>
      <c r="BR64" s="24">
        <v>0</v>
      </c>
      <c r="BS64" s="24">
        <v>0</v>
      </c>
      <c r="BT64" s="24">
        <v>0</v>
      </c>
      <c r="BU64" s="24">
        <v>0</v>
      </c>
      <c r="BV64" s="24">
        <v>0</v>
      </c>
      <c r="BW64" s="24">
        <v>0</v>
      </c>
      <c r="BX64" s="24">
        <v>0</v>
      </c>
      <c r="BY64" s="24">
        <v>0</v>
      </c>
      <c r="BZ64" s="24">
        <v>0</v>
      </c>
      <c r="CA64" s="24">
        <v>0</v>
      </c>
      <c r="CB64" s="24">
        <v>0</v>
      </c>
      <c r="CC64" s="24">
        <v>0</v>
      </c>
    </row>
    <row r="65" spans="1:81" s="24" customFormat="1" ht="38.25">
      <c r="A65" s="27" t="s">
        <v>190</v>
      </c>
      <c r="B65" s="24" t="s">
        <v>210</v>
      </c>
      <c r="C65" s="26" t="s">
        <v>209</v>
      </c>
      <c r="D65" s="41"/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24">
        <v>0</v>
      </c>
      <c r="BL65" s="24">
        <v>0</v>
      </c>
      <c r="BM65" s="24">
        <v>0</v>
      </c>
      <c r="BN65" s="24">
        <v>0</v>
      </c>
      <c r="BO65" s="24">
        <v>0</v>
      </c>
      <c r="BP65" s="24">
        <v>0</v>
      </c>
      <c r="BQ65" s="24">
        <v>0</v>
      </c>
      <c r="BR65" s="24">
        <v>0</v>
      </c>
      <c r="BS65" s="24">
        <v>0</v>
      </c>
      <c r="BT65" s="24">
        <v>0</v>
      </c>
      <c r="BU65" s="24">
        <v>0</v>
      </c>
      <c r="BV65" s="24">
        <v>0</v>
      </c>
      <c r="BW65" s="24">
        <v>0</v>
      </c>
      <c r="BX65" s="24">
        <v>0</v>
      </c>
      <c r="BY65" s="24">
        <v>0</v>
      </c>
      <c r="BZ65" s="24">
        <v>0</v>
      </c>
      <c r="CA65" s="24">
        <v>0</v>
      </c>
      <c r="CB65" s="24">
        <v>0</v>
      </c>
      <c r="CC65" s="24">
        <v>0</v>
      </c>
    </row>
    <row r="66" spans="1:81" s="24" customFormat="1" ht="204">
      <c r="A66" s="27" t="s">
        <v>190</v>
      </c>
      <c r="B66" s="24" t="s">
        <v>208</v>
      </c>
      <c r="C66" s="26" t="s">
        <v>207</v>
      </c>
      <c r="D66" s="41"/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v>0</v>
      </c>
      <c r="M66" s="24">
        <v>0</v>
      </c>
      <c r="N66" s="24">
        <v>0</v>
      </c>
      <c r="O66" s="24">
        <v>0</v>
      </c>
      <c r="P66" s="24">
        <v>0</v>
      </c>
      <c r="Q66" s="24">
        <v>0</v>
      </c>
      <c r="R66" s="24">
        <v>0</v>
      </c>
      <c r="S66" s="24">
        <v>0</v>
      </c>
      <c r="T66" s="24">
        <v>0</v>
      </c>
      <c r="U66" s="24">
        <v>0</v>
      </c>
      <c r="V66" s="24">
        <v>0</v>
      </c>
      <c r="W66" s="24">
        <v>0</v>
      </c>
      <c r="X66" s="24">
        <v>0</v>
      </c>
      <c r="Y66" s="24">
        <v>0</v>
      </c>
      <c r="Z66" s="24">
        <v>0</v>
      </c>
      <c r="AA66" s="24">
        <v>0</v>
      </c>
      <c r="AB66" s="24">
        <v>0</v>
      </c>
      <c r="AC66" s="24">
        <v>0</v>
      </c>
      <c r="AD66" s="24">
        <v>0</v>
      </c>
      <c r="AE66" s="24">
        <v>0</v>
      </c>
      <c r="AF66" s="24">
        <v>0</v>
      </c>
      <c r="AG66" s="24">
        <v>0</v>
      </c>
      <c r="AH66" s="24">
        <v>0</v>
      </c>
      <c r="AI66" s="24">
        <v>0</v>
      </c>
      <c r="AJ66" s="24">
        <v>0</v>
      </c>
      <c r="AK66" s="24">
        <v>0</v>
      </c>
      <c r="AL66" s="24">
        <v>0</v>
      </c>
      <c r="AM66" s="24">
        <v>0</v>
      </c>
      <c r="AN66" s="24">
        <v>0</v>
      </c>
      <c r="AO66" s="24">
        <v>0</v>
      </c>
      <c r="AP66" s="24">
        <v>0</v>
      </c>
      <c r="AQ66" s="24">
        <v>0</v>
      </c>
      <c r="AR66" s="24">
        <v>0</v>
      </c>
      <c r="AS66" s="24">
        <v>0</v>
      </c>
      <c r="AT66" s="24">
        <v>0</v>
      </c>
      <c r="AU66" s="24">
        <v>0</v>
      </c>
      <c r="AV66" s="24">
        <v>0</v>
      </c>
      <c r="AW66" s="24">
        <v>0</v>
      </c>
      <c r="AX66" s="24">
        <v>0</v>
      </c>
      <c r="AY66" s="24">
        <v>0</v>
      </c>
      <c r="AZ66" s="24">
        <v>0</v>
      </c>
      <c r="BA66" s="24">
        <v>0</v>
      </c>
      <c r="BB66" s="24">
        <v>0</v>
      </c>
      <c r="BC66" s="24">
        <v>0</v>
      </c>
      <c r="BD66" s="24">
        <v>0</v>
      </c>
      <c r="BE66" s="24">
        <v>0</v>
      </c>
      <c r="BF66" s="24">
        <v>0</v>
      </c>
      <c r="BG66" s="24">
        <v>0</v>
      </c>
      <c r="BH66" s="24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</v>
      </c>
      <c r="BQ66" s="24">
        <v>0</v>
      </c>
      <c r="BR66" s="24">
        <v>0</v>
      </c>
      <c r="BS66" s="24">
        <v>0</v>
      </c>
      <c r="BT66" s="24">
        <v>0</v>
      </c>
      <c r="BU66" s="24">
        <v>0</v>
      </c>
      <c r="BV66" s="24">
        <v>0</v>
      </c>
      <c r="BW66" s="24">
        <v>0</v>
      </c>
      <c r="BX66" s="24">
        <v>0</v>
      </c>
      <c r="BY66" s="24">
        <v>0</v>
      </c>
      <c r="BZ66" s="24">
        <v>0</v>
      </c>
      <c r="CA66" s="24">
        <v>0</v>
      </c>
      <c r="CB66" s="24">
        <v>0</v>
      </c>
      <c r="CC66" s="24">
        <v>0</v>
      </c>
    </row>
    <row r="67" spans="1:81" s="24" customFormat="1" ht="102">
      <c r="A67" s="27" t="s">
        <v>190</v>
      </c>
      <c r="B67" s="24" t="s">
        <v>206</v>
      </c>
      <c r="C67" s="26" t="s">
        <v>205</v>
      </c>
      <c r="D67" s="41"/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0</v>
      </c>
      <c r="V67" s="24">
        <v>0</v>
      </c>
      <c r="W67" s="24">
        <v>0</v>
      </c>
      <c r="X67" s="24">
        <v>0</v>
      </c>
      <c r="Y67" s="24">
        <v>0</v>
      </c>
      <c r="Z67" s="24">
        <v>0</v>
      </c>
      <c r="AA67" s="24">
        <v>0</v>
      </c>
      <c r="AB67" s="24">
        <v>0</v>
      </c>
      <c r="AC67" s="24">
        <v>0</v>
      </c>
      <c r="AD67" s="24">
        <v>0</v>
      </c>
      <c r="AE67" s="24">
        <v>0</v>
      </c>
      <c r="AF67" s="24">
        <v>0</v>
      </c>
      <c r="AG67" s="24">
        <v>0</v>
      </c>
      <c r="AH67" s="24">
        <v>0</v>
      </c>
      <c r="AI67" s="24">
        <v>0</v>
      </c>
      <c r="AJ67" s="24">
        <v>0</v>
      </c>
      <c r="AK67" s="24">
        <v>0</v>
      </c>
      <c r="AL67" s="24">
        <v>0</v>
      </c>
      <c r="AM67" s="24">
        <v>0</v>
      </c>
      <c r="AN67" s="24">
        <v>0</v>
      </c>
      <c r="AO67" s="24">
        <v>0</v>
      </c>
      <c r="AP67" s="24">
        <v>0</v>
      </c>
      <c r="AQ67" s="24">
        <v>0</v>
      </c>
      <c r="AR67" s="24">
        <v>0</v>
      </c>
      <c r="AS67" s="24">
        <v>0</v>
      </c>
      <c r="AT67" s="24">
        <v>0</v>
      </c>
      <c r="AU67" s="24">
        <v>0</v>
      </c>
      <c r="AV67" s="24">
        <v>0</v>
      </c>
      <c r="AW67" s="24">
        <v>0</v>
      </c>
      <c r="AX67" s="24">
        <v>0</v>
      </c>
      <c r="AY67" s="24">
        <v>0</v>
      </c>
      <c r="AZ67" s="24">
        <v>0</v>
      </c>
      <c r="BA67" s="24">
        <v>0</v>
      </c>
      <c r="BB67" s="24">
        <v>0</v>
      </c>
      <c r="BC67" s="24">
        <v>0</v>
      </c>
      <c r="BD67" s="24">
        <v>0</v>
      </c>
      <c r="BE67" s="24">
        <v>0</v>
      </c>
      <c r="BF67" s="24">
        <v>0</v>
      </c>
      <c r="BG67" s="24">
        <v>0</v>
      </c>
      <c r="BH67" s="24">
        <v>0</v>
      </c>
      <c r="BI67" s="24">
        <v>0</v>
      </c>
      <c r="BJ67" s="24">
        <v>0</v>
      </c>
      <c r="BK67" s="24">
        <v>0</v>
      </c>
      <c r="BL67" s="24">
        <v>0</v>
      </c>
      <c r="BM67" s="24">
        <v>0</v>
      </c>
      <c r="BN67" s="24">
        <v>0</v>
      </c>
      <c r="BO67" s="24">
        <v>0</v>
      </c>
      <c r="BP67" s="24">
        <v>0</v>
      </c>
      <c r="BQ67" s="24">
        <v>0</v>
      </c>
      <c r="BR67" s="24">
        <v>0</v>
      </c>
      <c r="BS67" s="24">
        <v>0</v>
      </c>
      <c r="BT67" s="24">
        <v>0</v>
      </c>
      <c r="BU67" s="24">
        <v>0</v>
      </c>
      <c r="BV67" s="24">
        <v>0</v>
      </c>
      <c r="BW67" s="24">
        <v>0</v>
      </c>
      <c r="BX67" s="24">
        <v>0</v>
      </c>
      <c r="BY67" s="24">
        <v>0</v>
      </c>
      <c r="BZ67" s="24">
        <v>0</v>
      </c>
      <c r="CA67" s="24">
        <v>0</v>
      </c>
      <c r="CB67" s="24">
        <v>0</v>
      </c>
      <c r="CC67" s="24">
        <v>0</v>
      </c>
    </row>
    <row r="68" spans="1:81" s="24" customFormat="1" ht="25.5">
      <c r="A68" s="27" t="s">
        <v>190</v>
      </c>
      <c r="B68" s="24" t="s">
        <v>204</v>
      </c>
      <c r="C68" s="26" t="s">
        <v>203</v>
      </c>
      <c r="D68" s="41"/>
      <c r="E68" s="24">
        <v>6252520.4508754415</v>
      </c>
      <c r="F68" s="24">
        <v>54625.247947268552</v>
      </c>
      <c r="G68" s="24">
        <v>23345.182393200703</v>
      </c>
      <c r="H68" s="24">
        <v>704904.25615191879</v>
      </c>
      <c r="I68" s="24">
        <v>10528920.110779677</v>
      </c>
      <c r="J68" s="24">
        <v>7102235.9344791807</v>
      </c>
      <c r="K68" s="24">
        <v>985541.22357031202</v>
      </c>
      <c r="L68" s="24">
        <v>807390.47900060518</v>
      </c>
      <c r="M68" s="24">
        <v>650198.54848939076</v>
      </c>
      <c r="N68" s="24">
        <v>7906751.2849445026</v>
      </c>
      <c r="O68" s="24">
        <v>6126085.1845446127</v>
      </c>
      <c r="P68" s="24">
        <v>883767.48090681073</v>
      </c>
      <c r="Q68" s="24">
        <v>2468471.7933171368</v>
      </c>
      <c r="R68" s="24">
        <v>2216270.2631007745</v>
      </c>
      <c r="S68" s="24">
        <v>8127201.4775766414</v>
      </c>
      <c r="T68" s="24">
        <v>2921541.5980163887</v>
      </c>
      <c r="U68" s="24">
        <v>1278610.1562738931</v>
      </c>
      <c r="V68" s="24">
        <v>2025323.3810280815</v>
      </c>
      <c r="W68" s="24">
        <v>2923197.1718765735</v>
      </c>
      <c r="X68" s="24">
        <v>4945749.3545831498</v>
      </c>
      <c r="Y68" s="24">
        <v>925421.11131723074</v>
      </c>
      <c r="Z68" s="24">
        <v>5620278.0401839791</v>
      </c>
      <c r="AA68" s="24">
        <v>0</v>
      </c>
      <c r="AB68" s="24">
        <v>2604618.4945440684</v>
      </c>
      <c r="AC68" s="24">
        <v>181064.01658258453</v>
      </c>
      <c r="AD68" s="24">
        <v>0</v>
      </c>
      <c r="AE68" s="24">
        <v>14809760.526988527</v>
      </c>
      <c r="AF68" s="24">
        <v>177349.24681228149</v>
      </c>
      <c r="AG68" s="24">
        <v>1377890.8379153218</v>
      </c>
      <c r="AH68" s="24">
        <v>2249999.1306641544</v>
      </c>
      <c r="AI68" s="24">
        <v>8654638.8671919182</v>
      </c>
      <c r="AJ68" s="24">
        <v>80955.781246035316</v>
      </c>
      <c r="AK68" s="24">
        <v>103050.72868899422</v>
      </c>
      <c r="AL68" s="24">
        <v>341475.85942005634</v>
      </c>
      <c r="AM68" s="24">
        <v>0</v>
      </c>
      <c r="AN68" s="24">
        <v>3565971.8534553815</v>
      </c>
      <c r="AO68" s="24">
        <v>0</v>
      </c>
      <c r="AP68" s="24">
        <v>0</v>
      </c>
      <c r="AQ68" s="24">
        <v>259275.50301957535</v>
      </c>
      <c r="AR68" s="24">
        <v>979685.20138907048</v>
      </c>
      <c r="AS68" s="24">
        <v>960131.36531429971</v>
      </c>
      <c r="AT68" s="24">
        <v>358520.42376547906</v>
      </c>
      <c r="AU68" s="24">
        <v>0</v>
      </c>
      <c r="AV68" s="24">
        <v>714944.16000430635</v>
      </c>
      <c r="AW68" s="24">
        <v>47982.186241638527</v>
      </c>
      <c r="AX68" s="24">
        <v>1017535.1111853695</v>
      </c>
      <c r="AY68" s="24">
        <v>0</v>
      </c>
      <c r="AZ68" s="24">
        <v>0</v>
      </c>
      <c r="BA68" s="24">
        <v>0</v>
      </c>
      <c r="BB68" s="24">
        <v>13942.229808664866</v>
      </c>
      <c r="BC68" s="24">
        <v>0</v>
      </c>
      <c r="BD68" s="24">
        <v>0</v>
      </c>
      <c r="BE68" s="24">
        <v>0</v>
      </c>
      <c r="BF68" s="24">
        <v>0</v>
      </c>
      <c r="BG68" s="24">
        <v>552501.63902262237</v>
      </c>
      <c r="BH68" s="24">
        <v>1033318.1459578482</v>
      </c>
      <c r="BI68" s="24">
        <v>0</v>
      </c>
      <c r="BJ68" s="24">
        <v>678272.9969446836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0</v>
      </c>
      <c r="BR68" s="24">
        <v>116241234.03751965</v>
      </c>
      <c r="BS68" s="24">
        <v>78506581.448752254</v>
      </c>
      <c r="BT68" s="24">
        <v>0</v>
      </c>
      <c r="BU68" s="24">
        <v>15527068.92375803</v>
      </c>
      <c r="BV68" s="24">
        <v>94033650.372510269</v>
      </c>
      <c r="BW68" s="24">
        <v>31319052.711725395</v>
      </c>
      <c r="BX68" s="24">
        <v>3632643.5220071296</v>
      </c>
      <c r="BY68" s="24">
        <v>34951696.233732529</v>
      </c>
      <c r="BZ68" s="24">
        <v>22541576.177603982</v>
      </c>
      <c r="CA68" s="24">
        <v>151526922.7838468</v>
      </c>
      <c r="CB68" s="24">
        <v>267768156.82136637</v>
      </c>
      <c r="CC68" s="24">
        <v>0</v>
      </c>
    </row>
    <row r="69" spans="1:81" s="24" customFormat="1" ht="63.75">
      <c r="A69" s="27" t="s">
        <v>190</v>
      </c>
      <c r="B69" s="24" t="s">
        <v>202</v>
      </c>
      <c r="C69" s="26" t="s">
        <v>201</v>
      </c>
      <c r="D69" s="41"/>
      <c r="E69" s="24">
        <v>-540189.04029844597</v>
      </c>
      <c r="F69" s="24">
        <v>4004.4788039013583</v>
      </c>
      <c r="G69" s="24">
        <v>534.14562845228625</v>
      </c>
      <c r="H69" s="24">
        <v>59174.16822324587</v>
      </c>
      <c r="I69" s="24">
        <v>-126715.90414089282</v>
      </c>
      <c r="J69" s="24">
        <v>1924.3833860683189</v>
      </c>
      <c r="K69" s="24">
        <v>16976.903592832496</v>
      </c>
      <c r="L69" s="24">
        <v>41982.848505702204</v>
      </c>
      <c r="M69" s="24">
        <v>42128.563169445843</v>
      </c>
      <c r="N69" s="24">
        <v>413596.19790293527</v>
      </c>
      <c r="O69" s="24">
        <v>186102.38814149494</v>
      </c>
      <c r="P69" s="24">
        <v>71884.67843567337</v>
      </c>
      <c r="Q69" s="24">
        <v>160659.43493491592</v>
      </c>
      <c r="R69" s="24">
        <v>160814.2326820374</v>
      </c>
      <c r="S69" s="24">
        <v>652348.33852261689</v>
      </c>
      <c r="T69" s="24">
        <v>227579.14323076035</v>
      </c>
      <c r="U69" s="24">
        <v>107934.06103926821</v>
      </c>
      <c r="V69" s="24">
        <v>142416.45098014604</v>
      </c>
      <c r="W69" s="24">
        <v>242017.84332885453</v>
      </c>
      <c r="X69" s="24">
        <v>350256.32149815775</v>
      </c>
      <c r="Y69" s="24">
        <v>25048.379508658454</v>
      </c>
      <c r="Z69" s="24">
        <v>242723.54676826426</v>
      </c>
      <c r="AA69" s="24">
        <v>0</v>
      </c>
      <c r="AB69" s="24">
        <v>70615.128701119713</v>
      </c>
      <c r="AC69" s="24">
        <v>1298.058779793902</v>
      </c>
      <c r="AD69" s="24">
        <v>0</v>
      </c>
      <c r="AE69" s="24">
        <v>883672.3989319012</v>
      </c>
      <c r="AF69" s="24">
        <v>8306.043323722286</v>
      </c>
      <c r="AG69" s="24">
        <v>64532.673246696366</v>
      </c>
      <c r="AH69" s="24">
        <v>105377.33085167952</v>
      </c>
      <c r="AI69" s="24">
        <v>1166719.3117001334</v>
      </c>
      <c r="AJ69" s="24">
        <v>1923.4674860058499</v>
      </c>
      <c r="AK69" s="24">
        <v>9429.9378650715207</v>
      </c>
      <c r="AL69" s="24">
        <v>11618.801107679108</v>
      </c>
      <c r="AM69" s="24">
        <v>0</v>
      </c>
      <c r="AN69" s="24">
        <v>13212.821331926289</v>
      </c>
      <c r="AO69" s="24">
        <v>0</v>
      </c>
      <c r="AP69" s="24">
        <v>0</v>
      </c>
      <c r="AQ69" s="24">
        <v>18769.57823090475</v>
      </c>
      <c r="AR69" s="24">
        <v>22436.631856284948</v>
      </c>
      <c r="AS69" s="24">
        <v>39693.326860848487</v>
      </c>
      <c r="AT69" s="24">
        <v>17244.146432477617</v>
      </c>
      <c r="AU69" s="24">
        <v>0</v>
      </c>
      <c r="AV69" s="24">
        <v>21416.001238918001</v>
      </c>
      <c r="AW69" s="24">
        <v>-472.61326132351843</v>
      </c>
      <c r="AX69" s="24">
        <v>57429.846635694259</v>
      </c>
      <c r="AY69" s="24">
        <v>0</v>
      </c>
      <c r="AZ69" s="24">
        <v>0</v>
      </c>
      <c r="BA69" s="24">
        <v>0</v>
      </c>
      <c r="BB69" s="24">
        <v>154.38818323132838</v>
      </c>
      <c r="BC69" s="24">
        <v>0</v>
      </c>
      <c r="BD69" s="24">
        <v>0</v>
      </c>
      <c r="BE69" s="24">
        <v>0</v>
      </c>
      <c r="BF69" s="24">
        <v>0</v>
      </c>
      <c r="BG69" s="24">
        <v>14695.299066257763</v>
      </c>
      <c r="BH69" s="24">
        <v>56664.602619081517</v>
      </c>
      <c r="BI69" s="24">
        <v>0</v>
      </c>
      <c r="BJ69" s="24">
        <v>58303.044202606296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5126241.7892348031</v>
      </c>
      <c r="BS69" s="24">
        <v>1493806.7501341451</v>
      </c>
      <c r="BT69" s="24">
        <v>0</v>
      </c>
      <c r="BU69" s="24">
        <v>376189.00333628029</v>
      </c>
      <c r="BV69" s="24">
        <v>1869995.7534704255</v>
      </c>
      <c r="BW69" s="24">
        <v>1552808.5018933637</v>
      </c>
      <c r="BX69" s="24">
        <v>0</v>
      </c>
      <c r="BY69" s="24">
        <v>1552808.5018933637</v>
      </c>
      <c r="BZ69" s="24">
        <v>1884338.8474513285</v>
      </c>
      <c r="CA69" s="24">
        <v>5307143.1028151177</v>
      </c>
      <c r="CB69" s="24">
        <v>10433384.89204992</v>
      </c>
      <c r="CC69" s="24">
        <v>0</v>
      </c>
    </row>
    <row r="70" spans="1:81" s="24" customFormat="1" ht="51">
      <c r="A70" s="27" t="s">
        <v>190</v>
      </c>
      <c r="B70" s="24" t="s">
        <v>200</v>
      </c>
      <c r="C70" s="26" t="s">
        <v>199</v>
      </c>
      <c r="D70" s="41"/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0</v>
      </c>
      <c r="U70" s="24">
        <v>0</v>
      </c>
      <c r="V70" s="24">
        <v>0</v>
      </c>
      <c r="W70" s="24">
        <v>0</v>
      </c>
      <c r="X70" s="24">
        <v>0</v>
      </c>
      <c r="Y70" s="24">
        <v>0</v>
      </c>
      <c r="Z70" s="24">
        <v>0</v>
      </c>
      <c r="AA70" s="24">
        <v>0</v>
      </c>
      <c r="AB70" s="24">
        <v>0</v>
      </c>
      <c r="AC70" s="24">
        <v>0</v>
      </c>
      <c r="AD70" s="24">
        <v>0</v>
      </c>
      <c r="AE70" s="24">
        <v>0</v>
      </c>
      <c r="AF70" s="24">
        <v>0</v>
      </c>
      <c r="AG70" s="24">
        <v>0</v>
      </c>
      <c r="AH70" s="24">
        <v>0</v>
      </c>
      <c r="AI70" s="24">
        <v>0</v>
      </c>
      <c r="AJ70" s="24">
        <v>0</v>
      </c>
      <c r="AK70" s="24">
        <v>0</v>
      </c>
      <c r="AL70" s="24">
        <v>0</v>
      </c>
      <c r="AM70" s="24">
        <v>0</v>
      </c>
      <c r="AN70" s="24">
        <v>0</v>
      </c>
      <c r="AO70" s="24">
        <v>0</v>
      </c>
      <c r="AP70" s="24">
        <v>0</v>
      </c>
      <c r="AQ70" s="24">
        <v>0</v>
      </c>
      <c r="AR70" s="24">
        <v>0</v>
      </c>
      <c r="AS70" s="24">
        <v>0</v>
      </c>
      <c r="AT70" s="24">
        <v>0</v>
      </c>
      <c r="AU70" s="24">
        <v>0</v>
      </c>
      <c r="AV70" s="24">
        <v>0</v>
      </c>
      <c r="AW70" s="24">
        <v>0</v>
      </c>
      <c r="AX70" s="24">
        <v>0</v>
      </c>
      <c r="AY70" s="24">
        <v>0</v>
      </c>
      <c r="AZ70" s="24">
        <v>0</v>
      </c>
      <c r="BA70" s="24">
        <v>0</v>
      </c>
      <c r="BB70" s="24">
        <v>0</v>
      </c>
      <c r="BC70" s="24">
        <v>0</v>
      </c>
      <c r="BD70" s="24">
        <v>0</v>
      </c>
      <c r="BE70" s="24">
        <v>0</v>
      </c>
      <c r="BF70" s="24">
        <v>0</v>
      </c>
      <c r="BG70" s="24">
        <v>0</v>
      </c>
      <c r="BH70" s="24">
        <v>0</v>
      </c>
      <c r="BI70" s="24">
        <v>0</v>
      </c>
      <c r="BJ70" s="24">
        <v>0</v>
      </c>
      <c r="BK70" s="24">
        <v>0</v>
      </c>
      <c r="BL70" s="24">
        <v>0</v>
      </c>
      <c r="BM70" s="24">
        <v>0</v>
      </c>
      <c r="BN70" s="24">
        <v>0</v>
      </c>
      <c r="BO70" s="24">
        <v>0</v>
      </c>
      <c r="BP70" s="24">
        <v>0</v>
      </c>
      <c r="BQ70" s="24">
        <v>0</v>
      </c>
      <c r="BR70" s="24">
        <v>0</v>
      </c>
      <c r="BS70" s="24">
        <v>0</v>
      </c>
      <c r="BT70" s="24">
        <v>0</v>
      </c>
      <c r="BU70" s="24">
        <v>0</v>
      </c>
      <c r="BV70" s="24">
        <v>0</v>
      </c>
      <c r="BW70" s="24">
        <v>0</v>
      </c>
      <c r="BX70" s="24">
        <v>0</v>
      </c>
      <c r="BY70" s="24">
        <v>0</v>
      </c>
      <c r="BZ70" s="24">
        <v>0</v>
      </c>
      <c r="CA70" s="24">
        <v>0</v>
      </c>
      <c r="CB70" s="24">
        <v>0</v>
      </c>
      <c r="CC70" s="24">
        <v>0</v>
      </c>
    </row>
    <row r="71" spans="1:81" s="24" customFormat="1" ht="63.75">
      <c r="A71" s="27" t="s">
        <v>190</v>
      </c>
      <c r="B71" s="24" t="s">
        <v>198</v>
      </c>
      <c r="C71" s="26" t="s">
        <v>197</v>
      </c>
      <c r="D71" s="41"/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0</v>
      </c>
      <c r="V71" s="24">
        <v>0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4">
        <v>0</v>
      </c>
      <c r="AE71" s="24">
        <v>0</v>
      </c>
      <c r="AF71" s="24">
        <v>0</v>
      </c>
      <c r="AG71" s="24">
        <v>0</v>
      </c>
      <c r="AH71" s="24">
        <v>0</v>
      </c>
      <c r="AI71" s="24">
        <v>0</v>
      </c>
      <c r="AJ71" s="24">
        <v>0</v>
      </c>
      <c r="AK71" s="24">
        <v>0</v>
      </c>
      <c r="AL71" s="24">
        <v>0</v>
      </c>
      <c r="AM71" s="24">
        <v>0</v>
      </c>
      <c r="AN71" s="24">
        <v>0</v>
      </c>
      <c r="AO71" s="24">
        <v>0</v>
      </c>
      <c r="AP71" s="24">
        <v>0</v>
      </c>
      <c r="AQ71" s="24">
        <v>0</v>
      </c>
      <c r="AR71" s="24">
        <v>0</v>
      </c>
      <c r="AS71" s="24">
        <v>0</v>
      </c>
      <c r="AT71" s="24">
        <v>0</v>
      </c>
      <c r="AU71" s="24">
        <v>0</v>
      </c>
      <c r="AV71" s="24">
        <v>0</v>
      </c>
      <c r="AW71" s="24">
        <v>0</v>
      </c>
      <c r="AX71" s="24">
        <v>0</v>
      </c>
      <c r="AY71" s="24">
        <v>0</v>
      </c>
      <c r="AZ71" s="24">
        <v>0</v>
      </c>
      <c r="BA71" s="24">
        <v>0</v>
      </c>
      <c r="BB71" s="24">
        <v>0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24">
        <v>0</v>
      </c>
      <c r="BL71" s="24">
        <v>0</v>
      </c>
      <c r="BM71" s="24">
        <v>0</v>
      </c>
      <c r="BN71" s="24">
        <v>0</v>
      </c>
      <c r="BO71" s="24">
        <v>0</v>
      </c>
      <c r="BP71" s="24">
        <v>0</v>
      </c>
      <c r="BQ71" s="24">
        <v>0</v>
      </c>
      <c r="BR71" s="24">
        <v>0</v>
      </c>
      <c r="BS71" s="24">
        <v>0</v>
      </c>
      <c r="BT71" s="24">
        <v>0</v>
      </c>
      <c r="BU71" s="24">
        <v>0</v>
      </c>
      <c r="BV71" s="24">
        <v>0</v>
      </c>
      <c r="BW71" s="24">
        <v>0</v>
      </c>
      <c r="BX71" s="24">
        <v>0</v>
      </c>
      <c r="BY71" s="24">
        <v>0</v>
      </c>
      <c r="BZ71" s="24">
        <v>0</v>
      </c>
      <c r="CA71" s="24">
        <v>0</v>
      </c>
      <c r="CB71" s="24">
        <v>0</v>
      </c>
      <c r="CC71" s="24">
        <v>0</v>
      </c>
    </row>
    <row r="72" spans="1:81" s="24" customFormat="1" ht="76.5">
      <c r="A72" s="27" t="s">
        <v>190</v>
      </c>
      <c r="B72" s="24" t="s">
        <v>196</v>
      </c>
      <c r="C72" s="26" t="s">
        <v>195</v>
      </c>
      <c r="D72" s="41"/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24">
        <v>0</v>
      </c>
      <c r="AC72" s="24">
        <v>0</v>
      </c>
      <c r="AD72" s="24">
        <v>0</v>
      </c>
      <c r="AE72" s="24">
        <v>0</v>
      </c>
      <c r="AF72" s="24">
        <v>0</v>
      </c>
      <c r="AG72" s="24">
        <v>0</v>
      </c>
      <c r="AH72" s="24">
        <v>0</v>
      </c>
      <c r="AI72" s="24">
        <v>0</v>
      </c>
      <c r="AJ72" s="24">
        <v>0</v>
      </c>
      <c r="AK72" s="24">
        <v>0</v>
      </c>
      <c r="AL72" s="24">
        <v>0</v>
      </c>
      <c r="AM72" s="24">
        <v>0</v>
      </c>
      <c r="AN72" s="24">
        <v>0</v>
      </c>
      <c r="AO72" s="24">
        <v>0</v>
      </c>
      <c r="AP72" s="24">
        <v>0</v>
      </c>
      <c r="AQ72" s="24">
        <v>0</v>
      </c>
      <c r="AR72" s="24">
        <v>0</v>
      </c>
      <c r="AS72" s="24">
        <v>0</v>
      </c>
      <c r="AT72" s="24">
        <v>0</v>
      </c>
      <c r="AU72" s="24">
        <v>0</v>
      </c>
      <c r="AV72" s="24">
        <v>0</v>
      </c>
      <c r="AW72" s="24">
        <v>0</v>
      </c>
      <c r="AX72" s="24">
        <v>0</v>
      </c>
      <c r="AY72" s="24">
        <v>0</v>
      </c>
      <c r="AZ72" s="24">
        <v>0</v>
      </c>
      <c r="BA72" s="24">
        <v>0</v>
      </c>
      <c r="BB72" s="24">
        <v>0</v>
      </c>
      <c r="BC72" s="24">
        <v>0</v>
      </c>
      <c r="BD72" s="24">
        <v>0</v>
      </c>
      <c r="BE72" s="24">
        <v>0</v>
      </c>
      <c r="BF72" s="24">
        <v>0</v>
      </c>
      <c r="BG72" s="24">
        <v>0</v>
      </c>
      <c r="BH72" s="24">
        <v>0</v>
      </c>
      <c r="BI72" s="24">
        <v>0</v>
      </c>
      <c r="BJ72" s="24">
        <v>0</v>
      </c>
      <c r="BK72" s="24">
        <v>0</v>
      </c>
      <c r="BL72" s="24">
        <v>0</v>
      </c>
      <c r="BM72" s="24">
        <v>0</v>
      </c>
      <c r="BN72" s="24">
        <v>0</v>
      </c>
      <c r="BO72" s="24">
        <v>0</v>
      </c>
      <c r="BP72" s="24">
        <v>0</v>
      </c>
      <c r="BQ72" s="24">
        <v>0</v>
      </c>
      <c r="BR72" s="24">
        <v>0</v>
      </c>
      <c r="BS72" s="24">
        <v>0</v>
      </c>
      <c r="BT72" s="24">
        <v>0</v>
      </c>
      <c r="BU72" s="24">
        <v>0</v>
      </c>
      <c r="BV72" s="24">
        <v>0</v>
      </c>
      <c r="BW72" s="24">
        <v>0</v>
      </c>
      <c r="BX72" s="24">
        <v>0</v>
      </c>
      <c r="BY72" s="24">
        <v>0</v>
      </c>
      <c r="BZ72" s="24">
        <v>0</v>
      </c>
      <c r="CA72" s="24">
        <v>0</v>
      </c>
      <c r="CB72" s="24">
        <v>0</v>
      </c>
      <c r="CC72" s="24">
        <v>0</v>
      </c>
    </row>
    <row r="73" spans="1:81" s="24" customFormat="1" ht="38.25">
      <c r="A73" s="27" t="s">
        <v>190</v>
      </c>
      <c r="B73" s="24" t="s">
        <v>194</v>
      </c>
      <c r="C73" s="26" t="s">
        <v>193</v>
      </c>
      <c r="D73" s="41"/>
      <c r="E73" s="24">
        <v>5712331.4105769955</v>
      </c>
      <c r="F73" s="24">
        <v>58629.72675116991</v>
      </c>
      <c r="G73" s="24">
        <v>23879.328021652989</v>
      </c>
      <c r="H73" s="24">
        <v>764078.42437516467</v>
      </c>
      <c r="I73" s="24">
        <v>10402204.206638783</v>
      </c>
      <c r="J73" s="24">
        <v>7104160.3178652488</v>
      </c>
      <c r="K73" s="24">
        <v>1002518.1271631445</v>
      </c>
      <c r="L73" s="24">
        <v>849373.3275063074</v>
      </c>
      <c r="M73" s="24">
        <v>692327.1116588366</v>
      </c>
      <c r="N73" s="24">
        <v>8320347.4828474382</v>
      </c>
      <c r="O73" s="24">
        <v>6312187.5726861078</v>
      </c>
      <c r="P73" s="24">
        <v>955652.15934248408</v>
      </c>
      <c r="Q73" s="24">
        <v>2629131.2282520528</v>
      </c>
      <c r="R73" s="24">
        <v>2377084.4957828121</v>
      </c>
      <c r="S73" s="24">
        <v>8779549.8160992581</v>
      </c>
      <c r="T73" s="24">
        <v>3149120.7412471492</v>
      </c>
      <c r="U73" s="24">
        <v>1386544.2173131614</v>
      </c>
      <c r="V73" s="24">
        <v>2167739.8320082277</v>
      </c>
      <c r="W73" s="24">
        <v>3165215.015205428</v>
      </c>
      <c r="X73" s="24">
        <v>5296005.6760813072</v>
      </c>
      <c r="Y73" s="24">
        <v>950469.49082588917</v>
      </c>
      <c r="Z73" s="24">
        <v>5863001.586952243</v>
      </c>
      <c r="AA73" s="24">
        <v>0</v>
      </c>
      <c r="AB73" s="24">
        <v>2675233.623245188</v>
      </c>
      <c r="AC73" s="24">
        <v>182362.07536237844</v>
      </c>
      <c r="AD73" s="24">
        <v>0</v>
      </c>
      <c r="AE73" s="24">
        <v>15693432.925920429</v>
      </c>
      <c r="AF73" s="24">
        <v>185655.29013600378</v>
      </c>
      <c r="AG73" s="24">
        <v>1442423.5111620182</v>
      </c>
      <c r="AH73" s="24">
        <v>2355376.4615158341</v>
      </c>
      <c r="AI73" s="24">
        <v>9821358.1788920518</v>
      </c>
      <c r="AJ73" s="24">
        <v>82879.24873204116</v>
      </c>
      <c r="AK73" s="24">
        <v>112480.66655406574</v>
      </c>
      <c r="AL73" s="24">
        <v>353094.66052773542</v>
      </c>
      <c r="AM73" s="24">
        <v>0</v>
      </c>
      <c r="AN73" s="24">
        <v>3579184.6747873076</v>
      </c>
      <c r="AO73" s="24">
        <v>0</v>
      </c>
      <c r="AP73" s="24">
        <v>0</v>
      </c>
      <c r="AQ73" s="24">
        <v>278045.08125048009</v>
      </c>
      <c r="AR73" s="24">
        <v>1002121.8332453554</v>
      </c>
      <c r="AS73" s="24">
        <v>999824.69217514817</v>
      </c>
      <c r="AT73" s="24">
        <v>375764.57019795669</v>
      </c>
      <c r="AU73" s="24">
        <v>0</v>
      </c>
      <c r="AV73" s="24">
        <v>736360.1612432244</v>
      </c>
      <c r="AW73" s="24">
        <v>47509.57298031501</v>
      </c>
      <c r="AX73" s="24">
        <v>1074964.9578210637</v>
      </c>
      <c r="AY73" s="24">
        <v>0</v>
      </c>
      <c r="AZ73" s="24">
        <v>0</v>
      </c>
      <c r="BA73" s="24">
        <v>0</v>
      </c>
      <c r="BB73" s="24">
        <v>14096.617991896195</v>
      </c>
      <c r="BC73" s="24">
        <v>0</v>
      </c>
      <c r="BD73" s="24">
        <v>0</v>
      </c>
      <c r="BE73" s="24">
        <v>0</v>
      </c>
      <c r="BF73" s="24">
        <v>0</v>
      </c>
      <c r="BG73" s="24">
        <v>567196.93808888015</v>
      </c>
      <c r="BH73" s="24">
        <v>1089982.7485769298</v>
      </c>
      <c r="BI73" s="24">
        <v>0</v>
      </c>
      <c r="BJ73" s="24">
        <v>736576.04114728991</v>
      </c>
      <c r="BK73" s="24">
        <v>0</v>
      </c>
      <c r="BL73" s="24">
        <v>0</v>
      </c>
      <c r="BM73" s="24">
        <v>0</v>
      </c>
      <c r="BN73" s="24">
        <v>0</v>
      </c>
      <c r="BO73" s="24">
        <v>0</v>
      </c>
      <c r="BP73" s="24">
        <v>0</v>
      </c>
      <c r="BQ73" s="24">
        <v>0</v>
      </c>
      <c r="BR73" s="24">
        <v>121367475.82675445</v>
      </c>
      <c r="BS73" s="24">
        <v>80000388.198886395</v>
      </c>
      <c r="BT73" s="24">
        <v>0</v>
      </c>
      <c r="BU73" s="24">
        <v>15903257.927094311</v>
      </c>
      <c r="BV73" s="24">
        <v>95903646.12598069</v>
      </c>
      <c r="BW73" s="24">
        <v>32871861.213618759</v>
      </c>
      <c r="BX73" s="24">
        <v>3632643.5220071296</v>
      </c>
      <c r="BY73" s="24">
        <v>36504504.735625893</v>
      </c>
      <c r="BZ73" s="24">
        <v>24425915.025055312</v>
      </c>
      <c r="CA73" s="24">
        <v>156834065.88666192</v>
      </c>
      <c r="CB73" s="24">
        <v>278201541.71341628</v>
      </c>
      <c r="CC73" s="24">
        <v>0</v>
      </c>
    </row>
    <row r="74" spans="1:81" s="24" customFormat="1" ht="51">
      <c r="A74" s="27" t="s">
        <v>190</v>
      </c>
      <c r="B74" s="24" t="s">
        <v>192</v>
      </c>
      <c r="C74" s="26" t="s">
        <v>191</v>
      </c>
      <c r="D74" s="41"/>
      <c r="E74" s="24">
        <v>16822497.898509778</v>
      </c>
      <c r="F74" s="24">
        <v>1673759.5043429271</v>
      </c>
      <c r="G74" s="24">
        <v>1051195.4335100208</v>
      </c>
      <c r="H74" s="24">
        <v>2337317.6133600692</v>
      </c>
      <c r="I74" s="24">
        <v>1718584.1019129287</v>
      </c>
      <c r="J74" s="24">
        <v>2319153.2498708721</v>
      </c>
      <c r="K74" s="24">
        <v>679181.36459596502</v>
      </c>
      <c r="L74" s="24">
        <v>197492.85415885027</v>
      </c>
      <c r="M74" s="24">
        <v>189305.17438828456</v>
      </c>
      <c r="N74" s="24">
        <v>1034602.9749906687</v>
      </c>
      <c r="O74" s="24">
        <v>1755458.2929974282</v>
      </c>
      <c r="P74" s="24">
        <v>258655.97542639938</v>
      </c>
      <c r="Q74" s="24">
        <v>497933.18443245674</v>
      </c>
      <c r="R74" s="24">
        <v>978671.80808987655</v>
      </c>
      <c r="S74" s="24">
        <v>1442380.912680231</v>
      </c>
      <c r="T74" s="24">
        <v>893128.59516083775</v>
      </c>
      <c r="U74" s="24">
        <v>311218.05127011403</v>
      </c>
      <c r="V74" s="24">
        <v>640925.16439469298</v>
      </c>
      <c r="W74" s="24">
        <v>1026364.742208234</v>
      </c>
      <c r="X74" s="24">
        <v>1051074.5694756806</v>
      </c>
      <c r="Y74" s="24">
        <v>368370.37822689652</v>
      </c>
      <c r="Z74" s="24">
        <v>1647835.9113386171</v>
      </c>
      <c r="AA74" s="24">
        <v>0</v>
      </c>
      <c r="AB74" s="24">
        <v>1709601.1517505385</v>
      </c>
      <c r="AC74" s="24">
        <v>234636.20801158331</v>
      </c>
      <c r="AD74" s="24">
        <v>0</v>
      </c>
      <c r="AE74" s="24">
        <v>8273172.0087593067</v>
      </c>
      <c r="AF74" s="24">
        <v>1016630.4845056388</v>
      </c>
      <c r="AG74" s="24">
        <v>7898572.1976504419</v>
      </c>
      <c r="AH74" s="24">
        <v>12897814.608513799</v>
      </c>
      <c r="AI74" s="24">
        <v>6707903.1472893879</v>
      </c>
      <c r="AJ74" s="24">
        <v>156286.21586525757</v>
      </c>
      <c r="AK74" s="24">
        <v>193571.93276771458</v>
      </c>
      <c r="AL74" s="24">
        <v>546575.1981699795</v>
      </c>
      <c r="AM74" s="24">
        <v>0</v>
      </c>
      <c r="AN74" s="24">
        <v>1761581.6649170103</v>
      </c>
      <c r="AO74" s="24">
        <v>0</v>
      </c>
      <c r="AP74" s="24">
        <v>0</v>
      </c>
      <c r="AQ74" s="24">
        <v>1412699.5581337838</v>
      </c>
      <c r="AR74" s="24">
        <v>4589471.4912175769</v>
      </c>
      <c r="AS74" s="24">
        <v>5691136.227555112</v>
      </c>
      <c r="AT74" s="24">
        <v>1295740.9926222737</v>
      </c>
      <c r="AU74" s="24">
        <v>0</v>
      </c>
      <c r="AV74" s="24">
        <v>7840305.1404648088</v>
      </c>
      <c r="AW74" s="24">
        <v>476245.61283853534</v>
      </c>
      <c r="AX74" s="24">
        <v>1384583.214030331</v>
      </c>
      <c r="AY74" s="24">
        <v>0</v>
      </c>
      <c r="AZ74" s="24">
        <v>0</v>
      </c>
      <c r="BA74" s="24">
        <v>0</v>
      </c>
      <c r="BB74" s="24">
        <v>121790.46432441173</v>
      </c>
      <c r="BC74" s="24">
        <v>0</v>
      </c>
      <c r="BD74" s="24">
        <v>0</v>
      </c>
      <c r="BE74" s="24">
        <v>0</v>
      </c>
      <c r="BF74" s="24">
        <v>8603630.546934206</v>
      </c>
      <c r="BG74" s="24">
        <v>5078436.9892135896</v>
      </c>
      <c r="BH74" s="24">
        <v>1826203.738214998</v>
      </c>
      <c r="BI74" s="24">
        <v>0</v>
      </c>
      <c r="BJ74" s="24">
        <v>3067021.7144310526</v>
      </c>
      <c r="BK74" s="24">
        <v>0</v>
      </c>
      <c r="BL74" s="24">
        <v>0</v>
      </c>
      <c r="BM74" s="24">
        <v>0</v>
      </c>
      <c r="BN74" s="24">
        <v>0</v>
      </c>
      <c r="BO74" s="24">
        <v>0</v>
      </c>
      <c r="BP74" s="24">
        <v>0</v>
      </c>
      <c r="BQ74" s="24">
        <v>0</v>
      </c>
      <c r="BR74" s="24">
        <v>121678718.26352316</v>
      </c>
      <c r="BS74" s="24">
        <v>0</v>
      </c>
      <c r="BT74" s="24">
        <v>0</v>
      </c>
      <c r="BU74" s="24">
        <v>0</v>
      </c>
      <c r="BV74" s="24">
        <v>0</v>
      </c>
      <c r="BW74" s="24">
        <v>0</v>
      </c>
      <c r="BX74" s="24">
        <v>0</v>
      </c>
      <c r="BY74" s="24">
        <v>0</v>
      </c>
      <c r="BZ74" s="24">
        <v>0</v>
      </c>
      <c r="CA74" s="24">
        <v>0</v>
      </c>
      <c r="CB74" s="24">
        <v>0</v>
      </c>
      <c r="CC74" s="24">
        <v>0</v>
      </c>
    </row>
    <row r="75" spans="1:81" s="24" customFormat="1" ht="38.25">
      <c r="A75" s="27" t="s">
        <v>190</v>
      </c>
      <c r="B75" s="24" t="s">
        <v>189</v>
      </c>
      <c r="C75" s="26" t="s">
        <v>188</v>
      </c>
      <c r="D75" s="41"/>
      <c r="E75" s="24">
        <v>22534829.309086774</v>
      </c>
      <c r="F75" s="24">
        <v>1732389.231094097</v>
      </c>
      <c r="G75" s="24">
        <v>1075074.7615316738</v>
      </c>
      <c r="H75" s="24">
        <v>3101396.037735234</v>
      </c>
      <c r="I75" s="24">
        <v>12120788.308551712</v>
      </c>
      <c r="J75" s="24">
        <v>9423313.5677361209</v>
      </c>
      <c r="K75" s="24">
        <v>1681699.4917591095</v>
      </c>
      <c r="L75" s="24">
        <v>1046866.1816651577</v>
      </c>
      <c r="M75" s="24">
        <v>881632.28604712116</v>
      </c>
      <c r="N75" s="24">
        <v>9354950.4578381069</v>
      </c>
      <c r="O75" s="24">
        <v>8067645.865683536</v>
      </c>
      <c r="P75" s="24">
        <v>1214308.1347688835</v>
      </c>
      <c r="Q75" s="24">
        <v>3127064.4126845095</v>
      </c>
      <c r="R75" s="24">
        <v>3355756.3038726887</v>
      </c>
      <c r="S75" s="24">
        <v>10221930.728779489</v>
      </c>
      <c r="T75" s="24">
        <v>4042249.3364079869</v>
      </c>
      <c r="U75" s="24">
        <v>1697762.2685832754</v>
      </c>
      <c r="V75" s="24">
        <v>2808664.9964029207</v>
      </c>
      <c r="W75" s="24">
        <v>4191579.757413662</v>
      </c>
      <c r="X75" s="24">
        <v>6347080.2455569878</v>
      </c>
      <c r="Y75" s="24">
        <v>1318839.8690527857</v>
      </c>
      <c r="Z75" s="24">
        <v>7510837.4982908601</v>
      </c>
      <c r="AA75" s="24">
        <v>0</v>
      </c>
      <c r="AB75" s="24">
        <v>4384834.7749957265</v>
      </c>
      <c r="AC75" s="24">
        <v>416998.28337396175</v>
      </c>
      <c r="AD75" s="24">
        <v>0</v>
      </c>
      <c r="AE75" s="24">
        <v>23966604.934679735</v>
      </c>
      <c r="AF75" s="24">
        <v>1202285.7746416426</v>
      </c>
      <c r="AG75" s="24">
        <v>9340995.7088124603</v>
      </c>
      <c r="AH75" s="24">
        <v>15253191.070029633</v>
      </c>
      <c r="AI75" s="24">
        <v>16529261.32618144</v>
      </c>
      <c r="AJ75" s="24">
        <v>239165.46459729873</v>
      </c>
      <c r="AK75" s="24">
        <v>306052.59932178032</v>
      </c>
      <c r="AL75" s="24">
        <v>899669.85869771498</v>
      </c>
      <c r="AM75" s="24">
        <v>0</v>
      </c>
      <c r="AN75" s="24">
        <v>5340766.339704318</v>
      </c>
      <c r="AO75" s="24">
        <v>0</v>
      </c>
      <c r="AP75" s="24">
        <v>0</v>
      </c>
      <c r="AQ75" s="24">
        <v>1690744.6393842639</v>
      </c>
      <c r="AR75" s="24">
        <v>5591593.3244629325</v>
      </c>
      <c r="AS75" s="24">
        <v>6690960.91973026</v>
      </c>
      <c r="AT75" s="24">
        <v>1671505.5628202304</v>
      </c>
      <c r="AU75" s="24">
        <v>0</v>
      </c>
      <c r="AV75" s="24">
        <v>8576665.3017080333</v>
      </c>
      <c r="AW75" s="24">
        <v>523755.18581885035</v>
      </c>
      <c r="AX75" s="24">
        <v>2459548.1718513947</v>
      </c>
      <c r="AY75" s="24">
        <v>0</v>
      </c>
      <c r="AZ75" s="24">
        <v>0</v>
      </c>
      <c r="BA75" s="24">
        <v>0</v>
      </c>
      <c r="BB75" s="24">
        <v>135887.08231630793</v>
      </c>
      <c r="BC75" s="24">
        <v>0</v>
      </c>
      <c r="BD75" s="24">
        <v>0</v>
      </c>
      <c r="BE75" s="24">
        <v>0</v>
      </c>
      <c r="BF75" s="24">
        <v>8603630.546934206</v>
      </c>
      <c r="BG75" s="24">
        <v>5645633.9273024695</v>
      </c>
      <c r="BH75" s="24">
        <v>2916186.4867919278</v>
      </c>
      <c r="BI75" s="24">
        <v>0</v>
      </c>
      <c r="BJ75" s="24">
        <v>3803597.7555783424</v>
      </c>
      <c r="BK75" s="24">
        <v>0</v>
      </c>
      <c r="BL75" s="24">
        <v>0</v>
      </c>
      <c r="BM75" s="24">
        <v>0</v>
      </c>
      <c r="BN75" s="24">
        <v>0</v>
      </c>
      <c r="BO75" s="24">
        <v>0</v>
      </c>
      <c r="BP75" s="24">
        <v>0</v>
      </c>
      <c r="BQ75" s="24">
        <v>0</v>
      </c>
      <c r="BR75" s="24">
        <v>243046194.09027761</v>
      </c>
      <c r="BS75" s="24">
        <v>0</v>
      </c>
      <c r="BT75" s="24">
        <v>0</v>
      </c>
      <c r="BU75" s="24">
        <v>0</v>
      </c>
      <c r="BV75" s="24">
        <v>0</v>
      </c>
      <c r="BW75" s="24">
        <v>0</v>
      </c>
      <c r="BX75" s="24">
        <v>0</v>
      </c>
      <c r="BY75" s="24">
        <v>0</v>
      </c>
      <c r="BZ75" s="24">
        <v>0</v>
      </c>
      <c r="CA75" s="24">
        <v>0</v>
      </c>
      <c r="CB75" s="24">
        <v>0</v>
      </c>
      <c r="CC75" s="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:R8"/>
  <sheetViews>
    <sheetView workbookViewId="0">
      <selection activeCell="Q9" sqref="Q9"/>
    </sheetView>
  </sheetViews>
  <sheetFormatPr defaultRowHeight="14.25"/>
  <cols>
    <col min="16" max="16" width="21.53125" customWidth="1"/>
  </cols>
  <sheetData>
    <row r="2" spans="16:18">
      <c r="P2" s="14"/>
      <c r="Q2" s="14" t="s">
        <v>756</v>
      </c>
      <c r="R2" s="14" t="s">
        <v>768</v>
      </c>
    </row>
    <row r="3" spans="16:18">
      <c r="P3" s="1" t="s">
        <v>652</v>
      </c>
      <c r="Q3" s="1" t="s">
        <v>653</v>
      </c>
      <c r="R3" s="1" t="s">
        <v>654</v>
      </c>
    </row>
    <row r="4" spans="16:18">
      <c r="P4" t="s">
        <v>769</v>
      </c>
      <c r="Q4" s="93">
        <f>13860/SUM(13860,44103)</f>
        <v>0.23911805807152839</v>
      </c>
      <c r="R4" s="93">
        <f>1-Q4</f>
        <v>0.76088194192847158</v>
      </c>
    </row>
    <row r="5" spans="16:18">
      <c r="P5" t="s">
        <v>770</v>
      </c>
      <c r="Q5" s="93">
        <f>49258/SUM(49258,1356)</f>
        <v>0.97320899355909429</v>
      </c>
      <c r="R5" s="93">
        <f>1-Q5</f>
        <v>2.6791006440905707E-2</v>
      </c>
    </row>
    <row r="6" spans="16:18">
      <c r="P6" t="s">
        <v>772</v>
      </c>
      <c r="Q6" s="94">
        <f>17960/SUM(17960,28889,426262)</f>
        <v>3.7961493180247344E-2</v>
      </c>
      <c r="R6" s="94">
        <f>1-Q6</f>
        <v>0.96203850681975267</v>
      </c>
    </row>
    <row r="7" spans="16:18">
      <c r="Q7" s="94"/>
      <c r="R7" s="94"/>
    </row>
    <row r="8" spans="16:18">
      <c r="Q8" s="94"/>
      <c r="R8" s="9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workbookViewId="0">
      <selection activeCell="A32" sqref="A32"/>
    </sheetView>
  </sheetViews>
  <sheetFormatPr defaultColWidth="8.796875" defaultRowHeight="12.75"/>
  <cols>
    <col min="1" max="1" width="22.33203125" style="24" customWidth="1"/>
    <col min="2" max="2" width="8.796875" style="24"/>
    <col min="3" max="3" width="43.265625" style="26" customWidth="1"/>
    <col min="4" max="4" width="43.265625" style="41" customWidth="1"/>
    <col min="5" max="5" width="10.6640625" style="24" bestFit="1" customWidth="1"/>
    <col min="6" max="8" width="9.53125" style="24" bestFit="1" customWidth="1"/>
    <col min="9" max="9" width="10.6640625" style="24" bestFit="1" customWidth="1"/>
    <col min="10" max="10" width="9.53125" style="24" bestFit="1" customWidth="1"/>
    <col min="11" max="11" width="17.06640625" style="24" bestFit="1" customWidth="1"/>
    <col min="12" max="12" width="9.53125" style="24" bestFit="1" customWidth="1"/>
    <col min="13" max="13" width="8.86328125" style="24" bestFit="1" customWidth="1"/>
    <col min="14" max="18" width="9.53125" style="24" bestFit="1" customWidth="1"/>
    <col min="19" max="19" width="10.6640625" style="24" bestFit="1" customWidth="1"/>
    <col min="20" max="26" width="9.53125" style="24" bestFit="1" customWidth="1"/>
    <col min="27" max="27" width="8.86328125" style="24" bestFit="1" customWidth="1"/>
    <col min="28" max="28" width="9.53125" style="24" bestFit="1" customWidth="1"/>
    <col min="29" max="30" width="8.86328125" style="24" bestFit="1" customWidth="1"/>
    <col min="31" max="31" width="10.6640625" style="24" bestFit="1" customWidth="1"/>
    <col min="32" max="33" width="9.53125" style="24" bestFit="1" customWidth="1"/>
    <col min="34" max="35" width="10.6640625" style="24" bestFit="1" customWidth="1"/>
    <col min="36" max="39" width="8.86328125" style="24" bestFit="1" customWidth="1"/>
    <col min="40" max="40" width="9.53125" style="24" bestFit="1" customWidth="1"/>
    <col min="41" max="42" width="8.86328125" style="24" bestFit="1" customWidth="1"/>
    <col min="43" max="46" width="9.53125" style="24" bestFit="1" customWidth="1"/>
    <col min="47" max="47" width="8.86328125" style="24" bestFit="1" customWidth="1"/>
    <col min="48" max="48" width="9.53125" style="24" bestFit="1" customWidth="1"/>
    <col min="49" max="49" width="8.86328125" style="24" bestFit="1" customWidth="1"/>
    <col min="50" max="50" width="9.53125" style="24" bestFit="1" customWidth="1"/>
    <col min="51" max="57" width="8.86328125" style="24" bestFit="1" customWidth="1"/>
    <col min="58" max="60" width="9.53125" style="24" bestFit="1" customWidth="1"/>
    <col min="61" max="61" width="8.86328125" style="24" bestFit="1" customWidth="1"/>
    <col min="62" max="62" width="9.53125" style="24" bestFit="1" customWidth="1"/>
    <col min="63" max="69" width="8.86328125" style="24" bestFit="1" customWidth="1"/>
    <col min="70" max="70" width="11.796875" style="24" bestFit="1" customWidth="1"/>
    <col min="71" max="71" width="10.6640625" style="24" bestFit="1" customWidth="1"/>
    <col min="72" max="72" width="8.86328125" style="24" bestFit="1" customWidth="1"/>
    <col min="73" max="75" width="10.6640625" style="24" bestFit="1" customWidth="1"/>
    <col min="76" max="76" width="9.53125" style="24" bestFit="1" customWidth="1"/>
    <col min="77" max="78" width="10.6640625" style="24" bestFit="1" customWidth="1"/>
    <col min="79" max="80" width="11.796875" style="24" bestFit="1" customWidth="1"/>
    <col min="81" max="16384" width="8.796875" style="24"/>
  </cols>
  <sheetData>
    <row r="1" spans="1:79" s="28" customFormat="1" ht="13.15">
      <c r="A1" s="46" t="s">
        <v>755</v>
      </c>
      <c r="B1" s="43"/>
      <c r="C1" s="43"/>
      <c r="D1" s="43"/>
      <c r="E1" s="44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36"/>
      <c r="BO1" s="36"/>
      <c r="BP1" s="39"/>
      <c r="BQ1" s="38"/>
      <c r="BR1" s="38"/>
      <c r="BS1" s="37"/>
      <c r="BT1" s="36"/>
      <c r="BU1" s="36"/>
      <c r="BV1" s="36"/>
      <c r="BW1" s="34"/>
      <c r="BX1" s="35"/>
      <c r="BY1" s="34"/>
      <c r="BZ1" s="33"/>
    </row>
    <row r="2" spans="1:79" s="28" customFormat="1" ht="50.1" customHeight="1">
      <c r="A2" s="40"/>
      <c r="B2" s="4" t="s">
        <v>9</v>
      </c>
      <c r="C2" s="4" t="s">
        <v>653</v>
      </c>
      <c r="D2" s="4" t="s">
        <v>654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53" t="s">
        <v>489</v>
      </c>
      <c r="M2" s="53" t="s">
        <v>490</v>
      </c>
      <c r="N2" s="53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4" t="s">
        <v>27</v>
      </c>
      <c r="X2" s="4" t="s">
        <v>28</v>
      </c>
      <c r="Y2" s="4" t="s">
        <v>29</v>
      </c>
      <c r="Z2" s="4" t="s">
        <v>30</v>
      </c>
      <c r="AA2" s="4" t="s">
        <v>31</v>
      </c>
      <c r="AB2" s="4" t="s">
        <v>32</v>
      </c>
      <c r="AC2" s="4" t="s">
        <v>33</v>
      </c>
      <c r="AD2" s="4" t="s">
        <v>34</v>
      </c>
      <c r="AE2" s="4" t="s">
        <v>35</v>
      </c>
      <c r="AF2" s="4" t="s">
        <v>36</v>
      </c>
      <c r="AG2" s="4" t="s">
        <v>37</v>
      </c>
      <c r="AH2" s="4" t="s">
        <v>38</v>
      </c>
      <c r="AI2" s="4" t="s">
        <v>39</v>
      </c>
      <c r="AJ2" s="4" t="s">
        <v>40</v>
      </c>
      <c r="AK2" s="4" t="s">
        <v>41</v>
      </c>
      <c r="AL2" s="4" t="s">
        <v>42</v>
      </c>
      <c r="AM2" s="4" t="s">
        <v>43</v>
      </c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29"/>
    </row>
    <row r="3" spans="1:79">
      <c r="A3" s="26" t="s">
        <v>756</v>
      </c>
      <c r="B3" s="24">
        <f>SUMIFS('Brookings IO-table'!$E$30:$EE$30,'Brookings IO-table'!$E$3:$EE$3,B2)</f>
        <v>0</v>
      </c>
      <c r="C3" s="24">
        <f>SUMIFS('Brookings IO-table'!$E$30:$EE$30,'Brookings IO-table'!$E$3:$EE$3,C2)</f>
        <v>14685</v>
      </c>
      <c r="D3" s="24">
        <f>SUMIFS('Brookings IO-table'!$E$30:$EE$30,'Brookings IO-table'!$E$3:$EE$3,D2)</f>
        <v>0</v>
      </c>
      <c r="E3" s="24">
        <f>SUMIFS('Brookings IO-table'!$E$30:$EE$30,'Brookings IO-table'!$E$3:$EE$3,E2)</f>
        <v>16937</v>
      </c>
      <c r="F3" s="24">
        <f>SUMIFS('Brookings IO-table'!$E$30:$EE$30,'Brookings IO-table'!$E$3:$EE$3,F2)</f>
        <v>0</v>
      </c>
      <c r="G3" s="24">
        <f>SUMIFS('Brookings IO-table'!$E$30:$EE$30,'Brookings IO-table'!$E$3:$EE$3,G2)</f>
        <v>170930</v>
      </c>
      <c r="H3" s="24">
        <f>SUMIFS('Brookings IO-table'!$E$30:$EE$30,'Brookings IO-table'!$E$3:$EE$3,H2)</f>
        <v>769888</v>
      </c>
      <c r="I3" s="24">
        <f>SUMIFS('Brookings IO-table'!$E$30:$EE$30,'Brookings IO-table'!$E$3:$EE$3,I2)</f>
        <v>9789</v>
      </c>
      <c r="J3" s="24">
        <f>SUMIFS('Brookings IO-table'!$E$30:$EE$30,'Brookings IO-table'!$E$3:$EE$3,J2)</f>
        <v>485126</v>
      </c>
      <c r="K3" s="24">
        <f>SUMIFS('Brookings IO-table'!$E$30:$EE$30,'Brookings IO-table'!$E$3:$EE$3,K2)</f>
        <v>1727660</v>
      </c>
      <c r="L3" s="24">
        <f>SUMIFS('Brookings IO-table'!$E$30:$EE$30,'Brookings IO-table'!$E$3:$EE$3,L2)</f>
        <v>1191854</v>
      </c>
      <c r="M3" s="24">
        <f>SUMIFS('Brookings IO-table'!$E$30:$EE$30,'Brookings IO-table'!$E$3:$EE$3,M2)</f>
        <v>27171</v>
      </c>
      <c r="N3" s="24">
        <f>SUMIFS('Brookings IO-table'!$E$30:$EE$30,'Brookings IO-table'!$E$3:$EE$3,N2)</f>
        <v>152842</v>
      </c>
      <c r="O3" s="24">
        <f>SUMIFS('Brookings IO-table'!$E$30:$EE$30,'Brookings IO-table'!$E$3:$EE$3,O2)</f>
        <v>3774793</v>
      </c>
      <c r="P3" s="24">
        <f>SUMIFS('Brookings IO-table'!$E$30:$EE$30,'Brookings IO-table'!$E$3:$EE$3,P2)</f>
        <v>5577521</v>
      </c>
      <c r="Q3" s="24">
        <f>SUMIFS('Brookings IO-table'!$E$30:$EE$30,'Brookings IO-table'!$E$3:$EE$3,Q2)</f>
        <v>459654</v>
      </c>
      <c r="R3" s="24">
        <f>SUMIFS('Brookings IO-table'!$E$30:$EE$30,'Brookings IO-table'!$E$3:$EE$3,R2)</f>
        <v>3645</v>
      </c>
      <c r="S3" s="24">
        <f>SUMIFS('Brookings IO-table'!$E$30:$EE$30,'Brookings IO-table'!$E$3:$EE$3,S2)</f>
        <v>3840</v>
      </c>
      <c r="T3" s="24">
        <f>SUMIFS('Brookings IO-table'!$E$30:$EE$30,'Brookings IO-table'!$E$3:$EE$3,T2)</f>
        <v>116185</v>
      </c>
      <c r="U3" s="24">
        <f>SUMIFS('Brookings IO-table'!$E$30:$EE$30,'Brookings IO-table'!$E$3:$EE$3,U2)</f>
        <v>7358</v>
      </c>
      <c r="V3" s="24">
        <f>SUMIFS('Brookings IO-table'!$E$30:$EE$30,'Brookings IO-table'!$E$3:$EE$3,V2)</f>
        <v>1138</v>
      </c>
      <c r="W3" s="24">
        <f>SUMIFS('Brookings IO-table'!$E$30:$EE$30,'Brookings IO-table'!$E$3:$EE$3,W2)</f>
        <v>155585</v>
      </c>
      <c r="X3" s="24">
        <f>SUMIFS('Brookings IO-table'!$E$30:$EE$30,'Brookings IO-table'!$E$3:$EE$3,X2)</f>
        <v>3468055</v>
      </c>
      <c r="Y3" s="24">
        <f>SUMIFS('Brookings IO-table'!$E$30:$EE$30,'Brookings IO-table'!$E$3:$EE$3,Y2)</f>
        <v>15133</v>
      </c>
      <c r="Z3" s="24">
        <f>SUMIFS('Brookings IO-table'!$E$30:$EE$30,'Brookings IO-table'!$E$3:$EE$3,Z2)</f>
        <v>1038524</v>
      </c>
      <c r="AA3" s="24">
        <f>SUMIFS('Brookings IO-table'!$E$30:$EE$30,'Brookings IO-table'!$E$3:$EE$3,AA2)</f>
        <v>649872</v>
      </c>
      <c r="AB3" s="24">
        <f>SUMIFS('Brookings IO-table'!$E$30:$EE$30,'Brookings IO-table'!$E$3:$EE$3,AB2)</f>
        <v>53</v>
      </c>
      <c r="AC3" s="24">
        <f>SUMIFS('Brookings IO-table'!$E$30:$EE$30,'Brookings IO-table'!$E$3:$EE$3,AC2)</f>
        <v>0</v>
      </c>
      <c r="AD3" s="24">
        <f>SUMIFS('Brookings IO-table'!$E$30:$EE$30,'Brookings IO-table'!$E$3:$EE$3,AD2)</f>
        <v>0</v>
      </c>
      <c r="AE3" s="24">
        <f>SUMIFS('Brookings IO-table'!$E$30:$EE$30,'Brookings IO-table'!$E$3:$EE$3,AE2)</f>
        <v>0</v>
      </c>
      <c r="AF3" s="24">
        <f>SUMIFS('Brookings IO-table'!$E$30:$EE$30,'Brookings IO-table'!$E$3:$EE$3,AF2)</f>
        <v>0</v>
      </c>
      <c r="AG3" s="24">
        <f>SUMIFS('Brookings IO-table'!$E$30:$EE$30,'Brookings IO-table'!$E$3:$EE$3,AG2)</f>
        <v>0</v>
      </c>
      <c r="AH3" s="24">
        <f>SUMIFS('Brookings IO-table'!$E$30:$EE$30,'Brookings IO-table'!$E$3:$EE$3,AH2)</f>
        <v>1</v>
      </c>
      <c r="AI3" s="24">
        <f>SUMIFS('Brookings IO-table'!$E$30:$EE$30,'Brookings IO-table'!$E$3:$EE$3,AI2)</f>
        <v>0</v>
      </c>
      <c r="AJ3" s="24">
        <f>SUMIFS('Brookings IO-table'!$E$30:$EE$30,'Brookings IO-table'!$E$3:$EE$3,AJ2)</f>
        <v>0</v>
      </c>
      <c r="AK3" s="24">
        <f>SUMIFS('Brookings IO-table'!$E$30:$EE$30,'Brookings IO-table'!$E$3:$EE$3,AK2)</f>
        <v>0</v>
      </c>
      <c r="AL3" s="24">
        <f>SUMIFS('Brookings IO-table'!$E$30:$EE$30,'Brookings IO-table'!$E$3:$EE$3,AL2)</f>
        <v>0</v>
      </c>
      <c r="AM3" s="24">
        <f>SUMIFS('Brookings IO-table'!$E$30:$EE$30,'Brookings IO-table'!$E$3:$EE$3,AM2)</f>
        <v>0</v>
      </c>
    </row>
    <row r="4" spans="1:79">
      <c r="A4" s="26" t="s">
        <v>757</v>
      </c>
      <c r="B4" s="24">
        <f>SUM(SUMIFS('Brookings IO-table'!$E$31:$EE$31,'Brookings IO-table'!$E$3:$EE$3,B2),SUMIFS('Brookings IO-table'!$E$32:$EE$32,'Brookings IO-table'!$E$3:$EE$3,B2))</f>
        <v>0</v>
      </c>
      <c r="C4" s="24">
        <f>SUM(SUMIFS('Brookings IO-table'!$E$31:$EE$31,'Brookings IO-table'!$E$3:$EE$3,C2),SUMIFS('Brookings IO-table'!$E$32:$EE$32,'Brookings IO-table'!$E$3:$EE$3,C2))</f>
        <v>0</v>
      </c>
      <c r="D4" s="24">
        <f>SUM(SUMIFS('Brookings IO-table'!$E$31:$EE$31,'Brookings IO-table'!$E$3:$EE$3,D2),SUMIFS('Brookings IO-table'!$E$32:$EE$32,'Brookings IO-table'!$E$3:$EE$3,D2))</f>
        <v>615</v>
      </c>
      <c r="E4" s="24">
        <f>SUM(SUMIFS('Brookings IO-table'!$E$31:$EE$31,'Brookings IO-table'!$E$3:$EE$3,E2),SUMIFS('Brookings IO-table'!$E$32:$EE$32,'Brookings IO-table'!$E$3:$EE$3,E2))</f>
        <v>0</v>
      </c>
      <c r="F4" s="24">
        <f>SUM(SUMIFS('Brookings IO-table'!$E$31:$EE$31,'Brookings IO-table'!$E$3:$EE$3,F2),SUMIFS('Brookings IO-table'!$E$32:$EE$32,'Brookings IO-table'!$E$3:$EE$3,F2))</f>
        <v>0</v>
      </c>
      <c r="G4" s="24">
        <f>SUM(SUMIFS('Brookings IO-table'!$E$31:$EE$31,'Brookings IO-table'!$E$3:$EE$3,G2),SUMIFS('Brookings IO-table'!$E$32:$EE$32,'Brookings IO-table'!$E$3:$EE$3,G2))</f>
        <v>0</v>
      </c>
      <c r="H4" s="24">
        <f>SUM(SUMIFS('Brookings IO-table'!$E$31:$EE$31,'Brookings IO-table'!$E$3:$EE$3,H2),SUMIFS('Brookings IO-table'!$E$32:$EE$32,'Brookings IO-table'!$E$3:$EE$3,H2))</f>
        <v>0</v>
      </c>
      <c r="I4" s="24">
        <f>SUM(SUMIFS('Brookings IO-table'!$E$31:$EE$31,'Brookings IO-table'!$E$3:$EE$3,I2),SUMIFS('Brookings IO-table'!$E$32:$EE$32,'Brookings IO-table'!$E$3:$EE$3,I2))</f>
        <v>0</v>
      </c>
      <c r="J4" s="24">
        <f>SUM(SUMIFS('Brookings IO-table'!$E$31:$EE$31,'Brookings IO-table'!$E$3:$EE$3,J2),SUMIFS('Brookings IO-table'!$E$32:$EE$32,'Brookings IO-table'!$E$3:$EE$3,J2))</f>
        <v>0</v>
      </c>
      <c r="K4" s="24">
        <f>SUM(SUMIFS('Brookings IO-table'!$E$31:$EE$31,'Brookings IO-table'!$E$3:$EE$3,K2),SUMIFS('Brookings IO-table'!$E$32:$EE$32,'Brookings IO-table'!$E$3:$EE$3,K2))</f>
        <v>52518448</v>
      </c>
      <c r="L4" s="24">
        <f>SUM(SUMIFS('Brookings IO-table'!$E$31:$EE$31,'Brookings IO-table'!$E$3:$EE$3,L2),SUMIFS('Brookings IO-table'!$E$32:$EE$32,'Brookings IO-table'!$E$3:$EE$3,L2))</f>
        <v>9745500</v>
      </c>
      <c r="M4" s="24">
        <f>SUM(SUMIFS('Brookings IO-table'!$E$31:$EE$31,'Brookings IO-table'!$E$3:$EE$3,M2),SUMIFS('Brookings IO-table'!$E$32:$EE$32,'Brookings IO-table'!$E$3:$EE$3,M2))</f>
        <v>0</v>
      </c>
      <c r="N4" s="24">
        <f>SUM(SUMIFS('Brookings IO-table'!$E$31:$EE$31,'Brookings IO-table'!$E$3:$EE$3,N2),SUMIFS('Brookings IO-table'!$E$32:$EE$32,'Brookings IO-table'!$E$3:$EE$3,N2))</f>
        <v>0</v>
      </c>
      <c r="O4" s="24">
        <f>SUM(SUMIFS('Brookings IO-table'!$E$31:$EE$31,'Brookings IO-table'!$E$3:$EE$3,O2),SUMIFS('Brookings IO-table'!$E$32:$EE$32,'Brookings IO-table'!$E$3:$EE$3,O2))</f>
        <v>0</v>
      </c>
      <c r="P4" s="24">
        <f>SUM(SUMIFS('Brookings IO-table'!$E$31:$EE$31,'Brookings IO-table'!$E$3:$EE$3,P2),SUMIFS('Brookings IO-table'!$E$32:$EE$32,'Brookings IO-table'!$E$3:$EE$3,P2))</f>
        <v>0</v>
      </c>
      <c r="Q4" s="24">
        <f>SUM(SUMIFS('Brookings IO-table'!$E$31:$EE$31,'Brookings IO-table'!$E$3:$EE$3,Q2),SUMIFS('Brookings IO-table'!$E$32:$EE$32,'Brookings IO-table'!$E$3:$EE$3,Q2))</f>
        <v>0</v>
      </c>
      <c r="R4" s="24">
        <f>SUM(SUMIFS('Brookings IO-table'!$E$31:$EE$31,'Brookings IO-table'!$E$3:$EE$3,R2),SUMIFS('Brookings IO-table'!$E$32:$EE$32,'Brookings IO-table'!$E$3:$EE$3,R2))</f>
        <v>0</v>
      </c>
      <c r="S4" s="24">
        <f>SUM(SUMIFS('Brookings IO-table'!$E$31:$EE$31,'Brookings IO-table'!$E$3:$EE$3,S2),SUMIFS('Brookings IO-table'!$E$32:$EE$32,'Brookings IO-table'!$E$3:$EE$3,S2))</f>
        <v>0</v>
      </c>
      <c r="T4" s="24">
        <f>SUM(SUMIFS('Brookings IO-table'!$E$31:$EE$31,'Brookings IO-table'!$E$3:$EE$3,T2),SUMIFS('Brookings IO-table'!$E$32:$EE$32,'Brookings IO-table'!$E$3:$EE$3,T2))</f>
        <v>0</v>
      </c>
      <c r="U4" s="24">
        <f>SUM(SUMIFS('Brookings IO-table'!$E$31:$EE$31,'Brookings IO-table'!$E$3:$EE$3,U2),SUMIFS('Brookings IO-table'!$E$32:$EE$32,'Brookings IO-table'!$E$3:$EE$3,U2))</f>
        <v>0</v>
      </c>
      <c r="V4" s="24">
        <f>SUM(SUMIFS('Brookings IO-table'!$E$31:$EE$31,'Brookings IO-table'!$E$3:$EE$3,V2),SUMIFS('Brookings IO-table'!$E$32:$EE$32,'Brookings IO-table'!$E$3:$EE$3,V2))</f>
        <v>0</v>
      </c>
      <c r="W4" s="24">
        <f>SUM(SUMIFS('Brookings IO-table'!$E$31:$EE$31,'Brookings IO-table'!$E$3:$EE$3,W2),SUMIFS('Brookings IO-table'!$E$32:$EE$32,'Brookings IO-table'!$E$3:$EE$3,W2))</f>
        <v>13616</v>
      </c>
      <c r="X4" s="24">
        <f>SUM(SUMIFS('Brookings IO-table'!$E$31:$EE$31,'Brookings IO-table'!$E$3:$EE$3,X2),SUMIFS('Brookings IO-table'!$E$32:$EE$32,'Brookings IO-table'!$E$3:$EE$3,X2))</f>
        <v>13301</v>
      </c>
      <c r="Y4" s="24">
        <f>SUM(SUMIFS('Brookings IO-table'!$E$31:$EE$31,'Brookings IO-table'!$E$3:$EE$3,Y2),SUMIFS('Brookings IO-table'!$E$32:$EE$32,'Brookings IO-table'!$E$3:$EE$3,Y2))</f>
        <v>0</v>
      </c>
      <c r="Z4" s="24">
        <f>SUM(SUMIFS('Brookings IO-table'!$E$31:$EE$31,'Brookings IO-table'!$E$3:$EE$3,Z2),SUMIFS('Brookings IO-table'!$E$32:$EE$32,'Brookings IO-table'!$E$3:$EE$3,Z2))</f>
        <v>317313</v>
      </c>
      <c r="AA4" s="24">
        <f>SUM(SUMIFS('Brookings IO-table'!$E$31:$EE$31,'Brookings IO-table'!$E$3:$EE$3,AA2),SUMIFS('Brookings IO-table'!$E$32:$EE$32,'Brookings IO-table'!$E$3:$EE$3,AA2))</f>
        <v>0</v>
      </c>
      <c r="AB4" s="24">
        <f>SUM(SUMIFS('Brookings IO-table'!$E$31:$EE$31,'Brookings IO-table'!$E$3:$EE$3,AB2),SUMIFS('Brookings IO-table'!$E$32:$EE$32,'Brookings IO-table'!$E$3:$EE$3,AB2))</f>
        <v>0</v>
      </c>
      <c r="AC4" s="24">
        <f>SUM(SUMIFS('Brookings IO-table'!$E$31:$EE$31,'Brookings IO-table'!$E$3:$EE$3,AC2),SUMIFS('Brookings IO-table'!$E$32:$EE$32,'Brookings IO-table'!$E$3:$EE$3,AC2))</f>
        <v>0</v>
      </c>
      <c r="AD4" s="24">
        <f>SUM(SUMIFS('Brookings IO-table'!$E$31:$EE$31,'Brookings IO-table'!$E$3:$EE$3,AD2),SUMIFS('Brookings IO-table'!$E$32:$EE$32,'Brookings IO-table'!$E$3:$EE$3,AD2))</f>
        <v>0</v>
      </c>
      <c r="AE4" s="24">
        <f>SUM(SUMIFS('Brookings IO-table'!$E$31:$EE$31,'Brookings IO-table'!$E$3:$EE$3,AE2),SUMIFS('Brookings IO-table'!$E$32:$EE$32,'Brookings IO-table'!$E$3:$EE$3,AE2))</f>
        <v>0</v>
      </c>
      <c r="AF4" s="24">
        <f>SUM(SUMIFS('Brookings IO-table'!$E$31:$EE$31,'Brookings IO-table'!$E$3:$EE$3,AF2),SUMIFS('Brookings IO-table'!$E$32:$EE$32,'Brookings IO-table'!$E$3:$EE$3,AF2))</f>
        <v>0</v>
      </c>
      <c r="AG4" s="24">
        <f>SUM(SUMIFS('Brookings IO-table'!$E$31:$EE$31,'Brookings IO-table'!$E$3:$EE$3,AG2),SUMIFS('Brookings IO-table'!$E$32:$EE$32,'Brookings IO-table'!$E$3:$EE$3,AG2))</f>
        <v>0</v>
      </c>
      <c r="AH4" s="24">
        <f>SUM(SUMIFS('Brookings IO-table'!$E$31:$EE$31,'Brookings IO-table'!$E$3:$EE$3,AH2),SUMIFS('Brookings IO-table'!$E$32:$EE$32,'Brookings IO-table'!$E$3:$EE$3,AH2))</f>
        <v>0</v>
      </c>
      <c r="AI4" s="24">
        <f>SUM(SUMIFS('Brookings IO-table'!$E$31:$EE$31,'Brookings IO-table'!$E$3:$EE$3,AI2),SUMIFS('Brookings IO-table'!$E$32:$EE$32,'Brookings IO-table'!$E$3:$EE$3,AI2))</f>
        <v>0</v>
      </c>
      <c r="AJ4" s="24">
        <f>SUM(SUMIFS('Brookings IO-table'!$E$31:$EE$31,'Brookings IO-table'!$E$3:$EE$3,AJ2),SUMIFS('Brookings IO-table'!$E$32:$EE$32,'Brookings IO-table'!$E$3:$EE$3,AJ2))</f>
        <v>0</v>
      </c>
      <c r="AK4" s="24">
        <f>SUM(SUMIFS('Brookings IO-table'!$E$31:$EE$31,'Brookings IO-table'!$E$3:$EE$3,AK2),SUMIFS('Brookings IO-table'!$E$32:$EE$32,'Brookings IO-table'!$E$3:$EE$3,AK2))</f>
        <v>0</v>
      </c>
      <c r="AL4" s="24">
        <f>SUM(SUMIFS('Brookings IO-table'!$E$31:$EE$31,'Brookings IO-table'!$E$3:$EE$3,AL2),SUMIFS('Brookings IO-table'!$E$32:$EE$32,'Brookings IO-table'!$E$3:$EE$3,AL2))</f>
        <v>0</v>
      </c>
      <c r="AM4" s="24">
        <f>SUM(SUMIFS('Brookings IO-table'!$E$31:$EE$31,'Brookings IO-table'!$E$3:$EE$3,AM2),SUMIFS('Brookings IO-table'!$E$32:$EE$32,'Brookings IO-table'!$E$3:$EE$3,AM2))</f>
        <v>0</v>
      </c>
    </row>
    <row r="5" spans="1:79" s="28" customFormat="1" ht="13.15">
      <c r="A5" s="46"/>
      <c r="B5" s="43"/>
      <c r="C5" s="43"/>
      <c r="D5" s="43"/>
      <c r="E5" s="44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36"/>
      <c r="BO5" s="36"/>
      <c r="BP5" s="39"/>
      <c r="BQ5" s="38"/>
      <c r="BR5" s="38"/>
      <c r="BS5" s="37"/>
      <c r="BT5" s="36"/>
      <c r="BU5" s="36"/>
      <c r="BV5" s="36"/>
      <c r="BW5" s="34"/>
      <c r="BX5" s="35"/>
      <c r="BY5" s="34"/>
      <c r="BZ5" s="33"/>
    </row>
    <row r="6" spans="1:79" s="28" customFormat="1" ht="13.15">
      <c r="A6" s="24" t="s">
        <v>758</v>
      </c>
      <c r="B6" s="88">
        <f>G6</f>
        <v>1</v>
      </c>
      <c r="C6" s="43">
        <f t="shared" ref="C6:AH6" si="0">C3/SUM(C3:C4)</f>
        <v>1</v>
      </c>
      <c r="D6" s="43">
        <f t="shared" si="0"/>
        <v>0</v>
      </c>
      <c r="E6" s="43">
        <f t="shared" si="0"/>
        <v>1</v>
      </c>
      <c r="F6" s="88">
        <f>E6</f>
        <v>1</v>
      </c>
      <c r="G6" s="43">
        <f t="shared" si="0"/>
        <v>1</v>
      </c>
      <c r="H6" s="43">
        <f t="shared" si="0"/>
        <v>1</v>
      </c>
      <c r="I6" s="43">
        <f t="shared" si="0"/>
        <v>1</v>
      </c>
      <c r="J6" s="43">
        <f t="shared" si="0"/>
        <v>1</v>
      </c>
      <c r="K6" s="43">
        <f t="shared" si="0"/>
        <v>3.1848552157880156E-2</v>
      </c>
      <c r="L6" s="43">
        <f t="shared" si="0"/>
        <v>0.10897096317811419</v>
      </c>
      <c r="M6" s="43">
        <f t="shared" si="0"/>
        <v>1</v>
      </c>
      <c r="N6" s="43">
        <f t="shared" si="0"/>
        <v>1</v>
      </c>
      <c r="O6" s="43">
        <f t="shared" si="0"/>
        <v>1</v>
      </c>
      <c r="P6" s="43">
        <f t="shared" si="0"/>
        <v>1</v>
      </c>
      <c r="Q6" s="43">
        <f t="shared" si="0"/>
        <v>1</v>
      </c>
      <c r="R6" s="43">
        <f t="shared" si="0"/>
        <v>1</v>
      </c>
      <c r="S6" s="43">
        <f t="shared" si="0"/>
        <v>1</v>
      </c>
      <c r="T6" s="43">
        <f t="shared" si="0"/>
        <v>1</v>
      </c>
      <c r="U6" s="43">
        <f t="shared" si="0"/>
        <v>1</v>
      </c>
      <c r="V6" s="43">
        <f t="shared" si="0"/>
        <v>1</v>
      </c>
      <c r="W6" s="43">
        <f t="shared" si="0"/>
        <v>0.91952766236606165</v>
      </c>
      <c r="X6" s="43">
        <f t="shared" si="0"/>
        <v>0.99617936229446225</v>
      </c>
      <c r="Y6" s="43">
        <f t="shared" si="0"/>
        <v>1</v>
      </c>
      <c r="Z6" s="43">
        <f t="shared" si="0"/>
        <v>0.76596523033373476</v>
      </c>
      <c r="AA6" s="43">
        <f t="shared" si="0"/>
        <v>1</v>
      </c>
      <c r="AB6" s="43">
        <f t="shared" si="0"/>
        <v>1</v>
      </c>
      <c r="AC6" s="88">
        <f>AB6</f>
        <v>1</v>
      </c>
      <c r="AD6" s="88">
        <f t="shared" ref="AD6:AG6" si="1">AC6</f>
        <v>1</v>
      </c>
      <c r="AE6" s="88">
        <f t="shared" si="1"/>
        <v>1</v>
      </c>
      <c r="AF6" s="88">
        <f t="shared" si="1"/>
        <v>1</v>
      </c>
      <c r="AG6" s="88">
        <f t="shared" si="1"/>
        <v>1</v>
      </c>
      <c r="AH6" s="43">
        <f t="shared" si="0"/>
        <v>1</v>
      </c>
      <c r="AI6" s="88">
        <f>AH6</f>
        <v>1</v>
      </c>
      <c r="AJ6" s="88">
        <f t="shared" ref="AJ6:AM6" si="2">AI6</f>
        <v>1</v>
      </c>
      <c r="AK6" s="88">
        <f t="shared" si="2"/>
        <v>1</v>
      </c>
      <c r="AL6" s="88">
        <f t="shared" si="2"/>
        <v>1</v>
      </c>
      <c r="AM6" s="88">
        <f t="shared" si="2"/>
        <v>1</v>
      </c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36"/>
      <c r="BO6" s="36"/>
      <c r="BP6" s="39"/>
      <c r="BQ6" s="38"/>
      <c r="BR6" s="38"/>
      <c r="BS6" s="37"/>
      <c r="BT6" s="36"/>
      <c r="BU6" s="36"/>
      <c r="BV6" s="36"/>
      <c r="BW6" s="34"/>
      <c r="BX6" s="35"/>
      <c r="BY6" s="34"/>
      <c r="BZ6" s="33"/>
    </row>
    <row r="7" spans="1:79" s="28" customFormat="1" ht="13.15">
      <c r="A7" s="24" t="s">
        <v>759</v>
      </c>
      <c r="B7" s="88">
        <f>G7</f>
        <v>0</v>
      </c>
      <c r="C7" s="43">
        <f t="shared" ref="C7:AH7" si="3">C4/SUM(C3:C4)</f>
        <v>0</v>
      </c>
      <c r="D7" s="43">
        <f t="shared" si="3"/>
        <v>1</v>
      </c>
      <c r="E7" s="43">
        <f t="shared" si="3"/>
        <v>0</v>
      </c>
      <c r="F7" s="88">
        <f>E7</f>
        <v>0</v>
      </c>
      <c r="G7" s="43">
        <f t="shared" si="3"/>
        <v>0</v>
      </c>
      <c r="H7" s="43">
        <f t="shared" si="3"/>
        <v>0</v>
      </c>
      <c r="I7" s="43">
        <f t="shared" si="3"/>
        <v>0</v>
      </c>
      <c r="J7" s="43">
        <f t="shared" si="3"/>
        <v>0</v>
      </c>
      <c r="K7" s="43">
        <f t="shared" si="3"/>
        <v>0.96815144784211982</v>
      </c>
      <c r="L7" s="43">
        <f t="shared" si="3"/>
        <v>0.89102903682188583</v>
      </c>
      <c r="M7" s="43">
        <f t="shared" si="3"/>
        <v>0</v>
      </c>
      <c r="N7" s="43">
        <f t="shared" si="3"/>
        <v>0</v>
      </c>
      <c r="O7" s="43">
        <f t="shared" si="3"/>
        <v>0</v>
      </c>
      <c r="P7" s="43">
        <f t="shared" si="3"/>
        <v>0</v>
      </c>
      <c r="Q7" s="43">
        <f t="shared" si="3"/>
        <v>0</v>
      </c>
      <c r="R7" s="43">
        <f t="shared" si="3"/>
        <v>0</v>
      </c>
      <c r="S7" s="43">
        <f t="shared" si="3"/>
        <v>0</v>
      </c>
      <c r="T7" s="43">
        <f t="shared" si="3"/>
        <v>0</v>
      </c>
      <c r="U7" s="43">
        <f t="shared" si="3"/>
        <v>0</v>
      </c>
      <c r="V7" s="43">
        <f t="shared" si="3"/>
        <v>0</v>
      </c>
      <c r="W7" s="43">
        <f t="shared" si="3"/>
        <v>8.0472337633938337E-2</v>
      </c>
      <c r="X7" s="43">
        <f t="shared" si="3"/>
        <v>3.8206377055377272E-3</v>
      </c>
      <c r="Y7" s="43">
        <f t="shared" si="3"/>
        <v>0</v>
      </c>
      <c r="Z7" s="43">
        <f t="shared" si="3"/>
        <v>0.23403476966626519</v>
      </c>
      <c r="AA7" s="43">
        <f t="shared" si="3"/>
        <v>0</v>
      </c>
      <c r="AB7" s="43">
        <f t="shared" si="3"/>
        <v>0</v>
      </c>
      <c r="AC7" s="88">
        <f>AB7</f>
        <v>0</v>
      </c>
      <c r="AD7" s="88">
        <f t="shared" ref="AD7:AG7" si="4">AC7</f>
        <v>0</v>
      </c>
      <c r="AE7" s="88">
        <f t="shared" si="4"/>
        <v>0</v>
      </c>
      <c r="AF7" s="88">
        <f t="shared" si="4"/>
        <v>0</v>
      </c>
      <c r="AG7" s="88">
        <f t="shared" si="4"/>
        <v>0</v>
      </c>
      <c r="AH7" s="43">
        <f t="shared" si="3"/>
        <v>0</v>
      </c>
      <c r="AI7" s="88">
        <f>AH7</f>
        <v>0</v>
      </c>
      <c r="AJ7" s="88">
        <f t="shared" ref="AJ7:AM7" si="5">AI7</f>
        <v>0</v>
      </c>
      <c r="AK7" s="88">
        <f t="shared" si="5"/>
        <v>0</v>
      </c>
      <c r="AL7" s="88">
        <f t="shared" si="5"/>
        <v>0</v>
      </c>
      <c r="AM7" s="88">
        <f t="shared" si="5"/>
        <v>0</v>
      </c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36"/>
      <c r="BO7" s="36"/>
      <c r="BP7" s="39"/>
      <c r="BQ7" s="38"/>
      <c r="BR7" s="38"/>
      <c r="BS7" s="37"/>
      <c r="BT7" s="36"/>
      <c r="BU7" s="36"/>
      <c r="BV7" s="36"/>
      <c r="BW7" s="34"/>
      <c r="BX7" s="35"/>
      <c r="BY7" s="34"/>
      <c r="BZ7" s="33"/>
    </row>
    <row r="8" spans="1:79" s="28" customFormat="1" ht="13.15">
      <c r="A8" s="41"/>
      <c r="B8" s="43"/>
      <c r="C8" s="43"/>
      <c r="D8" s="43"/>
      <c r="E8" s="44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36"/>
      <c r="BO8" s="36"/>
      <c r="BP8" s="39"/>
      <c r="BQ8" s="38"/>
      <c r="BR8" s="38"/>
      <c r="BS8" s="37"/>
      <c r="BT8" s="36"/>
      <c r="BU8" s="36"/>
      <c r="BV8" s="36"/>
      <c r="BW8" s="34"/>
      <c r="BX8" s="35"/>
      <c r="BY8" s="34"/>
      <c r="BZ8" s="33"/>
    </row>
    <row r="9" spans="1:79" s="28" customFormat="1" ht="13.15">
      <c r="A9" s="41" t="s">
        <v>760</v>
      </c>
      <c r="B9" s="43">
        <f>1-B10</f>
        <v>0.24061798852868344</v>
      </c>
      <c r="C9" s="43"/>
      <c r="D9" s="43"/>
      <c r="E9" s="44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36"/>
      <c r="BO9" s="36"/>
      <c r="BP9" s="39"/>
      <c r="BQ9" s="38"/>
      <c r="BR9" s="38"/>
      <c r="BS9" s="37"/>
      <c r="BT9" s="36"/>
      <c r="BU9" s="36"/>
      <c r="BV9" s="36"/>
      <c r="BW9" s="34"/>
      <c r="BX9" s="35"/>
      <c r="BY9" s="34"/>
      <c r="BZ9" s="33"/>
    </row>
    <row r="10" spans="1:79" s="28" customFormat="1" ht="13.15">
      <c r="A10" s="41" t="s">
        <v>761</v>
      </c>
      <c r="B10" s="43">
        <f>SUM(B4:AM4)/SUM(B3:AM4)</f>
        <v>0.75938201147131656</v>
      </c>
      <c r="C10" s="43"/>
      <c r="D10" s="43"/>
      <c r="E10" s="44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36"/>
      <c r="BO10" s="36"/>
      <c r="BP10" s="39"/>
      <c r="BQ10" s="38"/>
      <c r="BR10" s="38"/>
      <c r="BS10" s="37"/>
      <c r="BT10" s="36"/>
      <c r="BU10" s="36"/>
      <c r="BV10" s="36"/>
      <c r="BW10" s="34"/>
      <c r="BX10" s="35"/>
      <c r="BY10" s="34"/>
      <c r="BZ10" s="33"/>
    </row>
    <row r="11" spans="1:79" s="28" customFormat="1" ht="13.15">
      <c r="A11" s="24"/>
      <c r="B11" s="43"/>
      <c r="C11" s="43"/>
      <c r="D11" s="43"/>
      <c r="E11" s="44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36"/>
      <c r="BO11" s="36"/>
      <c r="BP11" s="39"/>
      <c r="BQ11" s="38"/>
      <c r="BR11" s="38"/>
      <c r="BS11" s="37"/>
      <c r="BT11" s="36"/>
      <c r="BU11" s="36"/>
      <c r="BV11" s="36"/>
      <c r="BW11" s="34"/>
      <c r="BX11" s="35"/>
      <c r="BY11" s="34"/>
      <c r="BZ11" s="33"/>
    </row>
    <row r="12" spans="1:79" s="28" customFormat="1" ht="13.15">
      <c r="A12" s="24" t="s">
        <v>762</v>
      </c>
      <c r="B12" s="43">
        <f>'Brookings IO-table'!AE138/SUM('Brookings IO-table'!AE138:AG138)</f>
        <v>0.36272061880852324</v>
      </c>
      <c r="C12" s="43"/>
      <c r="D12" s="43"/>
      <c r="E12" s="44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36"/>
      <c r="BO12" s="36"/>
      <c r="BP12" s="39"/>
      <c r="BQ12" s="38"/>
      <c r="BR12" s="38"/>
      <c r="BS12" s="37"/>
      <c r="BT12" s="36"/>
      <c r="BU12" s="36"/>
      <c r="BV12" s="36"/>
      <c r="BW12" s="34"/>
      <c r="BX12" s="35"/>
      <c r="BY12" s="34"/>
      <c r="BZ12" s="33"/>
    </row>
    <row r="13" spans="1:79" s="28" customFormat="1" ht="13.15">
      <c r="A13" s="24" t="s">
        <v>763</v>
      </c>
      <c r="B13" s="43">
        <f>SUM('Brookings IO-table'!AF138:AG138)/SUM('Brookings IO-table'!AE138:AG138)</f>
        <v>0.63727938119147676</v>
      </c>
      <c r="C13" s="43"/>
      <c r="D13" s="43"/>
      <c r="E13" s="44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36"/>
      <c r="BO13" s="36"/>
      <c r="BP13" s="39"/>
      <c r="BQ13" s="38"/>
      <c r="BR13" s="38"/>
      <c r="BS13" s="37"/>
      <c r="BT13" s="36"/>
      <c r="BU13" s="36"/>
      <c r="BV13" s="36"/>
      <c r="BW13" s="34"/>
      <c r="BX13" s="35"/>
      <c r="BY13" s="34"/>
      <c r="BZ13" s="33"/>
    </row>
    <row r="14" spans="1:79" s="28" customFormat="1" ht="13.15">
      <c r="A14" s="46"/>
      <c r="B14" s="43"/>
      <c r="C14" s="43"/>
      <c r="D14" s="43"/>
      <c r="E14" s="44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36"/>
      <c r="BO14" s="36"/>
      <c r="BP14" s="39"/>
      <c r="BQ14" s="38"/>
      <c r="BR14" s="38"/>
      <c r="BS14" s="37"/>
      <c r="BT14" s="36"/>
      <c r="BU14" s="36"/>
      <c r="BV14" s="36"/>
      <c r="BW14" s="34"/>
      <c r="BX14" s="35"/>
      <c r="BY14" s="34"/>
      <c r="BZ14" s="33"/>
    </row>
    <row r="15" spans="1:79" s="28" customFormat="1" ht="13.15">
      <c r="A15" s="46"/>
      <c r="B15" s="43"/>
      <c r="C15" s="43"/>
      <c r="D15" s="43"/>
      <c r="E15" s="44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36"/>
      <c r="BO15" s="36"/>
      <c r="BP15" s="39"/>
      <c r="BQ15" s="38"/>
      <c r="BR15" s="38"/>
      <c r="BS15" s="37"/>
      <c r="BT15" s="36"/>
      <c r="BU15" s="36"/>
      <c r="BV15" s="36"/>
      <c r="BW15" s="34"/>
      <c r="BX15" s="35"/>
      <c r="BY15" s="34"/>
      <c r="BZ15" s="33"/>
    </row>
    <row r="16" spans="1:79" s="28" customFormat="1" ht="13.15">
      <c r="A16" s="46"/>
      <c r="B16" s="43"/>
      <c r="C16" s="43"/>
      <c r="D16" s="43"/>
      <c r="E16" s="44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36"/>
      <c r="BO16" s="36"/>
      <c r="BP16" s="39"/>
      <c r="BQ16" s="38"/>
      <c r="BR16" s="38"/>
      <c r="BS16" s="37"/>
      <c r="BT16" s="36"/>
      <c r="BU16" s="36"/>
      <c r="BV16" s="36"/>
      <c r="BW16" s="34"/>
      <c r="BX16" s="35"/>
      <c r="BY16" s="34"/>
      <c r="BZ16" s="33"/>
    </row>
    <row r="17" spans="1:79" s="28" customFormat="1" ht="50.1" customHeight="1">
      <c r="A17" s="40"/>
      <c r="B17" s="4" t="s">
        <v>9</v>
      </c>
      <c r="C17" s="4" t="s">
        <v>653</v>
      </c>
      <c r="D17" s="4" t="s">
        <v>654</v>
      </c>
      <c r="E17" s="4" t="s">
        <v>11</v>
      </c>
      <c r="F17" s="4" t="s">
        <v>12</v>
      </c>
      <c r="G17" s="4" t="s">
        <v>13</v>
      </c>
      <c r="H17" s="4" t="s">
        <v>14</v>
      </c>
      <c r="I17" s="4" t="s">
        <v>15</v>
      </c>
      <c r="J17" s="4" t="s">
        <v>16</v>
      </c>
      <c r="K17" s="4" t="s">
        <v>17</v>
      </c>
      <c r="L17" s="53" t="s">
        <v>489</v>
      </c>
      <c r="M17" s="53" t="s">
        <v>490</v>
      </c>
      <c r="N17" s="53" t="s">
        <v>18</v>
      </c>
      <c r="O17" s="4" t="s">
        <v>19</v>
      </c>
      <c r="P17" s="4" t="s">
        <v>20</v>
      </c>
      <c r="Q17" s="4" t="s">
        <v>21</v>
      </c>
      <c r="R17" s="4" t="s">
        <v>22</v>
      </c>
      <c r="S17" s="4" t="s">
        <v>23</v>
      </c>
      <c r="T17" s="4" t="s">
        <v>24</v>
      </c>
      <c r="U17" s="4" t="s">
        <v>25</v>
      </c>
      <c r="V17" s="4" t="s">
        <v>26</v>
      </c>
      <c r="W17" s="4" t="s">
        <v>27</v>
      </c>
      <c r="X17" s="4" t="s">
        <v>28</v>
      </c>
      <c r="Y17" s="4" t="s">
        <v>29</v>
      </c>
      <c r="Z17" s="4" t="s">
        <v>30</v>
      </c>
      <c r="AA17" s="4" t="s">
        <v>31</v>
      </c>
      <c r="AB17" s="4" t="s">
        <v>32</v>
      </c>
      <c r="AC17" s="4" t="s">
        <v>33</v>
      </c>
      <c r="AD17" s="4" t="s">
        <v>34</v>
      </c>
      <c r="AE17" s="4" t="s">
        <v>35</v>
      </c>
      <c r="AF17" s="4" t="s">
        <v>36</v>
      </c>
      <c r="AG17" s="4" t="s">
        <v>37</v>
      </c>
      <c r="AH17" s="4" t="s">
        <v>38</v>
      </c>
      <c r="AI17" s="4" t="s">
        <v>39</v>
      </c>
      <c r="AJ17" s="4" t="s">
        <v>40</v>
      </c>
      <c r="AK17" s="4" t="s">
        <v>41</v>
      </c>
      <c r="AL17" s="4" t="s">
        <v>42</v>
      </c>
      <c r="AM17" s="4" t="s">
        <v>43</v>
      </c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29"/>
    </row>
    <row r="18" spans="1:79" ht="25.5">
      <c r="A18" s="26" t="s">
        <v>311</v>
      </c>
      <c r="B18" s="24">
        <f>SUM(SUMIFS('Brookings IO-table'!$E$69:$EE$69,'Brookings IO-table'!$E$3:$EE$3,B17),SUMIFS('Brookings IO-table'!$E$70:$EE$70,'Brookings IO-table'!$E$3:$EE$3,B17),SUMIFS('Brookings IO-table'!$E$71:$EE$71,'Brookings IO-table'!$E$3:$EE$3,B17),SUMIFS('Brookings IO-table'!$E$72:$EE$72,'Brookings IO-table'!$E$3:$EE$3,B17),SUMIFS('Brookings IO-table'!$E$73:$EE$73,'Brookings IO-table'!$E$3:$EE$3,B17),SUMIFS('Brookings IO-table'!$E$74:$EE$74,'Brookings IO-table'!$E$3:$EE$3,B17),SUMIFS('Brookings IO-table'!$E$75:$EE$75,'Brookings IO-table'!$E$3:$EE$3,B17),SUMIFS('Brookings IO-table'!$E$76:$EE$76,'Brookings IO-table'!$E$3:$EE$3,B17))</f>
        <v>2031782</v>
      </c>
      <c r="C18" s="24">
        <f>SUM(SUMIFS('Brookings IO-table'!$E$69:$EE$69,'Brookings IO-table'!$E$3:$EE$3,C17),SUMIFS('Brookings IO-table'!$E$70:$EE$70,'Brookings IO-table'!$E$3:$EE$3,C17),SUMIFS('Brookings IO-table'!$E$71:$EE$71,'Brookings IO-table'!$E$3:$EE$3,C17),SUMIFS('Brookings IO-table'!$E$72:$EE$72,'Brookings IO-table'!$E$3:$EE$3,C17),SUMIFS('Brookings IO-table'!$E$73:$EE$73,'Brookings IO-table'!$E$3:$EE$3,C17),SUMIFS('Brookings IO-table'!$E$74:$EE$74,'Brookings IO-table'!$E$3:$EE$3,C17),SUMIFS('Brookings IO-table'!$E$75:$EE$75,'Brookings IO-table'!$E$3:$EE$3,C17),SUMIFS('Brookings IO-table'!$E$76:$EE$76,'Brookings IO-table'!$E$3:$EE$3,C17))</f>
        <v>288463</v>
      </c>
      <c r="D18" s="24">
        <f>SUM(SUMIFS('Brookings IO-table'!$E$69:$EE$69,'Brookings IO-table'!$E$3:$EE$3,D17),SUMIFS('Brookings IO-table'!$E$70:$EE$70,'Brookings IO-table'!$E$3:$EE$3,D17),SUMIFS('Brookings IO-table'!$E$71:$EE$71,'Brookings IO-table'!$E$3:$EE$3,D17),SUMIFS('Brookings IO-table'!$E$72:$EE$72,'Brookings IO-table'!$E$3:$EE$3,D17),SUMIFS('Brookings IO-table'!$E$73:$EE$73,'Brookings IO-table'!$E$3:$EE$3,D17),SUMIFS('Brookings IO-table'!$E$74:$EE$74,'Brookings IO-table'!$E$3:$EE$3,D17),SUMIFS('Brookings IO-table'!$E$75:$EE$75,'Brookings IO-table'!$E$3:$EE$3,D17),SUMIFS('Brookings IO-table'!$E$76:$EE$76,'Brookings IO-table'!$E$3:$EE$3,D17))</f>
        <v>1781202</v>
      </c>
      <c r="E18" s="24">
        <f>SUM(SUMIFS('Brookings IO-table'!$E$69:$EE$69,'Brookings IO-table'!$E$3:$EE$3,E17),SUMIFS('Brookings IO-table'!$E$70:$EE$70,'Brookings IO-table'!$E$3:$EE$3,E17),SUMIFS('Brookings IO-table'!$E$71:$EE$71,'Brookings IO-table'!$E$3:$EE$3,E17),SUMIFS('Brookings IO-table'!$E$72:$EE$72,'Brookings IO-table'!$E$3:$EE$3,E17),SUMIFS('Brookings IO-table'!$E$73:$EE$73,'Brookings IO-table'!$E$3:$EE$3,E17),SUMIFS('Brookings IO-table'!$E$74:$EE$74,'Brookings IO-table'!$E$3:$EE$3,E17),SUMIFS('Brookings IO-table'!$E$75:$EE$75,'Brookings IO-table'!$E$3:$EE$3,E17),SUMIFS('Brookings IO-table'!$E$76:$EE$76,'Brookings IO-table'!$E$3:$EE$3,E17))</f>
        <v>1049391</v>
      </c>
      <c r="F18" s="24">
        <f>SUM(SUMIFS('Brookings IO-table'!$E$69:$EE$69,'Brookings IO-table'!$E$3:$EE$3,F17),SUMIFS('Brookings IO-table'!$E$70:$EE$70,'Brookings IO-table'!$E$3:$EE$3,F17),SUMIFS('Brookings IO-table'!$E$71:$EE$71,'Brookings IO-table'!$E$3:$EE$3,F17),SUMIFS('Brookings IO-table'!$E$72:$EE$72,'Brookings IO-table'!$E$3:$EE$3,F17),SUMIFS('Brookings IO-table'!$E$73:$EE$73,'Brookings IO-table'!$E$3:$EE$3,F17),SUMIFS('Brookings IO-table'!$E$74:$EE$74,'Brookings IO-table'!$E$3:$EE$3,F17),SUMIFS('Brookings IO-table'!$E$75:$EE$75,'Brookings IO-table'!$E$3:$EE$3,F17),SUMIFS('Brookings IO-table'!$E$76:$EE$76,'Brookings IO-table'!$E$3:$EE$3,F17))</f>
        <v>0</v>
      </c>
      <c r="G18" s="24">
        <f>SUM(SUMIFS('Brookings IO-table'!$E$69:$EE$69,'Brookings IO-table'!$E$3:$EE$3,G17),SUMIFS('Brookings IO-table'!$E$70:$EE$70,'Brookings IO-table'!$E$3:$EE$3,G17),SUMIFS('Brookings IO-table'!$E$71:$EE$71,'Brookings IO-table'!$E$3:$EE$3,G17),SUMIFS('Brookings IO-table'!$E$72:$EE$72,'Brookings IO-table'!$E$3:$EE$3,G17),SUMIFS('Brookings IO-table'!$E$73:$EE$73,'Brookings IO-table'!$E$3:$EE$3,G17),SUMIFS('Brookings IO-table'!$E$74:$EE$74,'Brookings IO-table'!$E$3:$EE$3,G17),SUMIFS('Brookings IO-table'!$E$75:$EE$75,'Brookings IO-table'!$E$3:$EE$3,G17),SUMIFS('Brookings IO-table'!$E$76:$EE$76,'Brookings IO-table'!$E$3:$EE$3,G17))</f>
        <v>1595058</v>
      </c>
      <c r="H18" s="24">
        <f>SUM(SUMIFS('Brookings IO-table'!$E$69:$EE$69,'Brookings IO-table'!$E$3:$EE$3,H17),SUMIFS('Brookings IO-table'!$E$70:$EE$70,'Brookings IO-table'!$E$3:$EE$3,H17),SUMIFS('Brookings IO-table'!$E$71:$EE$71,'Brookings IO-table'!$E$3:$EE$3,H17),SUMIFS('Brookings IO-table'!$E$72:$EE$72,'Brookings IO-table'!$E$3:$EE$3,H17),SUMIFS('Brookings IO-table'!$E$73:$EE$73,'Brookings IO-table'!$E$3:$EE$3,H17),SUMIFS('Brookings IO-table'!$E$74:$EE$74,'Brookings IO-table'!$E$3:$EE$3,H17),SUMIFS('Brookings IO-table'!$E$75:$EE$75,'Brookings IO-table'!$E$3:$EE$3,H17),SUMIFS('Brookings IO-table'!$E$76:$EE$76,'Brookings IO-table'!$E$3:$EE$3,H17))</f>
        <v>10251800</v>
      </c>
      <c r="I18" s="24">
        <f>SUM(SUMIFS('Brookings IO-table'!$E$69:$EE$69,'Brookings IO-table'!$E$3:$EE$3,I17),SUMIFS('Brookings IO-table'!$E$70:$EE$70,'Brookings IO-table'!$E$3:$EE$3,I17),SUMIFS('Brookings IO-table'!$E$71:$EE$71,'Brookings IO-table'!$E$3:$EE$3,I17),SUMIFS('Brookings IO-table'!$E$72:$EE$72,'Brookings IO-table'!$E$3:$EE$3,I17),SUMIFS('Brookings IO-table'!$E$73:$EE$73,'Brookings IO-table'!$E$3:$EE$3,I17),SUMIFS('Brookings IO-table'!$E$74:$EE$74,'Brookings IO-table'!$E$3:$EE$3,I17),SUMIFS('Brookings IO-table'!$E$75:$EE$75,'Brookings IO-table'!$E$3:$EE$3,I17),SUMIFS('Brookings IO-table'!$E$76:$EE$76,'Brookings IO-table'!$E$3:$EE$3,I17))</f>
        <v>805977</v>
      </c>
      <c r="J18" s="24">
        <f>SUM(SUMIFS('Brookings IO-table'!$E$69:$EE$69,'Brookings IO-table'!$E$3:$EE$3,J17),SUMIFS('Brookings IO-table'!$E$70:$EE$70,'Brookings IO-table'!$E$3:$EE$3,J17),SUMIFS('Brookings IO-table'!$E$71:$EE$71,'Brookings IO-table'!$E$3:$EE$3,J17),SUMIFS('Brookings IO-table'!$E$72:$EE$72,'Brookings IO-table'!$E$3:$EE$3,J17),SUMIFS('Brookings IO-table'!$E$73:$EE$73,'Brookings IO-table'!$E$3:$EE$3,J17),SUMIFS('Brookings IO-table'!$E$74:$EE$74,'Brookings IO-table'!$E$3:$EE$3,J17),SUMIFS('Brookings IO-table'!$E$75:$EE$75,'Brookings IO-table'!$E$3:$EE$3,J17),SUMIFS('Brookings IO-table'!$E$76:$EE$76,'Brookings IO-table'!$E$3:$EE$3,J17))</f>
        <v>884012</v>
      </c>
      <c r="K18" s="24">
        <f>SUM(SUMIFS('Brookings IO-table'!$E$69:$EE$69,'Brookings IO-table'!$E$3:$EE$3,K17),SUMIFS('Brookings IO-table'!$E$70:$EE$70,'Brookings IO-table'!$E$3:$EE$3,K17),SUMIFS('Brookings IO-table'!$E$71:$EE$71,'Brookings IO-table'!$E$3:$EE$3,K17),SUMIFS('Brookings IO-table'!$E$72:$EE$72,'Brookings IO-table'!$E$3:$EE$3,K17),SUMIFS('Brookings IO-table'!$E$73:$EE$73,'Brookings IO-table'!$E$3:$EE$3,K17),SUMIFS('Brookings IO-table'!$E$74:$EE$74,'Brookings IO-table'!$E$3:$EE$3,K17),SUMIFS('Brookings IO-table'!$E$75:$EE$75,'Brookings IO-table'!$E$3:$EE$3,K17),SUMIFS('Brookings IO-table'!$E$76:$EE$76,'Brookings IO-table'!$E$3:$EE$3,K17))</f>
        <v>4679813</v>
      </c>
      <c r="L18" s="24">
        <f>SUM(SUMIFS('Brookings IO-table'!$E$69:$EE$69,'Brookings IO-table'!$E$3:$EE$3,L17),SUMIFS('Brookings IO-table'!$E$70:$EE$70,'Brookings IO-table'!$E$3:$EE$3,L17),SUMIFS('Brookings IO-table'!$E$71:$EE$71,'Brookings IO-table'!$E$3:$EE$3,L17),SUMIFS('Brookings IO-table'!$E$72:$EE$72,'Brookings IO-table'!$E$3:$EE$3,L17),SUMIFS('Brookings IO-table'!$E$73:$EE$73,'Brookings IO-table'!$E$3:$EE$3,L17),SUMIFS('Brookings IO-table'!$E$74:$EE$74,'Brookings IO-table'!$E$3:$EE$3,L17),SUMIFS('Brookings IO-table'!$E$75:$EE$75,'Brookings IO-table'!$E$3:$EE$3,L17),SUMIFS('Brookings IO-table'!$E$76:$EE$76,'Brookings IO-table'!$E$3:$EE$3,L17))</f>
        <v>32026472</v>
      </c>
      <c r="M18" s="24">
        <f>SUM(SUMIFS('Brookings IO-table'!$E$69:$EE$69,'Brookings IO-table'!$E$3:$EE$3,M17),SUMIFS('Brookings IO-table'!$E$70:$EE$70,'Brookings IO-table'!$E$3:$EE$3,M17),SUMIFS('Brookings IO-table'!$E$71:$EE$71,'Brookings IO-table'!$E$3:$EE$3,M17),SUMIFS('Brookings IO-table'!$E$72:$EE$72,'Brookings IO-table'!$E$3:$EE$3,M17),SUMIFS('Brookings IO-table'!$E$73:$EE$73,'Brookings IO-table'!$E$3:$EE$3,M17),SUMIFS('Brookings IO-table'!$E$74:$EE$74,'Brookings IO-table'!$E$3:$EE$3,M17),SUMIFS('Brookings IO-table'!$E$75:$EE$75,'Brookings IO-table'!$E$3:$EE$3,M17),SUMIFS('Brookings IO-table'!$E$76:$EE$76,'Brookings IO-table'!$E$3:$EE$3,M17))</f>
        <v>7040532</v>
      </c>
      <c r="N18" s="24">
        <f>SUM(SUMIFS('Brookings IO-table'!$E$69:$EE$69,'Brookings IO-table'!$E$3:$EE$3,N17),SUMIFS('Brookings IO-table'!$E$70:$EE$70,'Brookings IO-table'!$E$3:$EE$3,N17),SUMIFS('Brookings IO-table'!$E$71:$EE$71,'Brookings IO-table'!$E$3:$EE$3,N17),SUMIFS('Brookings IO-table'!$E$72:$EE$72,'Brookings IO-table'!$E$3:$EE$3,N17),SUMIFS('Brookings IO-table'!$E$73:$EE$73,'Brookings IO-table'!$E$3:$EE$3,N17),SUMIFS('Brookings IO-table'!$E$74:$EE$74,'Brookings IO-table'!$E$3:$EE$3,N17),SUMIFS('Brookings IO-table'!$E$75:$EE$75,'Brookings IO-table'!$E$3:$EE$3,N17),SUMIFS('Brookings IO-table'!$E$76:$EE$76,'Brookings IO-table'!$E$3:$EE$3,N17))</f>
        <v>9174381</v>
      </c>
      <c r="O18" s="24">
        <f>SUM(SUMIFS('Brookings IO-table'!$E$69:$EE$69,'Brookings IO-table'!$E$3:$EE$3,O17),SUMIFS('Brookings IO-table'!$E$70:$EE$70,'Brookings IO-table'!$E$3:$EE$3,O17),SUMIFS('Brookings IO-table'!$E$71:$EE$71,'Brookings IO-table'!$E$3:$EE$3,O17),SUMIFS('Brookings IO-table'!$E$72:$EE$72,'Brookings IO-table'!$E$3:$EE$3,O17),SUMIFS('Brookings IO-table'!$E$73:$EE$73,'Brookings IO-table'!$E$3:$EE$3,O17),SUMIFS('Brookings IO-table'!$E$74:$EE$74,'Brookings IO-table'!$E$3:$EE$3,O17),SUMIFS('Brookings IO-table'!$E$75:$EE$75,'Brookings IO-table'!$E$3:$EE$3,O17),SUMIFS('Brookings IO-table'!$E$76:$EE$76,'Brookings IO-table'!$E$3:$EE$3,O17))</f>
        <v>1222210</v>
      </c>
      <c r="P18" s="24">
        <f>SUM(SUMIFS('Brookings IO-table'!$E$69:$EE$69,'Brookings IO-table'!$E$3:$EE$3,P17),SUMIFS('Brookings IO-table'!$E$70:$EE$70,'Brookings IO-table'!$E$3:$EE$3,P17),SUMIFS('Brookings IO-table'!$E$71:$EE$71,'Brookings IO-table'!$E$3:$EE$3,P17),SUMIFS('Brookings IO-table'!$E$72:$EE$72,'Brookings IO-table'!$E$3:$EE$3,P17),SUMIFS('Brookings IO-table'!$E$73:$EE$73,'Brookings IO-table'!$E$3:$EE$3,P17),SUMIFS('Brookings IO-table'!$E$74:$EE$74,'Brookings IO-table'!$E$3:$EE$3,P17),SUMIFS('Brookings IO-table'!$E$75:$EE$75,'Brookings IO-table'!$E$3:$EE$3,P17),SUMIFS('Brookings IO-table'!$E$76:$EE$76,'Brookings IO-table'!$E$3:$EE$3,P17))</f>
        <v>2828874</v>
      </c>
      <c r="Q18" s="24">
        <f>SUM(SUMIFS('Brookings IO-table'!$E$69:$EE$69,'Brookings IO-table'!$E$3:$EE$3,Q17),SUMIFS('Brookings IO-table'!$E$70:$EE$70,'Brookings IO-table'!$E$3:$EE$3,Q17),SUMIFS('Brookings IO-table'!$E$71:$EE$71,'Brookings IO-table'!$E$3:$EE$3,Q17),SUMIFS('Brookings IO-table'!$E$72:$EE$72,'Brookings IO-table'!$E$3:$EE$3,Q17),SUMIFS('Brookings IO-table'!$E$73:$EE$73,'Brookings IO-table'!$E$3:$EE$3,Q17),SUMIFS('Brookings IO-table'!$E$74:$EE$74,'Brookings IO-table'!$E$3:$EE$3,Q17),SUMIFS('Brookings IO-table'!$E$75:$EE$75,'Brookings IO-table'!$E$3:$EE$3,Q17),SUMIFS('Brookings IO-table'!$E$76:$EE$76,'Brookings IO-table'!$E$3:$EE$3,Q17))</f>
        <v>717495</v>
      </c>
      <c r="R18" s="24">
        <f>SUM(SUMIFS('Brookings IO-table'!$E$69:$EE$69,'Brookings IO-table'!$E$3:$EE$3,R17),SUMIFS('Brookings IO-table'!$E$70:$EE$70,'Brookings IO-table'!$E$3:$EE$3,R17),SUMIFS('Brookings IO-table'!$E$71:$EE$71,'Brookings IO-table'!$E$3:$EE$3,R17),SUMIFS('Brookings IO-table'!$E$72:$EE$72,'Brookings IO-table'!$E$3:$EE$3,R17),SUMIFS('Brookings IO-table'!$E$73:$EE$73,'Brookings IO-table'!$E$3:$EE$3,R17),SUMIFS('Brookings IO-table'!$E$74:$EE$74,'Brookings IO-table'!$E$3:$EE$3,R17),SUMIFS('Brookings IO-table'!$E$75:$EE$75,'Brookings IO-table'!$E$3:$EE$3,R17),SUMIFS('Brookings IO-table'!$E$76:$EE$76,'Brookings IO-table'!$E$3:$EE$3,R17))</f>
        <v>329183</v>
      </c>
      <c r="S18" s="24">
        <f>SUM(SUMIFS('Brookings IO-table'!$E$69:$EE$69,'Brookings IO-table'!$E$3:$EE$3,S17),SUMIFS('Brookings IO-table'!$E$70:$EE$70,'Brookings IO-table'!$E$3:$EE$3,S17),SUMIFS('Brookings IO-table'!$E$71:$EE$71,'Brookings IO-table'!$E$3:$EE$3,S17),SUMIFS('Brookings IO-table'!$E$72:$EE$72,'Brookings IO-table'!$E$3:$EE$3,S17),SUMIFS('Brookings IO-table'!$E$73:$EE$73,'Brookings IO-table'!$E$3:$EE$3,S17),SUMIFS('Brookings IO-table'!$E$74:$EE$74,'Brookings IO-table'!$E$3:$EE$3,S17),SUMIFS('Brookings IO-table'!$E$75:$EE$75,'Brookings IO-table'!$E$3:$EE$3,S17),SUMIFS('Brookings IO-table'!$E$76:$EE$76,'Brookings IO-table'!$E$3:$EE$3,S17))</f>
        <v>369357</v>
      </c>
      <c r="T18" s="24">
        <f>SUM(SUMIFS('Brookings IO-table'!$E$69:$EE$69,'Brookings IO-table'!$E$3:$EE$3,T17),SUMIFS('Brookings IO-table'!$E$70:$EE$70,'Brookings IO-table'!$E$3:$EE$3,T17),SUMIFS('Brookings IO-table'!$E$71:$EE$71,'Brookings IO-table'!$E$3:$EE$3,T17),SUMIFS('Brookings IO-table'!$E$72:$EE$72,'Brookings IO-table'!$E$3:$EE$3,T17),SUMIFS('Brookings IO-table'!$E$73:$EE$73,'Brookings IO-table'!$E$3:$EE$3,T17),SUMIFS('Brookings IO-table'!$E$74:$EE$74,'Brookings IO-table'!$E$3:$EE$3,T17),SUMIFS('Brookings IO-table'!$E$75:$EE$75,'Brookings IO-table'!$E$3:$EE$3,T17),SUMIFS('Brookings IO-table'!$E$76:$EE$76,'Brookings IO-table'!$E$3:$EE$3,T17))</f>
        <v>877879</v>
      </c>
      <c r="U18" s="24">
        <f>SUM(SUMIFS('Brookings IO-table'!$E$69:$EE$69,'Brookings IO-table'!$E$3:$EE$3,U17),SUMIFS('Brookings IO-table'!$E$70:$EE$70,'Brookings IO-table'!$E$3:$EE$3,U17),SUMIFS('Brookings IO-table'!$E$71:$EE$71,'Brookings IO-table'!$E$3:$EE$3,U17),SUMIFS('Brookings IO-table'!$E$72:$EE$72,'Brookings IO-table'!$E$3:$EE$3,U17),SUMIFS('Brookings IO-table'!$E$73:$EE$73,'Brookings IO-table'!$E$3:$EE$3,U17),SUMIFS('Brookings IO-table'!$E$74:$EE$74,'Brookings IO-table'!$E$3:$EE$3,U17),SUMIFS('Brookings IO-table'!$E$75:$EE$75,'Brookings IO-table'!$E$3:$EE$3,U17),SUMIFS('Brookings IO-table'!$E$76:$EE$76,'Brookings IO-table'!$E$3:$EE$3,U17))</f>
        <v>990699</v>
      </c>
      <c r="V18" s="24">
        <f>SUM(SUMIFS('Brookings IO-table'!$E$69:$EE$69,'Brookings IO-table'!$E$3:$EE$3,V17),SUMIFS('Brookings IO-table'!$E$70:$EE$70,'Brookings IO-table'!$E$3:$EE$3,V17),SUMIFS('Brookings IO-table'!$E$71:$EE$71,'Brookings IO-table'!$E$3:$EE$3,V17),SUMIFS('Brookings IO-table'!$E$72:$EE$72,'Brookings IO-table'!$E$3:$EE$3,V17),SUMIFS('Brookings IO-table'!$E$73:$EE$73,'Brookings IO-table'!$E$3:$EE$3,V17),SUMIFS('Brookings IO-table'!$E$74:$EE$74,'Brookings IO-table'!$E$3:$EE$3,V17),SUMIFS('Brookings IO-table'!$E$75:$EE$75,'Brookings IO-table'!$E$3:$EE$3,V17),SUMIFS('Brookings IO-table'!$E$76:$EE$76,'Brookings IO-table'!$E$3:$EE$3,V17))</f>
        <v>73984</v>
      </c>
      <c r="W18" s="24">
        <f>SUM(SUMIFS('Brookings IO-table'!$E$69:$EE$69,'Brookings IO-table'!$E$3:$EE$3,W17),SUMIFS('Brookings IO-table'!$E$70:$EE$70,'Brookings IO-table'!$E$3:$EE$3,W17),SUMIFS('Brookings IO-table'!$E$71:$EE$71,'Brookings IO-table'!$E$3:$EE$3,W17),SUMIFS('Brookings IO-table'!$E$72:$EE$72,'Brookings IO-table'!$E$3:$EE$3,W17),SUMIFS('Brookings IO-table'!$E$73:$EE$73,'Brookings IO-table'!$E$3:$EE$3,W17),SUMIFS('Brookings IO-table'!$E$74:$EE$74,'Brookings IO-table'!$E$3:$EE$3,W17),SUMIFS('Brookings IO-table'!$E$75:$EE$75,'Brookings IO-table'!$E$3:$EE$3,W17),SUMIFS('Brookings IO-table'!$E$76:$EE$76,'Brookings IO-table'!$E$3:$EE$3,W17))</f>
        <v>2341499</v>
      </c>
      <c r="X18" s="24">
        <f>SUM(SUMIFS('Brookings IO-table'!$E$69:$EE$69,'Brookings IO-table'!$E$3:$EE$3,X17),SUMIFS('Brookings IO-table'!$E$70:$EE$70,'Brookings IO-table'!$E$3:$EE$3,X17),SUMIFS('Brookings IO-table'!$E$71:$EE$71,'Brookings IO-table'!$E$3:$EE$3,X17),SUMIFS('Brookings IO-table'!$E$72:$EE$72,'Brookings IO-table'!$E$3:$EE$3,X17),SUMIFS('Brookings IO-table'!$E$73:$EE$73,'Brookings IO-table'!$E$3:$EE$3,X17),SUMIFS('Brookings IO-table'!$E$74:$EE$74,'Brookings IO-table'!$E$3:$EE$3,X17),SUMIFS('Brookings IO-table'!$E$75:$EE$75,'Brookings IO-table'!$E$3:$EE$3,X17),SUMIFS('Brookings IO-table'!$E$76:$EE$76,'Brookings IO-table'!$E$3:$EE$3,X17))</f>
        <v>57633</v>
      </c>
      <c r="Y18" s="24">
        <f>SUM(SUMIFS('Brookings IO-table'!$E$69:$EE$69,'Brookings IO-table'!$E$3:$EE$3,Y17),SUMIFS('Brookings IO-table'!$E$70:$EE$70,'Brookings IO-table'!$E$3:$EE$3,Y17),SUMIFS('Brookings IO-table'!$E$71:$EE$71,'Brookings IO-table'!$E$3:$EE$3,Y17),SUMIFS('Brookings IO-table'!$E$72:$EE$72,'Brookings IO-table'!$E$3:$EE$3,Y17),SUMIFS('Brookings IO-table'!$E$73:$EE$73,'Brookings IO-table'!$E$3:$EE$3,Y17),SUMIFS('Brookings IO-table'!$E$74:$EE$74,'Brookings IO-table'!$E$3:$EE$3,Y17),SUMIFS('Brookings IO-table'!$E$75:$EE$75,'Brookings IO-table'!$E$3:$EE$3,Y17),SUMIFS('Brookings IO-table'!$E$76:$EE$76,'Brookings IO-table'!$E$3:$EE$3,Y17))</f>
        <v>4014479</v>
      </c>
      <c r="Z18" s="24">
        <f>SUM(SUMIFS('Brookings IO-table'!$E$69:$EE$69,'Brookings IO-table'!$E$3:$EE$3,Z17),SUMIFS('Brookings IO-table'!$E$70:$EE$70,'Brookings IO-table'!$E$3:$EE$3,Z17),SUMIFS('Brookings IO-table'!$E$71:$EE$71,'Brookings IO-table'!$E$3:$EE$3,Z17),SUMIFS('Brookings IO-table'!$E$72:$EE$72,'Brookings IO-table'!$E$3:$EE$3,Z17),SUMIFS('Brookings IO-table'!$E$73:$EE$73,'Brookings IO-table'!$E$3:$EE$3,Z17),SUMIFS('Brookings IO-table'!$E$74:$EE$74,'Brookings IO-table'!$E$3:$EE$3,Z17),SUMIFS('Brookings IO-table'!$E$75:$EE$75,'Brookings IO-table'!$E$3:$EE$3,Z17),SUMIFS('Brookings IO-table'!$E$76:$EE$76,'Brookings IO-table'!$E$3:$EE$3,Z17))</f>
        <v>7024738</v>
      </c>
      <c r="AA18" s="24">
        <f>SUM(SUMIFS('Brookings IO-table'!$E$69:$EE$69,'Brookings IO-table'!$E$3:$EE$3,AA17),SUMIFS('Brookings IO-table'!$E$70:$EE$70,'Brookings IO-table'!$E$3:$EE$3,AA17),SUMIFS('Brookings IO-table'!$E$71:$EE$71,'Brookings IO-table'!$E$3:$EE$3,AA17),SUMIFS('Brookings IO-table'!$E$72:$EE$72,'Brookings IO-table'!$E$3:$EE$3,AA17),SUMIFS('Brookings IO-table'!$E$73:$EE$73,'Brookings IO-table'!$E$3:$EE$3,AA17),SUMIFS('Brookings IO-table'!$E$74:$EE$74,'Brookings IO-table'!$E$3:$EE$3,AA17),SUMIFS('Brookings IO-table'!$E$75:$EE$75,'Brookings IO-table'!$E$3:$EE$3,AA17),SUMIFS('Brookings IO-table'!$E$76:$EE$76,'Brookings IO-table'!$E$3:$EE$3,AA17))</f>
        <v>234270</v>
      </c>
      <c r="AB18" s="24">
        <f>SUM(SUMIFS('Brookings IO-table'!$E$69:$EE$69,'Brookings IO-table'!$E$3:$EE$3,AB17),SUMIFS('Brookings IO-table'!$E$70:$EE$70,'Brookings IO-table'!$E$3:$EE$3,AB17),SUMIFS('Brookings IO-table'!$E$71:$EE$71,'Brookings IO-table'!$E$3:$EE$3,AB17),SUMIFS('Brookings IO-table'!$E$72:$EE$72,'Brookings IO-table'!$E$3:$EE$3,AB17),SUMIFS('Brookings IO-table'!$E$73:$EE$73,'Brookings IO-table'!$E$3:$EE$3,AB17),SUMIFS('Brookings IO-table'!$E$74:$EE$74,'Brookings IO-table'!$E$3:$EE$3,AB17),SUMIFS('Brookings IO-table'!$E$75:$EE$75,'Brookings IO-table'!$E$3:$EE$3,AB17),SUMIFS('Brookings IO-table'!$E$76:$EE$76,'Brookings IO-table'!$E$3:$EE$3,AB17))</f>
        <v>1289</v>
      </c>
      <c r="AC18" s="24">
        <f>SUM(SUMIFS('Brookings IO-table'!$E$69:$EE$69,'Brookings IO-table'!$E$3:$EE$3,AC17),SUMIFS('Brookings IO-table'!$E$70:$EE$70,'Brookings IO-table'!$E$3:$EE$3,AC17),SUMIFS('Brookings IO-table'!$E$71:$EE$71,'Brookings IO-table'!$E$3:$EE$3,AC17),SUMIFS('Brookings IO-table'!$E$72:$EE$72,'Brookings IO-table'!$E$3:$EE$3,AC17),SUMIFS('Brookings IO-table'!$E$73:$EE$73,'Brookings IO-table'!$E$3:$EE$3,AC17),SUMIFS('Brookings IO-table'!$E$74:$EE$74,'Brookings IO-table'!$E$3:$EE$3,AC17),SUMIFS('Brookings IO-table'!$E$75:$EE$75,'Brookings IO-table'!$E$3:$EE$3,AC17),SUMIFS('Brookings IO-table'!$E$76:$EE$76,'Brookings IO-table'!$E$3:$EE$3,AC17))</f>
        <v>0</v>
      </c>
      <c r="AD18" s="24">
        <f>SUM(SUMIFS('Brookings IO-table'!$E$69:$EE$69,'Brookings IO-table'!$E$3:$EE$3,AD17),SUMIFS('Brookings IO-table'!$E$70:$EE$70,'Brookings IO-table'!$E$3:$EE$3,AD17),SUMIFS('Brookings IO-table'!$E$71:$EE$71,'Brookings IO-table'!$E$3:$EE$3,AD17),SUMIFS('Brookings IO-table'!$E$72:$EE$72,'Brookings IO-table'!$E$3:$EE$3,AD17),SUMIFS('Brookings IO-table'!$E$73:$EE$73,'Brookings IO-table'!$E$3:$EE$3,AD17),SUMIFS('Brookings IO-table'!$E$74:$EE$74,'Brookings IO-table'!$E$3:$EE$3,AD17),SUMIFS('Brookings IO-table'!$E$75:$EE$75,'Brookings IO-table'!$E$3:$EE$3,AD17),SUMIFS('Brookings IO-table'!$E$76:$EE$76,'Brookings IO-table'!$E$3:$EE$3,AD17))</f>
        <v>0</v>
      </c>
      <c r="AE18" s="24">
        <f>SUM(SUMIFS('Brookings IO-table'!$E$69:$EE$69,'Brookings IO-table'!$E$3:$EE$3,AE17),SUMIFS('Brookings IO-table'!$E$70:$EE$70,'Brookings IO-table'!$E$3:$EE$3,AE17),SUMIFS('Brookings IO-table'!$E$71:$EE$71,'Brookings IO-table'!$E$3:$EE$3,AE17),SUMIFS('Brookings IO-table'!$E$72:$EE$72,'Brookings IO-table'!$E$3:$EE$3,AE17),SUMIFS('Brookings IO-table'!$E$73:$EE$73,'Brookings IO-table'!$E$3:$EE$3,AE17),SUMIFS('Brookings IO-table'!$E$74:$EE$74,'Brookings IO-table'!$E$3:$EE$3,AE17),SUMIFS('Brookings IO-table'!$E$75:$EE$75,'Brookings IO-table'!$E$3:$EE$3,AE17),SUMIFS('Brookings IO-table'!$E$76:$EE$76,'Brookings IO-table'!$E$3:$EE$3,AE17))</f>
        <v>0</v>
      </c>
      <c r="AF18" s="24">
        <f>SUM(SUMIFS('Brookings IO-table'!$E$69:$EE$69,'Brookings IO-table'!$E$3:$EE$3,AF17),SUMIFS('Brookings IO-table'!$E$70:$EE$70,'Brookings IO-table'!$E$3:$EE$3,AF17),SUMIFS('Brookings IO-table'!$E$71:$EE$71,'Brookings IO-table'!$E$3:$EE$3,AF17),SUMIFS('Brookings IO-table'!$E$72:$EE$72,'Brookings IO-table'!$E$3:$EE$3,AF17),SUMIFS('Brookings IO-table'!$E$73:$EE$73,'Brookings IO-table'!$E$3:$EE$3,AF17),SUMIFS('Brookings IO-table'!$E$74:$EE$74,'Brookings IO-table'!$E$3:$EE$3,AF17),SUMIFS('Brookings IO-table'!$E$75:$EE$75,'Brookings IO-table'!$E$3:$EE$3,AF17),SUMIFS('Brookings IO-table'!$E$76:$EE$76,'Brookings IO-table'!$E$3:$EE$3,AF17))</f>
        <v>0</v>
      </c>
      <c r="AG18" s="24">
        <f>SUM(SUMIFS('Brookings IO-table'!$E$69:$EE$69,'Brookings IO-table'!$E$3:$EE$3,AG17),SUMIFS('Brookings IO-table'!$E$70:$EE$70,'Brookings IO-table'!$E$3:$EE$3,AG17),SUMIFS('Brookings IO-table'!$E$71:$EE$71,'Brookings IO-table'!$E$3:$EE$3,AG17),SUMIFS('Brookings IO-table'!$E$72:$EE$72,'Brookings IO-table'!$E$3:$EE$3,AG17),SUMIFS('Brookings IO-table'!$E$73:$EE$73,'Brookings IO-table'!$E$3:$EE$3,AG17),SUMIFS('Brookings IO-table'!$E$74:$EE$74,'Brookings IO-table'!$E$3:$EE$3,AG17),SUMIFS('Brookings IO-table'!$E$75:$EE$75,'Brookings IO-table'!$E$3:$EE$3,AG17),SUMIFS('Brookings IO-table'!$E$76:$EE$76,'Brookings IO-table'!$E$3:$EE$3,AG17))</f>
        <v>0</v>
      </c>
      <c r="AH18" s="24">
        <f>SUM(SUMIFS('Brookings IO-table'!$E$69:$EE$69,'Brookings IO-table'!$E$3:$EE$3,AH17),SUMIFS('Brookings IO-table'!$E$70:$EE$70,'Brookings IO-table'!$E$3:$EE$3,AH17),SUMIFS('Brookings IO-table'!$E$71:$EE$71,'Brookings IO-table'!$E$3:$EE$3,AH17),SUMIFS('Brookings IO-table'!$E$72:$EE$72,'Brookings IO-table'!$E$3:$EE$3,AH17),SUMIFS('Brookings IO-table'!$E$73:$EE$73,'Brookings IO-table'!$E$3:$EE$3,AH17),SUMIFS('Brookings IO-table'!$E$74:$EE$74,'Brookings IO-table'!$E$3:$EE$3,AH17),SUMIFS('Brookings IO-table'!$E$75:$EE$75,'Brookings IO-table'!$E$3:$EE$3,AH17),SUMIFS('Brookings IO-table'!$E$76:$EE$76,'Brookings IO-table'!$E$3:$EE$3,AH17))</f>
        <v>424</v>
      </c>
      <c r="AI18" s="24">
        <f>SUM(SUMIFS('Brookings IO-table'!$E$69:$EE$69,'Brookings IO-table'!$E$3:$EE$3,AI17),SUMIFS('Brookings IO-table'!$E$70:$EE$70,'Brookings IO-table'!$E$3:$EE$3,AI17),SUMIFS('Brookings IO-table'!$E$71:$EE$71,'Brookings IO-table'!$E$3:$EE$3,AI17),SUMIFS('Brookings IO-table'!$E$72:$EE$72,'Brookings IO-table'!$E$3:$EE$3,AI17),SUMIFS('Brookings IO-table'!$E$73:$EE$73,'Brookings IO-table'!$E$3:$EE$3,AI17),SUMIFS('Brookings IO-table'!$E$74:$EE$74,'Brookings IO-table'!$E$3:$EE$3,AI17),SUMIFS('Brookings IO-table'!$E$75:$EE$75,'Brookings IO-table'!$E$3:$EE$3,AI17),SUMIFS('Brookings IO-table'!$E$76:$EE$76,'Brookings IO-table'!$E$3:$EE$3,AI17))</f>
        <v>455</v>
      </c>
      <c r="AJ18" s="24">
        <f>SUM(SUMIFS('Brookings IO-table'!$E$69:$EE$69,'Brookings IO-table'!$E$3:$EE$3,AJ17),SUMIFS('Brookings IO-table'!$E$70:$EE$70,'Brookings IO-table'!$E$3:$EE$3,AJ17),SUMIFS('Brookings IO-table'!$E$71:$EE$71,'Brookings IO-table'!$E$3:$EE$3,AJ17),SUMIFS('Brookings IO-table'!$E$72:$EE$72,'Brookings IO-table'!$E$3:$EE$3,AJ17),SUMIFS('Brookings IO-table'!$E$73:$EE$73,'Brookings IO-table'!$E$3:$EE$3,AJ17),SUMIFS('Brookings IO-table'!$E$74:$EE$74,'Brookings IO-table'!$E$3:$EE$3,AJ17),SUMIFS('Brookings IO-table'!$E$75:$EE$75,'Brookings IO-table'!$E$3:$EE$3,AJ17),SUMIFS('Brookings IO-table'!$E$76:$EE$76,'Brookings IO-table'!$E$3:$EE$3,AJ17))</f>
        <v>0</v>
      </c>
      <c r="AK18" s="24">
        <f>SUM(SUMIFS('Brookings IO-table'!$E$69:$EE$69,'Brookings IO-table'!$E$3:$EE$3,AK17),SUMIFS('Brookings IO-table'!$E$70:$EE$70,'Brookings IO-table'!$E$3:$EE$3,AK17),SUMIFS('Brookings IO-table'!$E$71:$EE$71,'Brookings IO-table'!$E$3:$EE$3,AK17),SUMIFS('Brookings IO-table'!$E$72:$EE$72,'Brookings IO-table'!$E$3:$EE$3,AK17),SUMIFS('Brookings IO-table'!$E$73:$EE$73,'Brookings IO-table'!$E$3:$EE$3,AK17),SUMIFS('Brookings IO-table'!$E$74:$EE$74,'Brookings IO-table'!$E$3:$EE$3,AK17),SUMIFS('Brookings IO-table'!$E$75:$EE$75,'Brookings IO-table'!$E$3:$EE$3,AK17),SUMIFS('Brookings IO-table'!$E$76:$EE$76,'Brookings IO-table'!$E$3:$EE$3,AK17))</f>
        <v>196</v>
      </c>
      <c r="AL18" s="24">
        <f>SUM(SUMIFS('Brookings IO-table'!$E$69:$EE$69,'Brookings IO-table'!$E$3:$EE$3,AL17),SUMIFS('Brookings IO-table'!$E$70:$EE$70,'Brookings IO-table'!$E$3:$EE$3,AL17),SUMIFS('Brookings IO-table'!$E$71:$EE$71,'Brookings IO-table'!$E$3:$EE$3,AL17),SUMIFS('Brookings IO-table'!$E$72:$EE$72,'Brookings IO-table'!$E$3:$EE$3,AL17),SUMIFS('Brookings IO-table'!$E$73:$EE$73,'Brookings IO-table'!$E$3:$EE$3,AL17),SUMIFS('Brookings IO-table'!$E$74:$EE$74,'Brookings IO-table'!$E$3:$EE$3,AL17),SUMIFS('Brookings IO-table'!$E$75:$EE$75,'Brookings IO-table'!$E$3:$EE$3,AL17),SUMIFS('Brookings IO-table'!$E$76:$EE$76,'Brookings IO-table'!$E$3:$EE$3,AL17))</f>
        <v>0</v>
      </c>
      <c r="AM18" s="24">
        <f>SUM(SUMIFS('Brookings IO-table'!$E$69:$EE$69,'Brookings IO-table'!$E$3:$EE$3,AM17),SUMIFS('Brookings IO-table'!$E$70:$EE$70,'Brookings IO-table'!$E$3:$EE$3,AM17),SUMIFS('Brookings IO-table'!$E$71:$EE$71,'Brookings IO-table'!$E$3:$EE$3,AM17),SUMIFS('Brookings IO-table'!$E$72:$EE$72,'Brookings IO-table'!$E$3:$EE$3,AM17),SUMIFS('Brookings IO-table'!$E$73:$EE$73,'Brookings IO-table'!$E$3:$EE$3,AM17),SUMIFS('Brookings IO-table'!$E$74:$EE$74,'Brookings IO-table'!$E$3:$EE$3,AM17),SUMIFS('Brookings IO-table'!$E$75:$EE$75,'Brookings IO-table'!$E$3:$EE$3,AM17),SUMIFS('Brookings IO-table'!$E$76:$EE$76,'Brookings IO-table'!$E$3:$EE$3,AM17))</f>
        <v>0</v>
      </c>
    </row>
    <row r="19" spans="1:79" ht="51">
      <c r="A19" s="26" t="s">
        <v>309</v>
      </c>
      <c r="B19" s="24">
        <f>SUMIFS('Brookings IO-table'!$E$77:$EE$77,'Brookings IO-table'!$E$3:$EE$3,B17)</f>
        <v>62301</v>
      </c>
      <c r="C19" s="24">
        <f>SUMIFS('Brookings IO-table'!$E$77:$EE$77,'Brookings IO-table'!$E$3:$EE$3,C17)</f>
        <v>0</v>
      </c>
      <c r="D19" s="24">
        <f>SUMIFS('Brookings IO-table'!$E$77:$EE$77,'Brookings IO-table'!$E$3:$EE$3,D17)</f>
        <v>0</v>
      </c>
      <c r="E19" s="24">
        <f>SUMIFS('Brookings IO-table'!$E$77:$EE$77,'Brookings IO-table'!$E$3:$EE$3,E17)</f>
        <v>0</v>
      </c>
      <c r="F19" s="24">
        <f>SUMIFS('Brookings IO-table'!$E$77:$EE$77,'Brookings IO-table'!$E$3:$EE$3,F17)</f>
        <v>0</v>
      </c>
      <c r="G19" s="24">
        <f>SUMIFS('Brookings IO-table'!$E$77:$EE$77,'Brookings IO-table'!$E$3:$EE$3,G17)</f>
        <v>37833</v>
      </c>
      <c r="H19" s="24">
        <f>SUMIFS('Brookings IO-table'!$E$77:$EE$77,'Brookings IO-table'!$E$3:$EE$3,H17)</f>
        <v>0</v>
      </c>
      <c r="I19" s="24">
        <f>SUMIFS('Brookings IO-table'!$E$77:$EE$77,'Brookings IO-table'!$E$3:$EE$3,I17)</f>
        <v>4</v>
      </c>
      <c r="J19" s="24">
        <f>SUMIFS('Brookings IO-table'!$E$77:$EE$77,'Brookings IO-table'!$E$3:$EE$3,J17)</f>
        <v>1</v>
      </c>
      <c r="K19" s="24">
        <f>SUMIFS('Brookings IO-table'!$E$77:$EE$77,'Brookings IO-table'!$E$3:$EE$3,K17)</f>
        <v>0</v>
      </c>
      <c r="L19" s="24">
        <f>SUMIFS('Brookings IO-table'!$E$77:$EE$77,'Brookings IO-table'!$E$3:$EE$3,L17)</f>
        <v>0</v>
      </c>
      <c r="M19" s="24">
        <f>SUMIFS('Brookings IO-table'!$E$77:$EE$77,'Brookings IO-table'!$E$3:$EE$3,M17)</f>
        <v>3362224</v>
      </c>
      <c r="N19" s="24">
        <f>SUMIFS('Brookings IO-table'!$E$77:$EE$77,'Brookings IO-table'!$E$3:$EE$3,N17)</f>
        <v>0</v>
      </c>
      <c r="O19" s="24">
        <f>SUMIFS('Brookings IO-table'!$E$77:$EE$77,'Brookings IO-table'!$E$3:$EE$3,O17)</f>
        <v>0</v>
      </c>
      <c r="P19" s="24">
        <f>SUMIFS('Brookings IO-table'!$E$77:$EE$77,'Brookings IO-table'!$E$3:$EE$3,P17)</f>
        <v>377</v>
      </c>
      <c r="Q19" s="24">
        <f>SUMIFS('Brookings IO-table'!$E$77:$EE$77,'Brookings IO-table'!$E$3:$EE$3,Q17)</f>
        <v>0</v>
      </c>
      <c r="R19" s="24">
        <f>SUMIFS('Brookings IO-table'!$E$77:$EE$77,'Brookings IO-table'!$E$3:$EE$3,R17)</f>
        <v>1</v>
      </c>
      <c r="S19" s="24">
        <f>SUMIFS('Brookings IO-table'!$E$77:$EE$77,'Brookings IO-table'!$E$3:$EE$3,S17)</f>
        <v>0</v>
      </c>
      <c r="T19" s="24">
        <f>SUMIFS('Brookings IO-table'!$E$77:$EE$77,'Brookings IO-table'!$E$3:$EE$3,T17)</f>
        <v>0</v>
      </c>
      <c r="U19" s="24">
        <f>SUMIFS('Brookings IO-table'!$E$77:$EE$77,'Brookings IO-table'!$E$3:$EE$3,U17)</f>
        <v>0</v>
      </c>
      <c r="V19" s="24">
        <f>SUMIFS('Brookings IO-table'!$E$77:$EE$77,'Brookings IO-table'!$E$3:$EE$3,V17)</f>
        <v>0</v>
      </c>
      <c r="W19" s="24">
        <f>SUMIFS('Brookings IO-table'!$E$77:$EE$77,'Brookings IO-table'!$E$3:$EE$3,W17)</f>
        <v>21</v>
      </c>
      <c r="X19" s="24">
        <f>SUMIFS('Brookings IO-table'!$E$77:$EE$77,'Brookings IO-table'!$E$3:$EE$3,X17)</f>
        <v>1992</v>
      </c>
      <c r="Y19" s="24">
        <f>SUMIFS('Brookings IO-table'!$E$77:$EE$77,'Brookings IO-table'!$E$3:$EE$3,Y17)</f>
        <v>604</v>
      </c>
      <c r="Z19" s="24">
        <f>SUMIFS('Brookings IO-table'!$E$77:$EE$77,'Brookings IO-table'!$E$3:$EE$3,Z17)</f>
        <v>761360</v>
      </c>
      <c r="AA19" s="24">
        <f>SUMIFS('Brookings IO-table'!$E$77:$EE$77,'Brookings IO-table'!$E$3:$EE$3,AA17)</f>
        <v>0</v>
      </c>
      <c r="AB19" s="24">
        <f>SUMIFS('Brookings IO-table'!$E$77:$EE$77,'Brookings IO-table'!$E$3:$EE$3,AB17)</f>
        <v>0</v>
      </c>
      <c r="AC19" s="24">
        <f>SUMIFS('Brookings IO-table'!$E$77:$EE$77,'Brookings IO-table'!$E$3:$EE$3,AC17)</f>
        <v>0</v>
      </c>
      <c r="AD19" s="24">
        <f>SUMIFS('Brookings IO-table'!$E$77:$EE$77,'Brookings IO-table'!$E$3:$EE$3,AD17)</f>
        <v>0</v>
      </c>
      <c r="AE19" s="24">
        <f>SUMIFS('Brookings IO-table'!$E$77:$EE$77,'Brookings IO-table'!$E$3:$EE$3,AE17)</f>
        <v>0</v>
      </c>
      <c r="AF19" s="24">
        <f>SUMIFS('Brookings IO-table'!$E$77:$EE$77,'Brookings IO-table'!$E$3:$EE$3,AF17)</f>
        <v>0</v>
      </c>
      <c r="AG19" s="24">
        <f>SUMIFS('Brookings IO-table'!$E$77:$EE$77,'Brookings IO-table'!$E$3:$EE$3,AG17)</f>
        <v>0</v>
      </c>
      <c r="AH19" s="24">
        <f>SUMIFS('Brookings IO-table'!$E$77:$EE$77,'Brookings IO-table'!$E$3:$EE$3,AH17)</f>
        <v>0</v>
      </c>
      <c r="AI19" s="24">
        <f>SUMIFS('Brookings IO-table'!$E$77:$EE$77,'Brookings IO-table'!$E$3:$EE$3,AI17)</f>
        <v>468968</v>
      </c>
      <c r="AJ19" s="24">
        <f>SUMIFS('Brookings IO-table'!$E$77:$EE$77,'Brookings IO-table'!$E$3:$EE$3,AJ17)</f>
        <v>0</v>
      </c>
      <c r="AK19" s="24">
        <f>SUMIFS('Brookings IO-table'!$E$77:$EE$77,'Brookings IO-table'!$E$3:$EE$3,AK17)</f>
        <v>12536724</v>
      </c>
      <c r="AL19" s="24">
        <f>SUMIFS('Brookings IO-table'!$E$77:$EE$77,'Brookings IO-table'!$E$3:$EE$3,AL17)</f>
        <v>0</v>
      </c>
      <c r="AM19" s="24">
        <f>SUMIFS('Brookings IO-table'!$E$77:$EE$77,'Brookings IO-table'!$E$3:$EE$3,AM17)</f>
        <v>0</v>
      </c>
    </row>
    <row r="20" spans="1:79">
      <c r="D20" s="26"/>
      <c r="E20" s="41"/>
    </row>
    <row r="21" spans="1:79" s="41" customFormat="1">
      <c r="A21" s="41" t="s">
        <v>500</v>
      </c>
      <c r="B21" s="49">
        <f>B18/SUM(B18:B19)</f>
        <v>0.97024903024378695</v>
      </c>
      <c r="C21" s="49">
        <f t="shared" ref="C21:AK21" si="6">C18/SUM(C18:C19)</f>
        <v>1</v>
      </c>
      <c r="D21" s="49">
        <f t="shared" si="6"/>
        <v>1</v>
      </c>
      <c r="E21" s="49">
        <f t="shared" si="6"/>
        <v>1</v>
      </c>
      <c r="F21" s="49">
        <f>E21</f>
        <v>1</v>
      </c>
      <c r="G21" s="49">
        <f t="shared" si="6"/>
        <v>0.97683066414108477</v>
      </c>
      <c r="H21" s="49">
        <f t="shared" si="6"/>
        <v>1</v>
      </c>
      <c r="I21" s="49">
        <f t="shared" si="6"/>
        <v>0.99999503710385229</v>
      </c>
      <c r="J21" s="49">
        <f t="shared" si="6"/>
        <v>0.99999886879491595</v>
      </c>
      <c r="K21" s="49">
        <f t="shared" si="6"/>
        <v>1</v>
      </c>
      <c r="L21" s="49">
        <f t="shared" si="6"/>
        <v>1</v>
      </c>
      <c r="M21" s="49">
        <f t="shared" si="6"/>
        <v>0.67679488012599742</v>
      </c>
      <c r="N21" s="49">
        <f t="shared" si="6"/>
        <v>1</v>
      </c>
      <c r="O21" s="49">
        <f t="shared" si="6"/>
        <v>1</v>
      </c>
      <c r="P21" s="49">
        <f t="shared" si="6"/>
        <v>0.99986674918556184</v>
      </c>
      <c r="Q21" s="49">
        <f t="shared" si="6"/>
        <v>1</v>
      </c>
      <c r="R21" s="49">
        <f t="shared" si="6"/>
        <v>0.99999696218528245</v>
      </c>
      <c r="S21" s="49">
        <f t="shared" si="6"/>
        <v>1</v>
      </c>
      <c r="T21" s="49">
        <f t="shared" si="6"/>
        <v>1</v>
      </c>
      <c r="U21" s="49">
        <f t="shared" si="6"/>
        <v>1</v>
      </c>
      <c r="V21" s="49">
        <f t="shared" si="6"/>
        <v>1</v>
      </c>
      <c r="W21" s="49">
        <f t="shared" si="6"/>
        <v>0.99999103146673951</v>
      </c>
      <c r="X21" s="49">
        <f t="shared" si="6"/>
        <v>0.9665911949685535</v>
      </c>
      <c r="Y21" s="49">
        <f t="shared" si="6"/>
        <v>0.99984956724431351</v>
      </c>
      <c r="Z21" s="49">
        <f t="shared" si="6"/>
        <v>0.90221546145450515</v>
      </c>
      <c r="AA21" s="49">
        <f t="shared" si="6"/>
        <v>1</v>
      </c>
      <c r="AB21" s="49">
        <f t="shared" si="6"/>
        <v>1</v>
      </c>
      <c r="AC21" s="48">
        <f>AB21</f>
        <v>1</v>
      </c>
      <c r="AD21" s="48">
        <f t="shared" ref="AD21:AG21" si="7">AC21</f>
        <v>1</v>
      </c>
      <c r="AE21" s="48">
        <f t="shared" si="7"/>
        <v>1</v>
      </c>
      <c r="AF21" s="48">
        <f t="shared" si="7"/>
        <v>1</v>
      </c>
      <c r="AG21" s="48">
        <f t="shared" si="7"/>
        <v>1</v>
      </c>
      <c r="AH21" s="49">
        <f t="shared" si="6"/>
        <v>1</v>
      </c>
      <c r="AI21" s="49">
        <f t="shared" si="6"/>
        <v>9.6927504617370691E-4</v>
      </c>
      <c r="AJ21" s="48">
        <f>AI21</f>
        <v>9.6927504617370691E-4</v>
      </c>
      <c r="AK21" s="49">
        <f t="shared" si="6"/>
        <v>1.5633823937617851E-5</v>
      </c>
      <c r="AL21" s="48">
        <f>AK21</f>
        <v>1.5633823937617851E-5</v>
      </c>
      <c r="AM21" s="48">
        <f>AL21</f>
        <v>1.5633823937617851E-5</v>
      </c>
    </row>
    <row r="22" spans="1:79" s="41" customFormat="1">
      <c r="A22" s="41" t="s">
        <v>501</v>
      </c>
      <c r="B22" s="49">
        <f>B19/SUM(B18:B19)</f>
        <v>2.9750969756213101E-2</v>
      </c>
      <c r="C22" s="49">
        <f t="shared" ref="C22:AK22" si="8">C19/SUM(C18:C19)</f>
        <v>0</v>
      </c>
      <c r="D22" s="49">
        <f t="shared" si="8"/>
        <v>0</v>
      </c>
      <c r="E22" s="49">
        <f t="shared" si="8"/>
        <v>0</v>
      </c>
      <c r="F22" s="49">
        <f>E22</f>
        <v>0</v>
      </c>
      <c r="G22" s="49">
        <f t="shared" si="8"/>
        <v>2.3169335858915261E-2</v>
      </c>
      <c r="H22" s="49">
        <f t="shared" si="8"/>
        <v>0</v>
      </c>
      <c r="I22" s="49">
        <f t="shared" si="8"/>
        <v>4.9628961476759374E-6</v>
      </c>
      <c r="J22" s="49">
        <f t="shared" si="8"/>
        <v>1.1312050840881298E-6</v>
      </c>
      <c r="K22" s="49">
        <f t="shared" si="8"/>
        <v>0</v>
      </c>
      <c r="L22" s="49">
        <f t="shared" si="8"/>
        <v>0</v>
      </c>
      <c r="M22" s="49">
        <f t="shared" si="8"/>
        <v>0.32320511987400263</v>
      </c>
      <c r="N22" s="49">
        <f t="shared" si="8"/>
        <v>0</v>
      </c>
      <c r="O22" s="49">
        <f t="shared" si="8"/>
        <v>0</v>
      </c>
      <c r="P22" s="49">
        <f t="shared" si="8"/>
        <v>1.3325081443816755E-4</v>
      </c>
      <c r="Q22" s="49">
        <f t="shared" si="8"/>
        <v>0</v>
      </c>
      <c r="R22" s="49">
        <f t="shared" si="8"/>
        <v>3.0378147176047437E-6</v>
      </c>
      <c r="S22" s="49">
        <f t="shared" si="8"/>
        <v>0</v>
      </c>
      <c r="T22" s="49">
        <f t="shared" si="8"/>
        <v>0</v>
      </c>
      <c r="U22" s="49">
        <f t="shared" si="8"/>
        <v>0</v>
      </c>
      <c r="V22" s="49">
        <f t="shared" si="8"/>
        <v>0</v>
      </c>
      <c r="W22" s="49">
        <f t="shared" si="8"/>
        <v>8.9685332604462065E-6</v>
      </c>
      <c r="X22" s="49">
        <f t="shared" si="8"/>
        <v>3.340880503144654E-2</v>
      </c>
      <c r="Y22" s="49">
        <f t="shared" si="8"/>
        <v>1.5043275568649514E-4</v>
      </c>
      <c r="Z22" s="49">
        <f t="shared" si="8"/>
        <v>9.7784538545494806E-2</v>
      </c>
      <c r="AA22" s="49">
        <f t="shared" si="8"/>
        <v>0</v>
      </c>
      <c r="AB22" s="49">
        <f t="shared" si="8"/>
        <v>0</v>
      </c>
      <c r="AC22" s="48">
        <f>AB22</f>
        <v>0</v>
      </c>
      <c r="AD22" s="48">
        <f t="shared" ref="AD22:AG22" si="9">AC22</f>
        <v>0</v>
      </c>
      <c r="AE22" s="48">
        <f t="shared" si="9"/>
        <v>0</v>
      </c>
      <c r="AF22" s="48">
        <f t="shared" si="9"/>
        <v>0</v>
      </c>
      <c r="AG22" s="48">
        <f t="shared" si="9"/>
        <v>0</v>
      </c>
      <c r="AH22" s="49">
        <f t="shared" si="8"/>
        <v>0</v>
      </c>
      <c r="AI22" s="49">
        <f t="shared" si="8"/>
        <v>0.99903072495382628</v>
      </c>
      <c r="AJ22" s="48">
        <f>AI22</f>
        <v>0.99903072495382628</v>
      </c>
      <c r="AK22" s="49">
        <f t="shared" si="8"/>
        <v>0.99998436617606234</v>
      </c>
      <c r="AL22" s="48">
        <f>AK22</f>
        <v>0.99998436617606234</v>
      </c>
      <c r="AM22" s="48">
        <f>AL22</f>
        <v>0.99998436617606234</v>
      </c>
    </row>
    <row r="23" spans="1:79" s="41" customFormat="1"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</row>
    <row r="24" spans="1:79" s="41" customFormat="1">
      <c r="A24" s="41" t="s">
        <v>503</v>
      </c>
      <c r="B24" s="49">
        <f>1-B25</f>
        <v>0.84323620671321509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</row>
    <row r="25" spans="1:79" s="41" customFormat="1">
      <c r="A25" s="41" t="s">
        <v>502</v>
      </c>
      <c r="B25" s="49">
        <f>SUM(B19:AM19)/SUM(B18:AM19)</f>
        <v>0.15676379328678486</v>
      </c>
      <c r="C25" s="52"/>
    </row>
    <row r="27" spans="1:79">
      <c r="A27" s="24" t="s">
        <v>504</v>
      </c>
      <c r="B27" s="47">
        <f>WIOD!O75/SUM(WIOD!O75:P75)</f>
        <v>0.8691753767892304</v>
      </c>
    </row>
    <row r="28" spans="1:79">
      <c r="A28" s="24" t="s">
        <v>505</v>
      </c>
      <c r="B28" s="47">
        <f>WIOD!P75/SUM(WIOD!O75:P75)</f>
        <v>0.1308246232107696</v>
      </c>
    </row>
    <row r="31" spans="1:79">
      <c r="A31" s="24" t="s">
        <v>771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workbookViewId="0">
      <selection activeCell="B14" sqref="B14"/>
    </sheetView>
  </sheetViews>
  <sheetFormatPr defaultRowHeight="14.25"/>
  <cols>
    <col min="1" max="1" width="29" customWidth="1"/>
    <col min="3" max="3" width="11.59765625" bestFit="1" customWidth="1"/>
    <col min="4" max="4" width="9.19921875" bestFit="1" customWidth="1"/>
    <col min="12" max="12" width="9.19921875" bestFit="1" customWidth="1"/>
    <col min="13" max="13" width="11.59765625" bestFit="1" customWidth="1"/>
  </cols>
  <sheetData>
    <row r="1" spans="1:41">
      <c r="B1" t="s">
        <v>653</v>
      </c>
      <c r="C1" t="s">
        <v>654</v>
      </c>
      <c r="F1" t="s">
        <v>489</v>
      </c>
      <c r="G1" t="s">
        <v>490</v>
      </c>
    </row>
    <row r="2" spans="1:41">
      <c r="A2" t="s">
        <v>143</v>
      </c>
      <c r="B2" s="45">
        <f>'Brookings IO-table'!AE138/SUM('Brookings IO-table'!AE138:AG138)</f>
        <v>0.36272061880852324</v>
      </c>
      <c r="C2" s="45">
        <f>SUM('Brookings IO-table'!AF138:AG138)/SUM('Brookings IO-table'!AE138:AG138)</f>
        <v>0.63727938119147676</v>
      </c>
      <c r="D2" t="s">
        <v>767</v>
      </c>
      <c r="F2">
        <f>SUMIFS('Brookings IO-table'!141:141,'Brookings IO-table'!140:140,'FoGPbEaIC-isic'!L1)/SUM('Brookings IO-table'!$141:$141)</f>
        <v>2.6363361001339137E-3</v>
      </c>
      <c r="G2">
        <f>SUMIFS('Brookings IO-table'!141:141,'Brookings IO-table'!140:140,'FoGPbEaIC-isic'!M1)/SUM('Brookings IO-table'!$141:$141)</f>
        <v>1.1821097250492237E-4</v>
      </c>
    </row>
    <row r="3" spans="1:41">
      <c r="A3" t="s">
        <v>144</v>
      </c>
      <c r="B3">
        <f>SUM(SUMIFS('Brookings IO-table'!31:31,'Brookings IO-table'!3:3,'FoGPbEaIC-isic'!C1),SUMIFS('Brookings IO-table'!32:32,'Brookings IO-table'!3:3,'FoGPbEaIC-isic'!C1))/SUM('Brookings IO-table'!E31:EE32)</f>
        <v>0</v>
      </c>
      <c r="C3">
        <f>SUM(SUMIFS('Brookings IO-table'!31:31,'Brookings IO-table'!3:3,'FoGPbEaIC-isic'!D1),SUMIFS('Brookings IO-table'!32:32,'Brookings IO-table'!3:3,'FoGPbEaIC-isic'!D1))/SUM('Brookings IO-table'!E31:EE32)</f>
        <v>9.8229013934192922E-6</v>
      </c>
      <c r="F3">
        <f>SUM(SUMIFS('Brookings IO-table'!31:31,'Brookings IO-table'!3:3,'FoGPbEaIC-isic'!L1),SUMIFS('Brookings IO-table'!32:32,'Brookings IO-table'!3:3,'FoGPbEaIC-isic'!L1))/SUM('Brookings IO-table'!E31:EE32)</f>
        <v>0.15565704964157351</v>
      </c>
      <c r="G3">
        <f>SUM(SUMIFS('Brookings IO-table'!31:31,'Brookings IO-table'!3:3,'FoGPbEaIC-isic'!M1),SUMIFS('Brookings IO-table'!32:32,'Brookings IO-table'!3:3,'FoGPbEaIC-isic'!M1))/SUM('Brookings IO-table'!E31:EE32)</f>
        <v>0</v>
      </c>
    </row>
    <row r="4" spans="1:41">
      <c r="A4" t="s">
        <v>145</v>
      </c>
      <c r="B4">
        <f>SUMIFS('Brookings IO-table'!143:143,'Brookings IO-table'!140:140,'FoGPbEaIC-isic'!C1)/SUM('Brookings IO-table'!$143:$143)</f>
        <v>0</v>
      </c>
      <c r="C4">
        <f>SUMIFS('Brookings IO-table'!143:143,'Brookings IO-table'!140:140,'FoGPbEaIC-isic'!D1)/SUM('Brookings IO-table'!$143:$143)</f>
        <v>9.1321275182790346E-3</v>
      </c>
      <c r="F4">
        <f>SUMIFS('Brookings IO-table'!143:143,'Brookings IO-table'!140:140,'FoGPbEaIC-isic'!L1)/SUM('Brookings IO-table'!$143:$143)</f>
        <v>1.2011050360028487E-2</v>
      </c>
      <c r="G4">
        <f>SUMIFS('Brookings IO-table'!143:143,'Brookings IO-table'!140:140,'FoGPbEaIC-isic'!M1)/SUM('Brookings IO-table'!$143:$143)</f>
        <v>2.4917343815270508E-4</v>
      </c>
    </row>
    <row r="5" spans="1:41">
      <c r="A5" t="s">
        <v>146</v>
      </c>
      <c r="B5">
        <f>SUM(SUMIFS('Brookings IO-table'!65:65,'Brookings IO-table'!3:3,'FoGPbEaIC-isic'!C1),SUMIFS('Brookings IO-table'!66:66,'Brookings IO-table'!3:3,'FoGPbEaIC-isic'!C1),SUMIFS('Brookings IO-table'!69:69,'Brookings IO-table'!3:3,'FoGPbEaIC-isic'!C1),SUMIFS('Brookings IO-table'!70:70,'Brookings IO-table'!3:3,'FoGPbEaIC-isic'!C1),SUMIFS('Brookings IO-table'!71:71,'Brookings IO-table'!3:3,'FoGPbEaIC-isic'!C1),SUMIFS('Brookings IO-table'!72:72,'Brookings IO-table'!3:3,'FoGPbEaIC-isic'!C1),SUMIFS('Brookings IO-table'!73:73,'Brookings IO-table'!3:3,'FoGPbEaIC-isic'!C1),SUMIFS('Brookings IO-table'!74:74,'Brookings IO-table'!3:3,'FoGPbEaIC-isic'!C1),SUMIFS('Brookings IO-table'!75:75,'Brookings IO-table'!3:3,'FoGPbEaIC-isic'!C1),SUMIFS('Brookings IO-table'!76:76,'Brookings IO-table'!3:3,'FoGPbEaIC-isic'!C1))/SUM('Brookings IO-table'!E69:EE76,'Brookings IO-table'!E65:EE66)</f>
        <v>2.4047281227827372E-3</v>
      </c>
      <c r="C5">
        <f>SUM(SUMIFS('Brookings IO-table'!65:65,'Brookings IO-table'!3:3,'FoGPbEaIC-isic'!D1),SUMIFS('Brookings IO-table'!66:66,'Brookings IO-table'!3:3,'FoGPbEaIC-isic'!D1),SUMIFS('Brookings IO-table'!69:69,'Brookings IO-table'!3:3,'FoGPbEaIC-isic'!D1),SUMIFS('Brookings IO-table'!70:70,'Brookings IO-table'!3:3,'FoGPbEaIC-isic'!D1),SUMIFS('Brookings IO-table'!71:71,'Brookings IO-table'!3:3,'FoGPbEaIC-isic'!D1),SUMIFS('Brookings IO-table'!72:72,'Brookings IO-table'!3:3,'FoGPbEaIC-isic'!D1),SUMIFS('Brookings IO-table'!73:73,'Brookings IO-table'!3:3,'FoGPbEaIC-isic'!D1),SUMIFS('Brookings IO-table'!74:74,'Brookings IO-table'!3:3,'FoGPbEaIC-isic'!D1),SUMIFS('Brookings IO-table'!75:75,'Brookings IO-table'!3:3,'FoGPbEaIC-isic'!D1),SUMIFS('Brookings IO-table'!76:76,'Brookings IO-table'!3:3,'FoGPbEaIC-isic'!D1))/SUM('Brookings IO-table'!E69:EE76,'Brookings IO-table'!E65:EE66)</f>
        <v>1.4607149545202954E-2</v>
      </c>
      <c r="F5">
        <f>SUM(SUMIFS('Brookings IO-table'!65:65,'Brookings IO-table'!3:3,'FoGPbEaIC-isic'!L1),SUMIFS('Brookings IO-table'!66:66,'Brookings IO-table'!3:3,'FoGPbEaIC-isic'!L1),SUMIFS('Brookings IO-table'!69:69,'Brookings IO-table'!3:3,'FoGPbEaIC-isic'!L1),SUMIFS('Brookings IO-table'!70:70,'Brookings IO-table'!3:3,'FoGPbEaIC-isic'!L1),SUMIFS('Brookings IO-table'!71:71,'Brookings IO-table'!3:3,'FoGPbEaIC-isic'!L1),SUMIFS('Brookings IO-table'!72:72,'Brookings IO-table'!3:3,'FoGPbEaIC-isic'!L1),SUMIFS('Brookings IO-table'!73:73,'Brookings IO-table'!3:3,'FoGPbEaIC-isic'!L1),SUMIFS('Brookings IO-table'!74:74,'Brookings IO-table'!3:3,'FoGPbEaIC-isic'!L1),SUMIFS('Brookings IO-table'!75:75,'Brookings IO-table'!3:3,'FoGPbEaIC-isic'!L1),SUMIFS('Brookings IO-table'!76:76,'Brookings IO-table'!3:3,'FoGPbEaIC-isic'!L1))/SUM('Brookings IO-table'!E69:EE76,'Brookings IO-table'!E65:EE66)</f>
        <v>0.27440372587468459</v>
      </c>
      <c r="G5">
        <f>SUM(SUMIFS('Brookings IO-table'!65:65,'Brookings IO-table'!3:3,'FoGPbEaIC-isic'!M1),SUMIFS('Brookings IO-table'!66:66,'Brookings IO-table'!3:3,'FoGPbEaIC-isic'!M1),SUMIFS('Brookings IO-table'!69:69,'Brookings IO-table'!3:3,'FoGPbEaIC-isic'!M1),SUMIFS('Brookings IO-table'!70:70,'Brookings IO-table'!3:3,'FoGPbEaIC-isic'!M1),SUMIFS('Brookings IO-table'!71:71,'Brookings IO-table'!3:3,'FoGPbEaIC-isic'!M1),SUMIFS('Brookings IO-table'!72:72,'Brookings IO-table'!3:3,'FoGPbEaIC-isic'!M1),SUMIFS('Brookings IO-table'!73:73,'Brookings IO-table'!3:3,'FoGPbEaIC-isic'!M1),SUMIFS('Brookings IO-table'!74:74,'Brookings IO-table'!3:3,'FoGPbEaIC-isic'!M1),SUMIFS('Brookings IO-table'!75:75,'Brookings IO-table'!3:3,'FoGPbEaIC-isic'!M1),SUMIFS('Brookings IO-table'!76:76,'Brookings IO-table'!3:3,'FoGPbEaIC-isic'!M1))/SUM('Brookings IO-table'!E69:EE76,'Brookings IO-table'!E65:EE66)</f>
        <v>6.0233835099281596E-2</v>
      </c>
    </row>
    <row r="6" spans="1:41">
      <c r="A6" t="s">
        <v>147</v>
      </c>
      <c r="B6">
        <f>SUMIFS('Brookings IO-table'!30:30,'Brookings IO-table'!3:3,'FoGPbEaIC-isic'!C1)/SUM('Brookings IO-table'!E30:EE30)</f>
        <v>7.4023707447016846E-4</v>
      </c>
      <c r="C6">
        <f>SUMIFS('Brookings IO-table'!30:30,'Brookings IO-table'!3:3,'FoGPbEaIC-isic'!D1)/SUM('Brookings IO-table'!E30:EE30)</f>
        <v>0</v>
      </c>
      <c r="F6">
        <f>SUMIFS('Brookings IO-table'!30:30,'Brookings IO-table'!3:3,'FoGPbEaIC-isic'!L1)/SUM('Brookings IO-table'!E30:EE30)</f>
        <v>6.0078618873378835E-2</v>
      </c>
      <c r="G6">
        <f>SUMIFS('Brookings IO-table'!30:30,'Brookings IO-table'!3:3,'FoGPbEaIC-isic'!M1)/SUM('Brookings IO-table'!E30:EE30)</f>
        <v>1.369627616644804E-3</v>
      </c>
    </row>
    <row r="7" spans="1:41">
      <c r="A7" t="s">
        <v>148</v>
      </c>
      <c r="B7">
        <f>SUMIFS('Brookings IO-table'!146:146,'Brookings IO-table'!140:140,'FoGPbEaIC-isic'!C1)/SUM('Brookings IO-table'!$146:$146)</f>
        <v>1.5005298109708226E-3</v>
      </c>
      <c r="C7">
        <f>SUMIFS('Brookings IO-table'!146:146,'Brookings IO-table'!140:140,'FoGPbEaIC-isic'!D1)/SUM('Brookings IO-table'!$146:$146)</f>
        <v>3.494406204305486E-3</v>
      </c>
      <c r="F7">
        <f>SUMIFS('Brookings IO-table'!146:146,'Brookings IO-table'!140:140,'FoGPbEaIC-isic'!L1)/SUM('Brookings IO-table'!$146:$146)</f>
        <v>1.0532041432329104E-2</v>
      </c>
      <c r="G7">
        <f>SUMIFS('Brookings IO-table'!146:146,'Brookings IO-table'!140:140,'FoGPbEaIC-isic'!M1)/SUM('Brookings IO-table'!$146:$146)</f>
        <v>3.3753293786024062E-4</v>
      </c>
    </row>
    <row r="8" spans="1:41">
      <c r="A8" t="s">
        <v>149</v>
      </c>
      <c r="B8" s="45">
        <f>'Brookings IO-table'!AE138/SUM('Brookings IO-table'!AE138:AG138)</f>
        <v>0.36272061880852324</v>
      </c>
      <c r="C8" s="45">
        <f>SUM('Brookings IO-table'!AF138:AG138)/SUM('Brookings IO-table'!AE138:AG138)</f>
        <v>0.63727938119147676</v>
      </c>
      <c r="D8" t="s">
        <v>767</v>
      </c>
      <c r="F8">
        <f>SUMIFS('Brookings IO-table'!147:147,'Brookings IO-table'!140:140,'FoGPbEaIC-isic'!L1)/SUM('Brookings IO-table'!$147:$147)</f>
        <v>4.5050338264394661E-2</v>
      </c>
      <c r="G8">
        <f>SUMIFS('Brookings IO-table'!147:147,'Brookings IO-table'!140:140,'FoGPbEaIC-isic'!M1)/SUM('Brookings IO-table'!$147:$147)</f>
        <v>3.1704854120338469E-3</v>
      </c>
    </row>
    <row r="9" spans="1:41">
      <c r="A9" t="s">
        <v>150</v>
      </c>
      <c r="B9">
        <f>SUMIFS('Brookings IO-table'!148:148,'Brookings IO-table'!140:140,'FoGPbEaIC-isic'!C1)/SUM('Brookings IO-table'!$148:$148)</f>
        <v>1.0161142734838688E-2</v>
      </c>
      <c r="C9">
        <f>SUMIFS('Brookings IO-table'!148:148,'Brookings IO-table'!140:140,'FoGPbEaIC-isic'!D1)/SUM('Brookings IO-table'!$148:$148)</f>
        <v>5.4561082935532324E-3</v>
      </c>
      <c r="F9">
        <f>SUMIFS('Brookings IO-table'!148:148,'Brookings IO-table'!140:140,'FoGPbEaIC-isic'!L1)/SUM('Brookings IO-table'!$148:$148)</f>
        <v>2.2813994947053839E-2</v>
      </c>
      <c r="G9">
        <f>SUMIFS('Brookings IO-table'!148:148,'Brookings IO-table'!140:140,'FoGPbEaIC-isic'!M1)/SUM('Brookings IO-table'!$148:$148)</f>
        <v>1.9845160099379516E-2</v>
      </c>
    </row>
    <row r="12" spans="1:41" s="4" customFormat="1" ht="28.5">
      <c r="A12" s="8" t="s">
        <v>142</v>
      </c>
      <c r="B12" s="4" t="s">
        <v>9</v>
      </c>
      <c r="C12" s="42" t="s">
        <v>653</v>
      </c>
      <c r="D12" s="42" t="s">
        <v>654</v>
      </c>
      <c r="E12" s="4" t="s">
        <v>11</v>
      </c>
      <c r="F12" s="4" t="s">
        <v>12</v>
      </c>
      <c r="G12" s="4" t="s">
        <v>13</v>
      </c>
      <c r="H12" s="4" t="s">
        <v>14</v>
      </c>
      <c r="I12" s="4" t="s">
        <v>15</v>
      </c>
      <c r="J12" s="4" t="s">
        <v>16</v>
      </c>
      <c r="K12" s="4" t="s">
        <v>17</v>
      </c>
      <c r="L12" s="42" t="s">
        <v>489</v>
      </c>
      <c r="M12" s="42" t="s">
        <v>490</v>
      </c>
      <c r="N12" s="4" t="s">
        <v>18</v>
      </c>
      <c r="O12" s="4" t="s">
        <v>19</v>
      </c>
      <c r="P12" s="4" t="s">
        <v>20</v>
      </c>
      <c r="Q12" s="4" t="s">
        <v>21</v>
      </c>
      <c r="R12" s="4" t="s">
        <v>22</v>
      </c>
      <c r="S12" s="4" t="s">
        <v>23</v>
      </c>
      <c r="T12" s="4" t="s">
        <v>24</v>
      </c>
      <c r="U12" s="4" t="s">
        <v>25</v>
      </c>
      <c r="V12" s="4" t="s">
        <v>26</v>
      </c>
      <c r="W12" s="4" t="s">
        <v>27</v>
      </c>
      <c r="X12" s="4" t="s">
        <v>28</v>
      </c>
      <c r="Y12" s="4" t="s">
        <v>29</v>
      </c>
      <c r="Z12" s="4" t="s">
        <v>30</v>
      </c>
      <c r="AA12" s="4" t="s">
        <v>31</v>
      </c>
      <c r="AB12" s="4" t="s">
        <v>32</v>
      </c>
      <c r="AC12" s="4" t="s">
        <v>33</v>
      </c>
      <c r="AD12" s="4" t="s">
        <v>34</v>
      </c>
      <c r="AE12" s="4" t="s">
        <v>35</v>
      </c>
      <c r="AF12" s="4" t="s">
        <v>36</v>
      </c>
      <c r="AG12" s="4" t="s">
        <v>37</v>
      </c>
      <c r="AH12" s="4" t="s">
        <v>38</v>
      </c>
      <c r="AI12" s="4" t="s">
        <v>39</v>
      </c>
      <c r="AJ12" s="4" t="s">
        <v>40</v>
      </c>
      <c r="AK12" s="4" t="s">
        <v>41</v>
      </c>
      <c r="AL12" s="4" t="s">
        <v>42</v>
      </c>
      <c r="AM12" s="4" t="s">
        <v>43</v>
      </c>
    </row>
    <row r="13" spans="1:41">
      <c r="A13" t="s">
        <v>144</v>
      </c>
      <c r="B13" s="50">
        <f>SUM('OECD TTL'!C$17,('OECD TTL'!C10*'ISIC split'!B7))/SUM('OECD TTL'!$C$17:$AL$17,(SUM('OECD TTL'!$C$10:$AL$10)*'ISIC split'!$B$10))</f>
        <v>2.8559170006826645E-2</v>
      </c>
      <c r="C13" s="45">
        <f>SUM('OECD TTL'!D$17,('OECD TTL'!D10*'ISIC split'!C7))/SUM('OECD TTL'!$C$17:$AL$17,(SUM('OECD TTL'!$C$10:$AL$10)*'ISIC split'!$B$10))*B3/SUM(B3:C3)</f>
        <v>0</v>
      </c>
      <c r="D13" s="45">
        <f>SUM('OECD TTL'!D$17,('OECD TTL'!D10*'ISIC split'!D7))/SUM('OECD TTL'!$C$17:$AL$17,(SUM('OECD TTL'!$C$10:$AL$10)*'ISIC split'!$B$10))*C3/SUM(B3:C3)</f>
        <v>1.9512732839365186E-2</v>
      </c>
      <c r="E13" s="50">
        <f>SUM('OECD TTL'!E$17,('OECD TTL'!E10*'ISIC split'!E7))/SUM('OECD TTL'!$C$17:$AL$17,(SUM('OECD TTL'!$C$10:$AL$10)*'ISIC split'!$B$10))</f>
        <v>6.2189094727939506E-3</v>
      </c>
      <c r="F13" s="50">
        <f>SUM('OECD TTL'!F$17,('OECD TTL'!F10*'ISIC split'!F7))/SUM('OECD TTL'!$C$17:$AL$17,(SUM('OECD TTL'!$C$10:$AL$10)*'ISIC split'!$B$10))</f>
        <v>1.0640091700417572E-3</v>
      </c>
      <c r="G13" s="50">
        <f>SUM('OECD TTL'!G$17,('OECD TTL'!G10*'ISIC split'!G7))/SUM('OECD TTL'!$C$17:$AL$17,(SUM('OECD TTL'!$C$10:$AL$10)*'ISIC split'!$B$10))</f>
        <v>3.8978281236599919E-3</v>
      </c>
      <c r="H13" s="50">
        <f>SUM('OECD TTL'!H$17,('OECD TTL'!H10*'ISIC split'!H7))/SUM('OECD TTL'!$C$17:$AL$17,(SUM('OECD TTL'!$C$10:$AL$10)*'ISIC split'!$B$10))</f>
        <v>1.1737916387319487E-2</v>
      </c>
      <c r="I13" s="50">
        <f>SUM('OECD TTL'!I$17,('OECD TTL'!I10*'ISIC split'!I7))/SUM('OECD TTL'!$C$17:$AL$17,(SUM('OECD TTL'!$C$10:$AL$10)*'ISIC split'!$B$10))</f>
        <v>6.4367443139628838E-4</v>
      </c>
      <c r="J13" s="50">
        <f>SUM('OECD TTL'!J$17,('OECD TTL'!J10*'ISIC split'!J7))/SUM('OECD TTL'!$C$17:$AL$17,(SUM('OECD TTL'!$C$10:$AL$10)*'ISIC split'!$B$10))</f>
        <v>2.0328630484537638E-3</v>
      </c>
      <c r="K13" s="50">
        <f>SUM('OECD TTL'!K$17,('OECD TTL'!K10*'ISIC split'!K7))/SUM('OECD TTL'!$C$17:$AL$17,(SUM('OECD TTL'!$C$10:$AL$10)*'ISIC split'!$B$10))</f>
        <v>0.47599652302147005</v>
      </c>
      <c r="L13" s="45">
        <f>SUM('OECD TTL'!L$17,('OECD TTL'!L10*'ISIC split'!L7))/SUM('OECD TTL'!$C$17:$AL$17,(SUM('OECD TTL'!$C$10:$AL$10)*'ISIC split'!$B$10))*F3/SUM(F3:G3)</f>
        <v>5.1483922867326268E-2</v>
      </c>
      <c r="M13" s="45">
        <f>SUM('OECD TTL'!L$17,('OECD TTL'!L10*'ISIC split'!M7))/SUM('OECD TTL'!$C$17:$AL$17,(SUM('OECD TTL'!$C$10:$AL$10)*'ISIC split'!$B$10))*G3/SUM(F3:G3)</f>
        <v>0</v>
      </c>
      <c r="N13" s="50">
        <f>SUM('OECD TTL'!M$17,('OECD TTL'!M10*'ISIC split'!N7))/SUM('OECD TTL'!$C$17:$AL$17,(SUM('OECD TTL'!$C$10:$AL$10)*'ISIC split'!$B$10))</f>
        <v>6.8912877731529326E-3</v>
      </c>
      <c r="O13" s="50">
        <f>SUM('OECD TTL'!N$17,('OECD TTL'!N10*'ISIC split'!O7))/SUM('OECD TTL'!$C$17:$AL$17,(SUM('OECD TTL'!$C$10:$AL$10)*'ISIC split'!$B$10))</f>
        <v>1.0842198394209687E-2</v>
      </c>
      <c r="P13" s="50">
        <f>SUM('OECD TTL'!O$17,('OECD TTL'!O10*'ISIC split'!P7))/SUM('OECD TTL'!$C$17:$AL$17,(SUM('OECD TTL'!$C$10:$AL$10)*'ISIC split'!$B$10))</f>
        <v>2.0175674251298081E-2</v>
      </c>
      <c r="Q13" s="50">
        <f>SUM('OECD TTL'!P$17,('OECD TTL'!P10*'ISIC split'!Q7))/SUM('OECD TTL'!$C$17:$AL$17,(SUM('OECD TTL'!$C$10:$AL$10)*'ISIC split'!$B$10))</f>
        <v>1.7230185451304434E-3</v>
      </c>
      <c r="R13" s="50">
        <f>SUM('OECD TTL'!Q$17,('OECD TTL'!Q10*'ISIC split'!R7))/SUM('OECD TTL'!$C$17:$AL$17,(SUM('OECD TTL'!$C$10:$AL$10)*'ISIC split'!$B$10))</f>
        <v>7.9545105358258495E-4</v>
      </c>
      <c r="S13" s="50">
        <f>SUM('OECD TTL'!R$17,('OECD TTL'!R10*'ISIC split'!S7))/SUM('OECD TTL'!$C$17:$AL$17,(SUM('OECD TTL'!$C$10:$AL$10)*'ISIC split'!$B$10))</f>
        <v>2.1205474700795252E-3</v>
      </c>
      <c r="T13" s="50">
        <f>SUM('OECD TTL'!S$17,('OECD TTL'!S10*'ISIC split'!T7))/SUM('OECD TTL'!$C$17:$AL$17,(SUM('OECD TTL'!$C$10:$AL$10)*'ISIC split'!$B$10))</f>
        <v>2.7465277356768934E-3</v>
      </c>
      <c r="U13" s="50">
        <f>SUM('OECD TTL'!T$17,('OECD TTL'!T10*'ISIC split'!U7))/SUM('OECD TTL'!$C$17:$AL$17,(SUM('OECD TTL'!$C$10:$AL$10)*'ISIC split'!$B$10))</f>
        <v>3.8982213273444123E-3</v>
      </c>
      <c r="V13" s="50">
        <f>SUM('OECD TTL'!U$17,('OECD TTL'!U10*'ISIC split'!V7))/SUM('OECD TTL'!$C$17:$AL$17,(SUM('OECD TTL'!$C$10:$AL$10)*'ISIC split'!$B$10))</f>
        <v>1.963659199995763E-3</v>
      </c>
      <c r="W13" s="50">
        <f>SUM('OECD TTL'!V$17,('OECD TTL'!V10*'ISIC split'!W7))/SUM('OECD TTL'!$C$17:$AL$17,(SUM('OECD TTL'!$C$10:$AL$10)*'ISIC split'!$B$10))</f>
        <v>3.7806914305197775E-3</v>
      </c>
      <c r="X13" s="50">
        <f>SUM('OECD TTL'!W$17,('OECD TTL'!W10*'ISIC split'!X7))/SUM('OECD TTL'!$C$17:$AL$17,(SUM('OECD TTL'!$C$10:$AL$10)*'ISIC split'!$B$10))</f>
        <v>3.444427312983573E-2</v>
      </c>
      <c r="Y13" s="50">
        <f>SUM('OECD TTL'!X$17,('OECD TTL'!X10*'ISIC split'!Y7))/SUM('OECD TTL'!$C$17:$AL$17,(SUM('OECD TTL'!$C$10:$AL$10)*'ISIC split'!$B$10))</f>
        <v>5.3669943701285881E-2</v>
      </c>
      <c r="Z13" s="50">
        <f>SUM('OECD TTL'!Y$17,('OECD TTL'!Y10*'ISIC split'!Z7))/SUM('OECD TTL'!$C$17:$AL$17,(SUM('OECD TTL'!$C$10:$AL$10)*'ISIC split'!$B$10))</f>
        <v>1.6582437101831212E-2</v>
      </c>
      <c r="AA13" s="50">
        <f>SUM('OECD TTL'!Z$17,('OECD TTL'!Z10*'ISIC split'!AA7))/SUM('OECD TTL'!$C$17:$AL$17,(SUM('OECD TTL'!$C$10:$AL$10)*'ISIC split'!$B$10))</f>
        <v>0.15022936568810197</v>
      </c>
      <c r="AB13" s="50">
        <f>SUM('OECD TTL'!AA$17,('OECD TTL'!AA10*'ISIC split'!AB7))/SUM('OECD TTL'!$C$17:$AL$17,(SUM('OECD TTL'!$C$10:$AL$10)*'ISIC split'!$B$10))</f>
        <v>3.228595452776374E-3</v>
      </c>
      <c r="AC13" s="50">
        <f>SUM('OECD TTL'!AB$17,('OECD TTL'!AB10*'ISIC split'!AC7))/SUM('OECD TTL'!$C$17:$AL$17,(SUM('OECD TTL'!$C$10:$AL$10)*'ISIC split'!$B$10))</f>
        <v>8.8156266047066494E-4</v>
      </c>
      <c r="AD13" s="50">
        <f>SUM('OECD TTL'!AC$17,('OECD TTL'!AC10*'ISIC split'!AD7))/SUM('OECD TTL'!$C$17:$AL$17,(SUM('OECD TTL'!$C$10:$AL$10)*'ISIC split'!$B$10))</f>
        <v>2.7268675514558706E-3</v>
      </c>
      <c r="AE13" s="50">
        <f>SUM('OECD TTL'!AD$17,('OECD TTL'!AD10*'ISIC split'!AE7))/SUM('OECD TTL'!$C$17:$AL$17,(SUM('OECD TTL'!$C$10:$AL$10)*'ISIC split'!$B$10))</f>
        <v>3.9957358410806863E-3</v>
      </c>
      <c r="AF13" s="50">
        <f>SUM('OECD TTL'!AE$17,('OECD TTL'!AE10*'ISIC split'!AF7))/SUM('OECD TTL'!$C$17:$AL$17,(SUM('OECD TTL'!$C$10:$AL$10)*'ISIC split'!$B$10))</f>
        <v>6.8036033515271703E-3</v>
      </c>
      <c r="AG13" s="50">
        <f>SUM('OECD TTL'!AF$17,('OECD TTL'!AF10*'ISIC split'!AG7))/SUM('OECD TTL'!$C$17:$AL$17,(SUM('OECD TTL'!$C$10:$AL$10)*'ISIC split'!$B$10))</f>
        <v>2.696197664071075E-3</v>
      </c>
      <c r="AH13" s="50">
        <f>SUM('OECD TTL'!AG$17,('OECD TTL'!AG10*'ISIC split'!AH7))/SUM('OECD TTL'!$C$17:$AL$17,(SUM('OECD TTL'!$C$10:$AL$10)*'ISIC split'!$B$10))</f>
        <v>1.4179318063886106E-2</v>
      </c>
      <c r="AI13" s="50">
        <f>SUM('OECD TTL'!AH$17,('OECD TTL'!AH10*'ISIC split'!AI7))/SUM('OECD TTL'!$C$17:$AL$17,(SUM('OECD TTL'!$C$10:$AL$10)*'ISIC split'!$B$10))</f>
        <v>1.4894162362162499E-2</v>
      </c>
      <c r="AJ13" s="50">
        <f>SUM('OECD TTL'!AI$17,('OECD TTL'!AI10*'ISIC split'!AJ7))/SUM('OECD TTL'!$C$17:$AL$17,(SUM('OECD TTL'!$C$10:$AL$10)*'ISIC split'!$B$10))</f>
        <v>5.057778992700341E-3</v>
      </c>
      <c r="AK13" s="50">
        <f>SUM('OECD TTL'!AJ$17,('OECD TTL'!AJ10*'ISIC split'!AK7))/SUM('OECD TTL'!$C$17:$AL$17,(SUM('OECD TTL'!$C$10:$AL$10)*'ISIC split'!$B$10))</f>
        <v>1.9117563136522627E-3</v>
      </c>
      <c r="AL13" s="50">
        <f>SUM('OECD TTL'!AK$17,('OECD TTL'!AK10*'ISIC split'!AL7))/SUM('OECD TTL'!$C$17:$AL$17,(SUM('OECD TTL'!$C$10:$AL$10)*'ISIC split'!$B$10))</f>
        <v>4.972060589496681E-3</v>
      </c>
      <c r="AM13" s="50">
        <f>SUM('OECD TTL'!AL$17,('OECD TTL'!AL10*'ISIC split'!AM7))/SUM('OECD TTL'!$C$17:$AL$17,(SUM('OECD TTL'!$C$10:$AL$10)*'ISIC split'!$B$10))</f>
        <v>0</v>
      </c>
      <c r="AO13" s="91">
        <f>SUM(B13:AM13)</f>
        <v>0.97235848501397792</v>
      </c>
    </row>
    <row r="14" spans="1:41">
      <c r="A14" t="s">
        <v>146</v>
      </c>
      <c r="B14" s="51">
        <f>SUM(('OECD TTL'!C18*'ISIC split'!B21),'OECD TTL'!C19)/SUM('OECD TTL'!$C$19:$AL$19,(SUM('OECD TTL'!$C$18:$AL$18)*'ISIC split'!$B$24))</f>
        <v>6.6317410339417335E-2</v>
      </c>
      <c r="C14" s="89">
        <f>SUM(('OECD TTL'!D18*'ISIC split'!C21),'OECD TTL'!D19)/SUM('OECD TTL'!$C$19:$AL$19,(SUM('OECD TTL'!$C$18:$AL$18)*'ISIC split'!$B$24))*B5/SUM(B5:C5)</f>
        <v>1.2706132706790953E-3</v>
      </c>
      <c r="D14" s="89">
        <f>SUM(('OECD TTL'!D18*'ISIC split'!D21),'OECD TTL'!D19)/SUM('OECD TTL'!$C$19:$AL$19,(SUM('OECD TTL'!$C$18:$AL$18)*'ISIC split'!$B$24))*C5/SUM(B5:C5)</f>
        <v>7.7181440525806375E-3</v>
      </c>
      <c r="E14" s="51">
        <f>SUM(('OECD TTL'!E18*'ISIC split'!E21),'OECD TTL'!E19)/SUM('OECD TTL'!$C$19:$AL$19,(SUM('OECD TTL'!$C$18:$AL$18)*'ISIC split'!$B$24))</f>
        <v>4.6205306286522868E-3</v>
      </c>
      <c r="F14" s="51">
        <f>SUM(('OECD TTL'!F18*'ISIC split'!F21),'OECD TTL'!F19)/SUM('OECD TTL'!$C$19:$AL$19,(SUM('OECD TTL'!$C$18:$AL$18)*'ISIC split'!$B$24))</f>
        <v>7.5759927879405151E-4</v>
      </c>
      <c r="G14" s="51">
        <f>SUM(('OECD TTL'!G18*'ISIC split'!G21),'OECD TTL'!G19)/SUM('OECD TTL'!$C$19:$AL$19,(SUM('OECD TTL'!$C$18:$AL$18)*'ISIC split'!$B$24))</f>
        <v>1.3759125028065663E-2</v>
      </c>
      <c r="H14" s="51">
        <f>SUM(('OECD TTL'!H18*'ISIC split'!H21),'OECD TTL'!H19)/SUM('OECD TTL'!$C$19:$AL$19,(SUM('OECD TTL'!$C$18:$AL$18)*'ISIC split'!$B$24))</f>
        <v>0.10780046507312165</v>
      </c>
      <c r="I14" s="51">
        <f>SUM(('OECD TTL'!I18*'ISIC split'!I21),'OECD TTL'!I19)/SUM('OECD TTL'!$C$19:$AL$19,(SUM('OECD TTL'!$C$18:$AL$18)*'ISIC split'!$B$24))</f>
        <v>2.8193295866605289E-3</v>
      </c>
      <c r="J14" s="51">
        <f>SUM(('OECD TTL'!J18*'ISIC split'!J21),'OECD TTL'!J19)/SUM('OECD TTL'!$C$19:$AL$19,(SUM('OECD TTL'!$C$18:$AL$18)*'ISIC split'!$B$24))</f>
        <v>1.3679397050489407E-2</v>
      </c>
      <c r="K14" s="51">
        <f>SUM(('OECD TTL'!K18*'ISIC split'!K21),'OECD TTL'!K19)/SUM('OECD TTL'!$C$19:$AL$19,(SUM('OECD TTL'!$C$18:$AL$18)*'ISIC split'!$B$24))</f>
        <v>7.8481647974455657E-2</v>
      </c>
      <c r="L14" s="89">
        <f>SUM(('OECD TTL'!L18*'ISIC split'!L21),'OECD TTL'!L19)/SUM('OECD TTL'!$C$19:$AL$19,(SUM('OECD TTL'!$C$18:$AL$18)*'ISIC split'!$B$24))*F5/SUM(F5:G5)</f>
        <v>0.26830578984832337</v>
      </c>
      <c r="M14" s="89">
        <f>SUM(('OECD TTL'!L18*'ISIC split'!M21),'OECD TTL'!L19)/SUM('OECD TTL'!$C$19:$AL$19,(SUM('OECD TTL'!$C$18:$AL$18)*'ISIC split'!$B$24))*G5/SUM(F5:G5)</f>
        <v>4.0435233183121387E-2</v>
      </c>
      <c r="N14" s="51">
        <f>SUM(('OECD TTL'!M18*'ISIC split'!N21),'OECD TTL'!M19)/SUM('OECD TTL'!$C$19:$AL$19,(SUM('OECD TTL'!$C$18:$AL$18)*'ISIC split'!$B$24))</f>
        <v>0.10501137226543791</v>
      </c>
      <c r="O14" s="51">
        <f>SUM(('OECD TTL'!N18*'ISIC split'!O21),'OECD TTL'!N19)/SUM('OECD TTL'!$C$19:$AL$19,(SUM('OECD TTL'!$C$18:$AL$18)*'ISIC split'!$B$24))</f>
        <v>2.1646577578392286E-2</v>
      </c>
      <c r="P14" s="51">
        <f>SUM(('OECD TTL'!O18*'ISIC split'!P21),'OECD TTL'!O19)/SUM('OECD TTL'!$C$19:$AL$19,(SUM('OECD TTL'!$C$18:$AL$18)*'ISIC split'!$B$24))</f>
        <v>2.9828093409461659E-2</v>
      </c>
      <c r="Q14" s="51">
        <f>SUM(('OECD TTL'!P18*'ISIC split'!Q21),'OECD TTL'!P19)/SUM('OECD TTL'!$C$19:$AL$19,(SUM('OECD TTL'!$C$18:$AL$18)*'ISIC split'!$B$24))</f>
        <v>8.2469700076347012E-3</v>
      </c>
      <c r="R14" s="51">
        <f>SUM(('OECD TTL'!Q18*'ISIC split'!R21),'OECD TTL'!Q19)/SUM('OECD TTL'!$C$19:$AL$19,(SUM('OECD TTL'!$C$18:$AL$18)*'ISIC split'!$B$24))</f>
        <v>7.498292897095811E-3</v>
      </c>
      <c r="S14" s="51">
        <f>SUM(('OECD TTL'!R18*'ISIC split'!S21),'OECD TTL'!R19)/SUM('OECD TTL'!$C$19:$AL$19,(SUM('OECD TTL'!$C$18:$AL$18)*'ISIC split'!$B$24))</f>
        <v>1.6375694029831495E-2</v>
      </c>
      <c r="T14" s="51">
        <f>SUM(('OECD TTL'!S18*'ISIC split'!T21),'OECD TTL'!S19)/SUM('OECD TTL'!$C$19:$AL$19,(SUM('OECD TTL'!$C$18:$AL$18)*'ISIC split'!$B$24))</f>
        <v>1.4419135456829798E-2</v>
      </c>
      <c r="U14" s="51">
        <f>SUM(('OECD TTL'!T18*'ISIC split'!U21),'OECD TTL'!T19)/SUM('OECD TTL'!$C$19:$AL$19,(SUM('OECD TTL'!$C$18:$AL$18)*'ISIC split'!$B$24))</f>
        <v>4.0383066457024851E-2</v>
      </c>
      <c r="V14" s="51">
        <f>SUM(('OECD TTL'!U18*'ISIC split'!V21),'OECD TTL'!U19)/SUM('OECD TTL'!$C$19:$AL$19,(SUM('OECD TTL'!$C$18:$AL$18)*'ISIC split'!$B$24))</f>
        <v>7.5649931613881527E-3</v>
      </c>
      <c r="W14" s="51">
        <f>SUM(('OECD TTL'!V18*'ISIC split'!W21),'OECD TTL'!V19)/SUM('OECD TTL'!$C$19:$AL$19,(SUM('OECD TTL'!$C$18:$AL$18)*'ISIC split'!$B$24))</f>
        <v>2.5241233198702813E-2</v>
      </c>
      <c r="X14" s="51">
        <f>SUM(('OECD TTL'!W18*'ISIC split'!X21),'OECD TTL'!W19)/SUM('OECD TTL'!$C$19:$AL$19,(SUM('OECD TTL'!$C$18:$AL$18)*'ISIC split'!$B$24))</f>
        <v>4.9921609328386135E-3</v>
      </c>
      <c r="Y14" s="51">
        <f>SUM(('OECD TTL'!X18*'ISIC split'!Y21),'OECD TTL'!X19)/SUM('OECD TTL'!$C$19:$AL$19,(SUM('OECD TTL'!$C$18:$AL$18)*'ISIC split'!$B$24))</f>
        <v>0.10292728238765958</v>
      </c>
      <c r="Z14" s="51">
        <f>SUM(('OECD TTL'!Y18*'ISIC split'!Z21),'OECD TTL'!Y19)/SUM('OECD TTL'!$C$19:$AL$19,(SUM('OECD TTL'!$C$18:$AL$18)*'ISIC split'!$B$24))</f>
        <v>1.6162770377701478E-2</v>
      </c>
      <c r="AA14" s="51">
        <f>SUM(('OECD TTL'!Z18*'ISIC split'!AA21),'OECD TTL'!Z19)/SUM('OECD TTL'!$C$19:$AL$19,(SUM('OECD TTL'!$C$18:$AL$18)*'ISIC split'!$B$24))</f>
        <v>1.3021495408020081E-2</v>
      </c>
      <c r="AB14" s="51">
        <f>SUM(('OECD TTL'!AA18*'ISIC split'!AB21),'OECD TTL'!AA19)/SUM('OECD TTL'!$C$19:$AL$19,(SUM('OECD TTL'!$C$18:$AL$18)*'ISIC split'!$B$24))</f>
        <v>5.4427527134414747E-3</v>
      </c>
      <c r="AC14" s="51">
        <f>SUM(('OECD TTL'!AB18*'ISIC split'!AC21),'OECD TTL'!AB19)/SUM('OECD TTL'!$C$19:$AL$19,(SUM('OECD TTL'!$C$18:$AL$18)*'ISIC split'!$B$24))</f>
        <v>1.7214415554449229E-3</v>
      </c>
      <c r="AD14" s="51">
        <f>SUM(('OECD TTL'!AC18*'ISIC split'!AD21),'OECD TTL'!AC19)/SUM('OECD TTL'!$C$19:$AL$19,(SUM('OECD TTL'!$C$18:$AL$18)*'ISIC split'!$B$24))</f>
        <v>2.387606438522451E-3</v>
      </c>
      <c r="AE14" s="51">
        <f>SUM(('OECD TTL'!AD18*'ISIC split'!AE21),'OECD TTL'!AD19)/SUM('OECD TTL'!$C$19:$AL$19,(SUM('OECD TTL'!$C$18:$AL$18)*'ISIC split'!$B$24))</f>
        <v>1.4182643485953978E-3</v>
      </c>
      <c r="AF14" s="51">
        <f>SUM(('OECD TTL'!AE18*'ISIC split'!AF21),'OECD TTL'!AE19)/SUM('OECD TTL'!$C$19:$AL$19,(SUM('OECD TTL'!$C$18:$AL$18)*'ISIC split'!$B$24))</f>
        <v>3.8429945267320768E-4</v>
      </c>
      <c r="AG14" s="51">
        <f>SUM(('OECD TTL'!AF18*'ISIC split'!AG21),'OECD TTL'!AF19)/SUM('OECD TTL'!$C$19:$AL$19,(SUM('OECD TTL'!$C$18:$AL$18)*'ISIC split'!$B$24))</f>
        <v>6.2422880684664147E-4</v>
      </c>
      <c r="AH14" s="51">
        <f>SUM(('OECD TTL'!AG18*'ISIC split'!AH21),'OECD TTL'!AG19)/SUM('OECD TTL'!$C$19:$AL$19,(SUM('OECD TTL'!$C$18:$AL$18)*'ISIC split'!$B$24))</f>
        <v>1.4521569479098686E-2</v>
      </c>
      <c r="AI14" s="51">
        <f>SUM(('OECD TTL'!AH18*'ISIC split'!AI21),'OECD TTL'!AH19)/SUM('OECD TTL'!$C$19:$AL$19,(SUM('OECD TTL'!$C$18:$AL$18)*'ISIC split'!$B$24))</f>
        <v>1.9732987818973291E-3</v>
      </c>
      <c r="AJ14" s="51">
        <f>SUM(('OECD TTL'!AI18*'ISIC split'!AJ21),'OECD TTL'!AI19)/SUM('OECD TTL'!$C$19:$AL$19,(SUM('OECD TTL'!$C$18:$AL$18)*'ISIC split'!$B$24))</f>
        <v>9.0779770307766207E-4</v>
      </c>
      <c r="AK14" s="51">
        <f>SUM(('OECD TTL'!AJ18*'ISIC split'!AK21),'OECD TTL'!AJ19)/SUM('OECD TTL'!$C$19:$AL$19,(SUM('OECD TTL'!$C$18:$AL$18)*'ISIC split'!$B$24))</f>
        <v>9.3439886866452239E-4</v>
      </c>
      <c r="AL14" s="51">
        <f>SUM(('OECD TTL'!AK18*'ISIC split'!AL21),'OECD TTL'!AK19)/SUM('OECD TTL'!$C$19:$AL$19,(SUM('OECD TTL'!$C$18:$AL$18)*'ISIC split'!$B$24))</f>
        <v>1.459702906357941E-3</v>
      </c>
      <c r="AM14" s="50">
        <f>SUM(('OECD TTL'!AL18*'ISIC split'!AM21),'OECD TTL'!AL19)/SUM('OECD TTL'!$C$19:$AL$19,(SUM('OECD TTL'!$C$18:$AL$18)*'ISIC split'!$B$24))</f>
        <v>0</v>
      </c>
      <c r="AO14" s="91">
        <f>SUM(B14:AM14)</f>
        <v>1.0510597839370004</v>
      </c>
    </row>
    <row r="15" spans="1:41">
      <c r="A15" t="s">
        <v>147</v>
      </c>
      <c r="B15" s="50">
        <f>SUM('OECD TTL'!C$12,('OECD TTL'!C$10*'ISIC split'!B6))/SUM(SUM('OECD TTL'!$C$12:$AL$12),(SUM('OECD TTL'!$C$10:$AL$10)*'ISIC split'!$B$9))</f>
        <v>3.2228717273816404E-2</v>
      </c>
      <c r="C15" s="45">
        <f>SUM('OECD TTL'!D$12,('OECD TTL'!D$10*'ISIC split'!C6))/SUM(SUM('OECD TTL'!$C$12:$AL$12),(SUM('OECD TTL'!$C$10:$AL$10)*'ISIC split'!$B$9))*B6/SUM(B6:C6)</f>
        <v>0.1661969004283681</v>
      </c>
      <c r="D15" s="45">
        <f>SUM('OECD TTL'!D$12,('OECD TTL'!D$10*'ISIC split'!C6))/SUM(SUM('OECD TTL'!$C$12:$AL$12),(SUM('OECD TTL'!$C$10:$AL$10)*'ISIC split'!$B$9))*C6/SUM(B6:C6)</f>
        <v>0</v>
      </c>
      <c r="E15" s="50">
        <f>SUM('OECD TTL'!E$12,('OECD TTL'!E$10*'ISIC split'!E6))/SUM(SUM('OECD TTL'!$C$12:$AL$12),(SUM('OECD TTL'!$C$10:$AL$10)*'ISIC split'!$B$9))</f>
        <v>1.8694161826683944E-2</v>
      </c>
      <c r="F15" s="50">
        <f>SUM('OECD TTL'!F$12,('OECD TTL'!F$10*'ISIC split'!F6))/SUM(SUM('OECD TTL'!$C$12:$AL$12),(SUM('OECD TTL'!$C$10:$AL$10)*'ISIC split'!$B$9))</f>
        <v>2.3238158518031429E-2</v>
      </c>
      <c r="G15" s="50">
        <f>SUM('OECD TTL'!G$12,('OECD TTL'!G$10*'ISIC split'!G6))/SUM(SUM('OECD TTL'!$C$12:$AL$12),(SUM('OECD TTL'!$C$10:$AL$10)*'ISIC split'!$B$9))</f>
        <v>3.7224456326291999E-3</v>
      </c>
      <c r="H15" s="50">
        <f>SUM('OECD TTL'!H$12,('OECD TTL'!H$10*'ISIC split'!H6))/SUM(SUM('OECD TTL'!$C$12:$AL$12),(SUM('OECD TTL'!$C$10:$AL$10)*'ISIC split'!$B$9))</f>
        <v>2.6750233933468611E-3</v>
      </c>
      <c r="I15" s="50">
        <f>SUM('OECD TTL'!I$12,('OECD TTL'!I$10*'ISIC split'!I6))/SUM(SUM('OECD TTL'!$C$12:$AL$12),(SUM('OECD TTL'!$C$10:$AL$10)*'ISIC split'!$B$9))</f>
        <v>3.1001926744086142E-4</v>
      </c>
      <c r="J15" s="50">
        <f>SUM('OECD TTL'!J$12,('OECD TTL'!J$10*'ISIC split'!J6))/SUM(SUM('OECD TTL'!$C$12:$AL$12),(SUM('OECD TTL'!$C$10:$AL$10)*'ISIC split'!$B$9))</f>
        <v>2.6218772332141423E-3</v>
      </c>
      <c r="K15" s="50">
        <f>SUM('OECD TTL'!K$12,('OECD TTL'!K$10*'ISIC split'!K6))/SUM(SUM('OECD TTL'!$C$12:$AL$12),(SUM('OECD TTL'!$C$10:$AL$10)*'ISIC split'!$B$9))</f>
        <v>7.4380993097511353E-2</v>
      </c>
      <c r="L15" s="45">
        <f>SUM('OECD TTL'!L$12,('OECD TTL'!L$10*'ISIC split'!L6))/SUM(SUM('OECD TTL'!$C$12:$AL$12),(SUM('OECD TTL'!$C$10:$AL$10)*'ISIC split'!$B$9))*F6/SUM(F6:G6)</f>
        <v>2.897967806466493E-3</v>
      </c>
      <c r="M15" s="45">
        <f>SUM('OECD TTL'!L$12,('OECD TTL'!L$10*'ISIC split'!L6))/SUM(SUM('OECD TTL'!$C$12:$AL$12),(SUM('OECD TTL'!$C$10:$AL$10)*'ISIC split'!$B$9))*G6/SUM(F6:G6)</f>
        <v>6.6065712133785736E-5</v>
      </c>
      <c r="N15" s="50">
        <f>SUM('OECD TTL'!M$12,('OECD TTL'!M$10*'ISIC split'!N6))/SUM(SUM('OECD TTL'!$C$12:$AL$12),(SUM('OECD TTL'!$C$10:$AL$10)*'ISIC split'!$B$9))</f>
        <v>2.5687310730814232E-3</v>
      </c>
      <c r="O15" s="50">
        <f>SUM('OECD TTL'!N$12,('OECD TTL'!N$10*'ISIC split'!O6))/SUM(SUM('OECD TTL'!$C$12:$AL$12),(SUM('OECD TTL'!$C$10:$AL$10)*'ISIC split'!$B$9))</f>
        <v>2.0399267797608679E-2</v>
      </c>
      <c r="P15" s="50">
        <f>SUM('OECD TTL'!O$12,('OECD TTL'!O$10*'ISIC split'!P6))/SUM(SUM('OECD TTL'!$C$12:$AL$12),(SUM('OECD TTL'!$C$10:$AL$10)*'ISIC split'!$B$9))</f>
        <v>0.23995048415254897</v>
      </c>
      <c r="Q15" s="50">
        <f>SUM('OECD TTL'!P$12,('OECD TTL'!P$10*'ISIC split'!Q6))/SUM(SUM('OECD TTL'!$C$12:$AL$12),(SUM('OECD TTL'!$C$10:$AL$10)*'ISIC split'!$B$9))</f>
        <v>3.8309523762335016E-4</v>
      </c>
      <c r="R15" s="50">
        <f>SUM('OECD TTL'!Q$12,('OECD TTL'!Q$10*'ISIC split'!R6))/SUM(SUM('OECD TTL'!$C$12:$AL$12),(SUM('OECD TTL'!$C$10:$AL$10)*'ISIC split'!$B$9))</f>
        <v>6.6432700165898882E-6</v>
      </c>
      <c r="S15" s="50">
        <f>SUM('OECD TTL'!R$12,('OECD TTL'!R$10*'ISIC split'!S6))/SUM(SUM('OECD TTL'!$C$12:$AL$12),(SUM('OECD TTL'!$C$10:$AL$10)*'ISIC split'!$B$9))</f>
        <v>9.9649050248848303E-5</v>
      </c>
      <c r="T15" s="50">
        <f>SUM('OECD TTL'!S$12,('OECD TTL'!S$10*'ISIC split'!T6))/SUM(SUM('OECD TTL'!$C$12:$AL$12),(SUM('OECD TTL'!$C$10:$AL$10)*'ISIC split'!$B$9))</f>
        <v>3.5342196488258202E-3</v>
      </c>
      <c r="U15" s="50">
        <f>SUM('OECD TTL'!T$12,('OECD TTL'!T$10*'ISIC split'!U6))/SUM(SUM('OECD TTL'!$C$12:$AL$12),(SUM('OECD TTL'!$C$10:$AL$10)*'ISIC split'!$B$9))</f>
        <v>3.3614946283944832E-3</v>
      </c>
      <c r="V15" s="50">
        <f>SUM('OECD TTL'!U$12,('OECD TTL'!U$10*'ISIC split'!V6))/SUM(SUM('OECD TTL'!$C$12:$AL$12),(SUM('OECD TTL'!$C$10:$AL$10)*'ISIC split'!$B$9))</f>
        <v>3.2330580747404116E-4</v>
      </c>
      <c r="W15" s="50">
        <f>SUM('OECD TTL'!V$12,('OECD TTL'!V$10*'ISIC split'!W6))/SUM(SUM('OECD TTL'!$C$12:$AL$12),(SUM('OECD TTL'!$C$10:$AL$10)*'ISIC split'!$B$9))</f>
        <v>1.7004630907644443E-3</v>
      </c>
      <c r="X15" s="50">
        <f>SUM('OECD TTL'!W$12,('OECD TTL'!W$10*'ISIC split'!X6))/SUM(SUM('OECD TTL'!$C$12:$AL$12),(SUM('OECD TTL'!$C$10:$AL$10)*'ISIC split'!$B$9))</f>
        <v>0.52648344487449295</v>
      </c>
      <c r="Y15" s="50">
        <f>SUM('OECD TTL'!X$12,('OECD TTL'!X$10*'ISIC split'!Y6))/SUM(SUM('OECD TTL'!$C$12:$AL$12),(SUM('OECD TTL'!$C$10:$AL$10)*'ISIC split'!$B$9))</f>
        <v>7.3729225067453427E-2</v>
      </c>
      <c r="Z15" s="50">
        <f>SUM('OECD TTL'!Y$12,('OECD TTL'!Y$10*'ISIC split'!Z6))/SUM(SUM('OECD TTL'!$C$12:$AL$12),(SUM('OECD TTL'!$C$10:$AL$10)*'ISIC split'!$B$9))</f>
        <v>4.4628620668967743E-3</v>
      </c>
      <c r="AA15" s="50">
        <f>SUM('OECD TTL'!Z$12,('OECD TTL'!Z$10*'ISIC split'!AA6))/SUM(SUM('OECD TTL'!$C$12:$AL$12),(SUM('OECD TTL'!$C$10:$AL$10)*'ISIC split'!$B$9))</f>
        <v>2.9961147774820395E-3</v>
      </c>
      <c r="AB15" s="50">
        <f>SUM('OECD TTL'!AA$12,('OECD TTL'!AA$10*'ISIC split'!AB6))/SUM(SUM('OECD TTL'!$C$12:$AL$12),(SUM('OECD TTL'!$C$10:$AL$10)*'ISIC split'!$B$9))</f>
        <v>4.4930649545536269E-3</v>
      </c>
      <c r="AC15" s="50">
        <f>SUM('OECD TTL'!AB$12,('OECD TTL'!AB$10*'ISIC split'!AC6))/SUM(SUM('OECD TTL'!$C$12:$AL$12),(SUM('OECD TTL'!$C$10:$AL$10)*'ISIC split'!$B$9))</f>
        <v>6.8647123504762171E-5</v>
      </c>
      <c r="AD15" s="50">
        <f>SUM('OECD TTL'!AC$12,('OECD TTL'!AC$10*'ISIC split'!AD6))/SUM(SUM('OECD TTL'!$C$12:$AL$12),(SUM('OECD TTL'!$C$10:$AL$10)*'ISIC split'!$B$9))</f>
        <v>8.5698183214009548E-4</v>
      </c>
      <c r="AE15" s="50">
        <f>SUM('OECD TTL'!AD$12,('OECD TTL'!AD$10*'ISIC split'!AE6))/SUM(SUM('OECD TTL'!$C$12:$AL$12),(SUM('OECD TTL'!$C$10:$AL$10)*'ISIC split'!$B$9))</f>
        <v>1.3286540033179773E-5</v>
      </c>
      <c r="AF15" s="50">
        <f>SUM('OECD TTL'!AE$12,('OECD TTL'!AE$10*'ISIC split'!AF6))/SUM(SUM('OECD TTL'!$C$12:$AL$12),(SUM('OECD TTL'!$C$10:$AL$10)*'ISIC split'!$B$9))</f>
        <v>8.6362510215668526E-5</v>
      </c>
      <c r="AG15" s="50">
        <f>SUM('OECD TTL'!AF$12,('OECD TTL'!AF$10*'ISIC split'!AG6))/SUM(SUM('OECD TTL'!$C$12:$AL$12),(SUM('OECD TTL'!$C$10:$AL$10)*'ISIC split'!$B$9))</f>
        <v>4.4288466777265913E-6</v>
      </c>
      <c r="AH15" s="50">
        <f>SUM('OECD TTL'!AG$12,('OECD TTL'!AG$10*'ISIC split'!AH6))/SUM(SUM('OECD TTL'!$C$12:$AL$12),(SUM('OECD TTL'!$C$10:$AL$10)*'ISIC split'!$B$9))</f>
        <v>2.0882012085480877E-3</v>
      </c>
      <c r="AI15" s="50">
        <f>SUM('OECD TTL'!AH$12,('OECD TTL'!AH$10*'ISIC split'!AI6))/SUM(SUM('OECD TTL'!$C$12:$AL$12),(SUM('OECD TTL'!$C$10:$AL$10)*'ISIC split'!$B$9))</f>
        <v>3.93060142648235E-3</v>
      </c>
      <c r="AJ15" s="50">
        <f>SUM('OECD TTL'!AI$12,('OECD TTL'!AI$10*'ISIC split'!AJ6))/SUM(SUM('OECD TTL'!$C$12:$AL$12),(SUM('OECD TTL'!$C$10:$AL$10)*'ISIC split'!$B$9))</f>
        <v>1.4460184402777321E-3</v>
      </c>
      <c r="AK15" s="50">
        <f>SUM('OECD TTL'!AJ$12,('OECD TTL'!AJ$10*'ISIC split'!AK6))/SUM(SUM('OECD TTL'!$C$12:$AL$12),(SUM('OECD TTL'!$C$10:$AL$10)*'ISIC split'!$B$9))</f>
        <v>2.1479906386973968E-3</v>
      </c>
      <c r="AL15" s="50">
        <f>SUM('OECD TTL'!AK$12,('OECD TTL'!AK$10*'ISIC split'!AL6))/SUM(SUM('OECD TTL'!$C$12:$AL$12),(SUM('OECD TTL'!$C$10:$AL$10)*'ISIC split'!$B$9))</f>
        <v>4.2406206939232111E-3</v>
      </c>
      <c r="AM15" s="50">
        <f>SUM('OECD TTL'!AL$12,('OECD TTL'!AL$10*'ISIC split'!AM6))/SUM(SUM('OECD TTL'!$C$12:$AL$12),(SUM('OECD TTL'!$C$10:$AL$10)*'ISIC split'!$B$9))</f>
        <v>0</v>
      </c>
      <c r="AO15" s="91">
        <f>SUM(B15:AM15)</f>
        <v>1.226407534947608</v>
      </c>
    </row>
    <row r="16" spans="1:41">
      <c r="A16" t="s">
        <v>150</v>
      </c>
      <c r="B16" s="50">
        <f>SUM('OECD TTL'!C$11,'OECD TTL'!C$13:C$16,'OECD TTL'!C$21:C$28,'OECD TTL'!C$30,('OECD TTL'!C18*'ISIC split'!B22))/SUM('OECD TTL'!$C$11:$AL$11,'OECD TTL'!$C$13:$AL$16,'OECD TTL'!$C$21:$AL$28,'OECD TTL'!$C$30:$AL$30,(SUM('OECD TTL'!$C$18:$AL$18)*'ISIC split'!$B$25))</f>
        <v>1.6728528077111584E-2</v>
      </c>
      <c r="C16" s="45">
        <f>SUM('OECD TTL'!D$11,'OECD TTL'!D$13:D$16,'OECD TTL'!D$21:D$28,'OECD TTL'!D$30,('OECD TTL'!D18*'ISIC split'!C22))/SUM('OECD TTL'!$C$11:$AL$11,'OECD TTL'!$C$13:$AL$16,'OECD TTL'!$C$21:$AL$28,'OECD TTL'!$C$30:$AL$30,(SUM('OECD TTL'!$C$18:$AL$18)*'ISIC split'!$B$25))*(B9/SUM(B9:C9))</f>
        <v>2.3583597307460574E-3</v>
      </c>
      <c r="D16" s="45">
        <f>SUM('OECD TTL'!D$11,'OECD TTL'!D$13:D$16,'OECD TTL'!D$21:D$28,'OECD TTL'!D$30,('OECD TTL'!D18*'ISIC split'!D22))/SUM('OECD TTL'!$C$11:$AL$11,'OECD TTL'!$C$13:$AL$16,'OECD TTL'!$C$21:$AL$28,'OECD TTL'!$C$30:$AL$30,(SUM('OECD TTL'!$C$18:$AL$18)*'ISIC split'!$B$25))*(C9/SUM(B9:C9))</f>
        <v>1.2663404522394799E-3</v>
      </c>
      <c r="E16" s="50">
        <f>SUM('OECD TTL'!E$11,'OECD TTL'!E$13:E$16,'OECD TTL'!E$21:E$28,'OECD TTL'!E$30,('OECD TTL'!E18*'ISIC split'!E22))/SUM('OECD TTL'!$C$11:$AL$11,'OECD TTL'!$C$13:$AL$16,'OECD TTL'!$C$21:$AL$28,'OECD TTL'!$C$30:$AL$30,(SUM('OECD TTL'!$C$18:$AL$18)*'ISIC split'!$B$25))</f>
        <v>3.7357694762707233E-3</v>
      </c>
      <c r="F16" s="50">
        <f>SUM('OECD TTL'!F$11,'OECD TTL'!F$13:F$16,'OECD TTL'!F$21:F$28,'OECD TTL'!F$30,('OECD TTL'!F18*'ISIC split'!F22))/SUM('OECD TTL'!$C$11:$AL$11,'OECD TTL'!$C$13:$AL$16,'OECD TTL'!$C$21:$AL$28,'OECD TTL'!$C$30:$AL$30,(SUM('OECD TTL'!$C$18:$AL$18)*'ISIC split'!$B$25))</f>
        <v>7.9687235215048207E-4</v>
      </c>
      <c r="G16" s="50">
        <f>SUM('OECD TTL'!G$11,'OECD TTL'!G$13:G$16,'OECD TTL'!G$21:G$28,'OECD TTL'!G$30,('OECD TTL'!G18*'ISIC split'!G22))/SUM('OECD TTL'!$C$11:$AL$11,'OECD TTL'!$C$13:$AL$16,'OECD TTL'!$C$21:$AL$28,'OECD TTL'!$C$30:$AL$30,(SUM('OECD TTL'!$C$18:$AL$18)*'ISIC split'!$B$25))</f>
        <v>2.1263346083425349E-2</v>
      </c>
      <c r="H16" s="50">
        <f>SUM('OECD TTL'!H$11,'OECD TTL'!H$13:H$16,'OECD TTL'!H$21:H$28,'OECD TTL'!H$30,('OECD TTL'!H18*'ISIC split'!H22))/SUM('OECD TTL'!$C$11:$AL$11,'OECD TTL'!$C$13:$AL$16,'OECD TTL'!$C$21:$AL$28,'OECD TTL'!$C$30:$AL$30,(SUM('OECD TTL'!$C$18:$AL$18)*'ISIC split'!$B$25))</f>
        <v>7.6043328922620224E-2</v>
      </c>
      <c r="I16" s="50">
        <f>SUM('OECD TTL'!I$11,'OECD TTL'!I$13:I$16,'OECD TTL'!I$21:I$28,'OECD TTL'!I$30,('OECD TTL'!I18*'ISIC split'!I22))/SUM('OECD TTL'!$C$11:$AL$11,'OECD TTL'!$C$13:$AL$16,'OECD TTL'!$C$21:$AL$28,'OECD TTL'!$C$30:$AL$30,(SUM('OECD TTL'!$C$18:$AL$18)*'ISIC split'!$B$25))</f>
        <v>2.2407763786906239E-3</v>
      </c>
      <c r="J16" s="50">
        <f>SUM('OECD TTL'!J$11,'OECD TTL'!J$13:J$16,'OECD TTL'!J$21:J$28,'OECD TTL'!J$30,('OECD TTL'!J18*'ISIC split'!J22))/SUM('OECD TTL'!$C$11:$AL$11,'OECD TTL'!$C$13:$AL$16,'OECD TTL'!$C$21:$AL$28,'OECD TTL'!$C$30:$AL$30,(SUM('OECD TTL'!$C$18:$AL$18)*'ISIC split'!$B$25))</f>
        <v>1.4273766673466139E-2</v>
      </c>
      <c r="K16" s="50">
        <f>SUM('OECD TTL'!K$11,'OECD TTL'!K$13:K$16,'OECD TTL'!K$21:K$28,'OECD TTL'!K$30,('OECD TTL'!K18*'ISIC split'!K22))/SUM('OECD TTL'!$C$11:$AL$11,'OECD TTL'!$C$13:$AL$16,'OECD TTL'!$C$21:$AL$28,'OECD TTL'!$C$30:$AL$30,(SUM('OECD TTL'!$C$18:$AL$18)*'ISIC split'!$B$25))</f>
        <v>5.612713699992152E-3</v>
      </c>
      <c r="L16" s="45">
        <f>SUM('OECD TTL'!L$11,'OECD TTL'!L$13:L$16,'OECD TTL'!L$21:L$28,'OECD TTL'!L$30,('OECD TTL'!L18*'ISIC split'!L22))/SUM('OECD TTL'!$C$11:$AL$11,'OECD TTL'!$C$13:$AL$16,'OECD TTL'!$C$21:$AL$28,'OECD TTL'!$C$30:$AL$30,(SUM('OECD TTL'!$C$18:$AL$18)*'ISIC split'!$B$25))*F9/SUM(F9:G9)</f>
        <v>8.8371596769767444E-3</v>
      </c>
      <c r="M16" s="45">
        <f>SUM('OECD TTL'!L$11,'OECD TTL'!L$13:L$16,'OECD TTL'!L$21:L$28,'OECD TTL'!L$30,('OECD TTL'!L18*'ISIC split'!M22))/SUM('OECD TTL'!$C$11:$AL$11,'OECD TTL'!$C$13:$AL$16,'OECD TTL'!$C$21:$AL$28,'OECD TTL'!$C$30:$AL$30,(SUM('OECD TTL'!$C$18:$AL$18)*'ISIC split'!$B$25))*G9/SUM(F9:G9)</f>
        <v>2.0261498292137272E-2</v>
      </c>
      <c r="N16" s="50">
        <f>SUM('OECD TTL'!M$11,'OECD TTL'!M$13:M$16,'OECD TTL'!M$21:M$28,'OECD TTL'!M$30,('OECD TTL'!M18*'ISIC split'!N22))/SUM('OECD TTL'!$C$11:$AL$11,'OECD TTL'!$C$13:$AL$16,'OECD TTL'!$C$21:$AL$28,'OECD TTL'!$C$30:$AL$30,(SUM('OECD TTL'!$C$18:$AL$18)*'ISIC split'!$B$25))</f>
        <v>7.1923256067788523E-3</v>
      </c>
      <c r="O16" s="50">
        <f>SUM('OECD TTL'!N$11,'OECD TTL'!N$13:N$16,'OECD TTL'!N$21:N$28,'OECD TTL'!N$30,('OECD TTL'!N18*'ISIC split'!O22))/SUM('OECD TTL'!$C$11:$AL$11,'OECD TTL'!$C$13:$AL$16,'OECD TTL'!$C$21:$AL$28,'OECD TTL'!$C$30:$AL$30,(SUM('OECD TTL'!$C$18:$AL$18)*'ISIC split'!$B$25))</f>
        <v>1.4600266970506103E-2</v>
      </c>
      <c r="P16" s="50">
        <f>SUM('OECD TTL'!O$11,'OECD TTL'!O$13:O$16,'OECD TTL'!O$21:O$28,'OECD TTL'!O$30,('OECD TTL'!O18*'ISIC split'!P22))/SUM('OECD TTL'!$C$11:$AL$11,'OECD TTL'!$C$13:$AL$16,'OECD TTL'!$C$21:$AL$28,'OECD TTL'!$C$30:$AL$30,(SUM('OECD TTL'!$C$18:$AL$18)*'ISIC split'!$B$25))</f>
        <v>0.12780437536352898</v>
      </c>
      <c r="Q16" s="50">
        <f>SUM('OECD TTL'!P$11,'OECD TTL'!P$13:P$16,'OECD TTL'!P$21:P$28,'OECD TTL'!P$30,('OECD TTL'!P18*'ISIC split'!Q22))/SUM('OECD TTL'!$C$11:$AL$11,'OECD TTL'!$C$13:$AL$16,'OECD TTL'!$C$21:$AL$28,'OECD TTL'!$C$30:$AL$30,(SUM('OECD TTL'!$C$18:$AL$18)*'ISIC split'!$B$25))</f>
        <v>3.8596851201169513E-2</v>
      </c>
      <c r="R16" s="50">
        <f>SUM('OECD TTL'!Q$11,'OECD TTL'!Q$13:Q$16,'OECD TTL'!Q$21:Q$28,'OECD TTL'!Q$30,('OECD TTL'!Q18*'ISIC split'!R22))/SUM('OECD TTL'!$C$11:$AL$11,'OECD TTL'!$C$13:$AL$16,'OECD TTL'!$C$21:$AL$28,'OECD TTL'!$C$30:$AL$30,(SUM('OECD TTL'!$C$18:$AL$18)*'ISIC split'!$B$25))</f>
        <v>2.0203743956028346E-2</v>
      </c>
      <c r="S16" s="50">
        <f>SUM('OECD TTL'!R$11,'OECD TTL'!R$13:R$16,'OECD TTL'!R$21:R$28,'OECD TTL'!R$30,('OECD TTL'!R18*'ISIC split'!S22))/SUM('OECD TTL'!$C$11:$AL$11,'OECD TTL'!$C$13:$AL$16,'OECD TTL'!$C$21:$AL$28,'OECD TTL'!$C$30:$AL$30,(SUM('OECD TTL'!$C$18:$AL$18)*'ISIC split'!$B$25))</f>
        <v>3.9827672912892624E-2</v>
      </c>
      <c r="T16" s="50">
        <f>SUM('OECD TTL'!S$11,'OECD TTL'!S$13:S$16,'OECD TTL'!S$21:S$28,'OECD TTL'!S$30,('OECD TTL'!S18*'ISIC split'!T22))/SUM('OECD TTL'!$C$11:$AL$11,'OECD TTL'!$C$13:$AL$16,'OECD TTL'!$C$21:$AL$28,'OECD TTL'!$C$30:$AL$30,(SUM('OECD TTL'!$C$18:$AL$18)*'ISIC split'!$B$25))</f>
        <v>4.8248102385718777E-2</v>
      </c>
      <c r="U16" s="50">
        <f>SUM('OECD TTL'!T$11,'OECD TTL'!T$13:T$16,'OECD TTL'!T$21:T$28,'OECD TTL'!T$30,('OECD TTL'!T18*'ISIC split'!U22))/SUM('OECD TTL'!$C$11:$AL$11,'OECD TTL'!$C$13:$AL$16,'OECD TTL'!$C$21:$AL$28,'OECD TTL'!$C$30:$AL$30,(SUM('OECD TTL'!$C$18:$AL$18)*'ISIC split'!$B$25))</f>
        <v>7.2414823755688515E-2</v>
      </c>
      <c r="V16" s="50">
        <f>SUM('OECD TTL'!U$11,'OECD TTL'!U$13:U$16,'OECD TTL'!U$21:U$28,'OECD TTL'!U$30,('OECD TTL'!U18*'ISIC split'!V22))/SUM('OECD TTL'!$C$11:$AL$11,'OECD TTL'!$C$13:$AL$16,'OECD TTL'!$C$21:$AL$28,'OECD TTL'!$C$30:$AL$30,(SUM('OECD TTL'!$C$18:$AL$18)*'ISIC split'!$B$25))</f>
        <v>2.1459565887141121E-2</v>
      </c>
      <c r="W16" s="50">
        <f>SUM('OECD TTL'!V$11,'OECD TTL'!V$13:V$16,'OECD TTL'!V$21:V$28,'OECD TTL'!V$30,('OECD TTL'!V18*'ISIC split'!W22))/SUM('OECD TTL'!$C$11:$AL$11,'OECD TTL'!$C$13:$AL$16,'OECD TTL'!$C$21:$AL$28,'OECD TTL'!$C$30:$AL$30,(SUM('OECD TTL'!$C$18:$AL$18)*'ISIC split'!$B$25))</f>
        <v>4.0006911662814434E-2</v>
      </c>
      <c r="X16" s="50">
        <f>SUM('OECD TTL'!W$11,'OECD TTL'!W$13:W$16,'OECD TTL'!W$21:W$28,'OECD TTL'!W$30,('OECD TTL'!W18*'ISIC split'!X22))/SUM('OECD TTL'!$C$11:$AL$11,'OECD TTL'!$C$13:$AL$16,'OECD TTL'!$C$21:$AL$28,'OECD TTL'!$C$30:$AL$30,(SUM('OECD TTL'!$C$18:$AL$18)*'ISIC split'!$B$25))</f>
        <v>9.8069707827209019E-3</v>
      </c>
      <c r="Y16" s="50">
        <f>SUM('OECD TTL'!X$11,'OECD TTL'!X$13:X$16,'OECD TTL'!X$21:X$28,'OECD TTL'!X$30,('OECD TTL'!X18*'ISIC split'!Y22))/SUM('OECD TTL'!$C$11:$AL$11,'OECD TTL'!$C$13:$AL$16,'OECD TTL'!$C$21:$AL$28,'OECD TTL'!$C$30:$AL$30,(SUM('OECD TTL'!$C$18:$AL$18)*'ISIC split'!$B$25))</f>
        <v>0.21364341749701099</v>
      </c>
      <c r="Z16" s="50">
        <f>SUM('OECD TTL'!Y$11,'OECD TTL'!Y$13:Y$16,'OECD TTL'!Y$21:Y$28,'OECD TTL'!Y$30,('OECD TTL'!Y18*'ISIC split'!Z22))/SUM('OECD TTL'!$C$11:$AL$11,'OECD TTL'!$C$13:$AL$16,'OECD TTL'!$C$21:$AL$28,'OECD TTL'!$C$30:$AL$30,(SUM('OECD TTL'!$C$18:$AL$18)*'ISIC split'!$B$25))</f>
        <v>1.5605818710778102E-2</v>
      </c>
      <c r="AA16" s="50">
        <f>SUM('OECD TTL'!Z$11,'OECD TTL'!Z$13:Z$16,'OECD TTL'!Z$21:Z$28,'OECD TTL'!Z$30,('OECD TTL'!Z18*'ISIC split'!AA22))/SUM('OECD TTL'!$C$11:$AL$11,'OECD TTL'!$C$13:$AL$16,'OECD TTL'!$C$21:$AL$28,'OECD TTL'!$C$30:$AL$30,(SUM('OECD TTL'!$C$18:$AL$18)*'ISIC split'!$B$25))</f>
        <v>9.9295585817532322E-3</v>
      </c>
      <c r="AB16" s="50">
        <f>SUM('OECD TTL'!AA$11,'OECD TTL'!AA$13:AA$16,'OECD TTL'!AA$21:AA$28,'OECD TTL'!AA$30,('OECD TTL'!AA18*'ISIC split'!AB22))/SUM('OECD TTL'!$C$11:$AL$11,'OECD TTL'!$C$13:$AL$16,'OECD TTL'!$C$21:$AL$28,'OECD TTL'!$C$30:$AL$30,(SUM('OECD TTL'!$C$18:$AL$18)*'ISIC split'!$B$25))</f>
        <v>2.3780424904579857E-2</v>
      </c>
      <c r="AC16" s="50">
        <f>SUM('OECD TTL'!AB$11,'OECD TTL'!AB$13:AB$16,'OECD TTL'!AB$21:AB$28,'OECD TTL'!AB$30,('OECD TTL'!AB18*'ISIC split'!AC22))/SUM('OECD TTL'!$C$11:$AL$11,'OECD TTL'!$C$13:$AL$16,'OECD TTL'!$C$21:$AL$28,'OECD TTL'!$C$30:$AL$30,(SUM('OECD TTL'!$C$18:$AL$18)*'ISIC split'!$B$25))</f>
        <v>5.3344063027881625E-3</v>
      </c>
      <c r="AD16" s="50">
        <f>SUM('OECD TTL'!AC$11,'OECD TTL'!AC$13:AC$16,'OECD TTL'!AC$21:AC$28,'OECD TTL'!AC$30,('OECD TTL'!AC18*'ISIC split'!AD22))/SUM('OECD TTL'!$C$11:$AL$11,'OECD TTL'!$C$13:$AL$16,'OECD TTL'!$C$21:$AL$28,'OECD TTL'!$C$30:$AL$30,(SUM('OECD TTL'!$C$18:$AL$18)*'ISIC split'!$B$25))</f>
        <v>1.1443036243761641E-2</v>
      </c>
      <c r="AE16" s="50">
        <f>SUM('OECD TTL'!AD$11,'OECD TTL'!AD$13:AD$16,'OECD TTL'!AD$21:AD$28,'OECD TTL'!AD$30,('OECD TTL'!AD18*'ISIC split'!AE22))/SUM('OECD TTL'!$C$11:$AL$11,'OECD TTL'!$C$13:$AL$16,'OECD TTL'!$C$21:$AL$28,'OECD TTL'!$C$30:$AL$30,(SUM('OECD TTL'!$C$18:$AL$18)*'ISIC split'!$B$25))</f>
        <v>9.8386013464691179E-3</v>
      </c>
      <c r="AF16" s="50">
        <f>SUM('OECD TTL'!AE$11,'OECD TTL'!AE$13:AE$16,'OECD TTL'!AE$21:AE$28,'OECD TTL'!AE$30,('OECD TTL'!AE18*'ISIC split'!AF22))/SUM('OECD TTL'!$C$11:$AL$11,'OECD TTL'!$C$13:$AL$16,'OECD TTL'!$C$21:$AL$28,'OECD TTL'!$C$30:$AL$30,(SUM('OECD TTL'!$C$18:$AL$18)*'ISIC split'!$B$25))</f>
        <v>8.7898752950259628E-3</v>
      </c>
      <c r="AG16" s="50">
        <f>SUM('OECD TTL'!AF$11,'OECD TTL'!AF$13:AF$16,'OECD TTL'!AF$21:AF$28,'OECD TTL'!AF$30,('OECD TTL'!AF18*'ISIC split'!AG22))/SUM('OECD TTL'!$C$11:$AL$11,'OECD TTL'!$C$13:$AL$16,'OECD TTL'!$C$21:$AL$28,'OECD TTL'!$C$30:$AL$30,(SUM('OECD TTL'!$C$18:$AL$18)*'ISIC split'!$B$25))</f>
        <v>1.2268536570364096E-2</v>
      </c>
      <c r="AH16" s="50">
        <f>SUM('OECD TTL'!AG$11,'OECD TTL'!AG$13:AG$16,'OECD TTL'!AG$21:AG$28,'OECD TTL'!AG$30,('OECD TTL'!AG18*'ISIC split'!AH22))/SUM('OECD TTL'!$C$11:$AL$11,'OECD TTL'!$C$13:$AL$16,'OECD TTL'!$C$21:$AL$28,'OECD TTL'!$C$30:$AL$30,(SUM('OECD TTL'!$C$18:$AL$18)*'ISIC split'!$B$25))</f>
        <v>1.0679502798567888E-2</v>
      </c>
      <c r="AI16" s="50">
        <f>SUM('OECD TTL'!AH$11,'OECD TTL'!AH$13:AH$16,'OECD TTL'!AH$21:AH$28,'OECD TTL'!AH$30,('OECD TTL'!AH18*'ISIC split'!AI22))/SUM('OECD TTL'!$C$11:$AL$11,'OECD TTL'!$C$13:$AL$16,'OECD TTL'!$C$21:$AL$28,'OECD TTL'!$C$30:$AL$30,(SUM('OECD TTL'!$C$18:$AL$18)*'ISIC split'!$B$25))</f>
        <v>2.2986569321006501E-2</v>
      </c>
      <c r="AJ16" s="50">
        <f>SUM('OECD TTL'!AI$11,'OECD TTL'!AI$13:AI$16,'OECD TTL'!AI$21:AI$28,'OECD TTL'!AI$30,('OECD TTL'!AI18*'ISIC split'!AJ22))/SUM('OECD TTL'!$C$11:$AL$11,'OECD TTL'!$C$13:$AL$16,'OECD TTL'!$C$21:$AL$28,'OECD TTL'!$C$30:$AL$30,(SUM('OECD TTL'!$C$18:$AL$18)*'ISIC split'!$B$25))</f>
        <v>7.3409957781276425E-3</v>
      </c>
      <c r="AK16" s="50">
        <f>SUM('OECD TTL'!AJ$11,'OECD TTL'!AJ$13:AJ$16,'OECD TTL'!AJ$21:AJ$28,'OECD TTL'!AJ$30,('OECD TTL'!AJ18*'ISIC split'!AK22))/SUM('OECD TTL'!$C$11:$AL$11,'OECD TTL'!$C$13:$AL$16,'OECD TTL'!$C$21:$AL$28,'OECD TTL'!$C$30:$AL$30,(SUM('OECD TTL'!$C$18:$AL$18)*'ISIC split'!$B$25))</f>
        <v>1.7996093424497088E-2</v>
      </c>
      <c r="AL16" s="50">
        <f>SUM('OECD TTL'!AK$11,'OECD TTL'!AK$13:AK$16,'OECD TTL'!AK$21:AK$28,'OECD TTL'!AK$30,('OECD TTL'!AK18*'ISIC split'!AL22))/SUM('OECD TTL'!$C$11:$AL$11,'OECD TTL'!$C$13:$AL$16,'OECD TTL'!$C$21:$AL$28,'OECD TTL'!$C$30:$AL$30,(SUM('OECD TTL'!$C$18:$AL$18)*'ISIC split'!$B$25))</f>
        <v>1.1034946948036532E-2</v>
      </c>
      <c r="AM16" s="50">
        <f>SUM('OECD TTL'!AL$11,'OECD TTL'!AL$13:AL$16,'OECD TTL'!AL$21:AL$28,'OECD TTL'!AL$30,('OECD TTL'!AL18*'ISIC split'!AM22))/SUM('OECD TTL'!$C$11:$AL$11,'OECD TTL'!$C$13:$AL$16,'OECD TTL'!$C$21:$AL$28,'OECD TTL'!$C$30:$AL$30,(SUM('OECD TTL'!$C$18:$AL$18)*'ISIC split'!$B$25))</f>
        <v>0</v>
      </c>
      <c r="AO16" s="91">
        <f>SUM(B16:AM16)</f>
        <v>0.99425185402358174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A14" sqref="A14:XFD14"/>
    </sheetView>
  </sheetViews>
  <sheetFormatPr defaultRowHeight="14.25"/>
  <cols>
    <col min="1" max="1" width="82.59765625" customWidth="1"/>
    <col min="2" max="2" width="34.59765625" customWidth="1"/>
    <col min="3" max="3" width="25.3984375" customWidth="1"/>
    <col min="4" max="4" width="35" customWidth="1"/>
  </cols>
  <sheetData>
    <row r="1" spans="1:4">
      <c r="A1" s="14" t="s">
        <v>155</v>
      </c>
      <c r="B1" s="14" t="s">
        <v>173</v>
      </c>
      <c r="C1" s="14" t="s">
        <v>174</v>
      </c>
      <c r="D1" s="14" t="s">
        <v>175</v>
      </c>
    </row>
    <row r="2" spans="1:4">
      <c r="A2" t="s">
        <v>50</v>
      </c>
      <c r="B2" t="s">
        <v>149</v>
      </c>
    </row>
    <row r="3" spans="1:4">
      <c r="A3" t="s">
        <v>51</v>
      </c>
      <c r="B3" s="10" t="s">
        <v>144</v>
      </c>
      <c r="C3" s="10" t="s">
        <v>147</v>
      </c>
    </row>
    <row r="4" spans="1:4">
      <c r="A4" t="s">
        <v>52</v>
      </c>
      <c r="B4" s="10" t="s">
        <v>150</v>
      </c>
      <c r="C4" s="10"/>
    </row>
    <row r="5" spans="1:4">
      <c r="A5" t="s">
        <v>53</v>
      </c>
      <c r="B5" s="10" t="s">
        <v>144</v>
      </c>
      <c r="C5" s="10" t="s">
        <v>147</v>
      </c>
    </row>
    <row r="6" spans="1:4">
      <c r="A6" t="s">
        <v>54</v>
      </c>
      <c r="B6" t="s">
        <v>150</v>
      </c>
    </row>
    <row r="7" spans="1:4">
      <c r="A7" t="s">
        <v>55</v>
      </c>
      <c r="B7" t="s">
        <v>150</v>
      </c>
    </row>
    <row r="8" spans="1:4">
      <c r="A8" t="s">
        <v>56</v>
      </c>
      <c r="B8" t="s">
        <v>150</v>
      </c>
    </row>
    <row r="9" spans="1:4">
      <c r="A9" t="s">
        <v>57</v>
      </c>
      <c r="B9" t="s">
        <v>150</v>
      </c>
    </row>
    <row r="10" spans="1:4">
      <c r="A10" t="s">
        <v>58</v>
      </c>
      <c r="B10" s="10" t="s">
        <v>144</v>
      </c>
      <c r="C10" s="10"/>
    </row>
    <row r="11" spans="1:4">
      <c r="A11" t="s">
        <v>765</v>
      </c>
      <c r="B11" t="s">
        <v>146</v>
      </c>
    </row>
    <row r="12" spans="1:4">
      <c r="A12" t="s">
        <v>764</v>
      </c>
      <c r="B12" t="s">
        <v>150</v>
      </c>
    </row>
    <row r="13" spans="1:4">
      <c r="A13" t="s">
        <v>60</v>
      </c>
      <c r="B13" t="s">
        <v>146</v>
      </c>
    </row>
    <row r="14" spans="1:4">
      <c r="A14" t="s">
        <v>61</v>
      </c>
      <c r="B14" t="s">
        <v>143</v>
      </c>
    </row>
    <row r="15" spans="1:4">
      <c r="A15" t="s">
        <v>62</v>
      </c>
      <c r="B15" t="s">
        <v>145</v>
      </c>
    </row>
    <row r="16" spans="1:4">
      <c r="A16" t="s">
        <v>63</v>
      </c>
      <c r="B16" t="s">
        <v>150</v>
      </c>
    </row>
    <row r="17" spans="1:4">
      <c r="A17" t="s">
        <v>64</v>
      </c>
      <c r="B17" t="s">
        <v>150</v>
      </c>
    </row>
    <row r="18" spans="1:4">
      <c r="A18" t="s">
        <v>65</v>
      </c>
      <c r="B18" t="s">
        <v>150</v>
      </c>
    </row>
    <row r="19" spans="1:4">
      <c r="A19" t="s">
        <v>66</v>
      </c>
      <c r="B19" t="s">
        <v>150</v>
      </c>
    </row>
    <row r="20" spans="1:4">
      <c r="A20" t="s">
        <v>67</v>
      </c>
      <c r="B20" t="s">
        <v>150</v>
      </c>
    </row>
    <row r="21" spans="1:4">
      <c r="A21" t="s">
        <v>68</v>
      </c>
      <c r="B21" t="s">
        <v>150</v>
      </c>
    </row>
    <row r="22" spans="1:4">
      <c r="A22" t="s">
        <v>69</v>
      </c>
      <c r="B22" t="s">
        <v>150</v>
      </c>
    </row>
    <row r="23" spans="1:4">
      <c r="A23" t="s">
        <v>70</v>
      </c>
      <c r="B23" s="10" t="s">
        <v>148</v>
      </c>
      <c r="C23" s="10"/>
      <c r="D23" s="12"/>
    </row>
    <row r="24" spans="1:4">
      <c r="A24" t="s">
        <v>71</v>
      </c>
      <c r="B24" t="s">
        <v>150</v>
      </c>
    </row>
    <row r="25" spans="1:4">
      <c r="A25" t="s">
        <v>72</v>
      </c>
    </row>
    <row r="26" spans="1:4">
      <c r="A26" t="s">
        <v>73</v>
      </c>
    </row>
    <row r="27" spans="1:4">
      <c r="A27" t="s">
        <v>74</v>
      </c>
    </row>
    <row r="28" spans="1:4">
      <c r="A28" t="s">
        <v>75</v>
      </c>
    </row>
    <row r="29" spans="1:4">
      <c r="A29" t="s">
        <v>76</v>
      </c>
    </row>
    <row r="30" spans="1:4">
      <c r="A30" t="s">
        <v>77</v>
      </c>
    </row>
    <row r="31" spans="1:4">
      <c r="A31" t="s">
        <v>78</v>
      </c>
    </row>
    <row r="32" spans="1:4">
      <c r="A32" t="s">
        <v>79</v>
      </c>
    </row>
    <row r="33" spans="1:4">
      <c r="A33" t="s">
        <v>80</v>
      </c>
    </row>
    <row r="34" spans="1:4">
      <c r="A34" t="s">
        <v>81</v>
      </c>
    </row>
    <row r="35" spans="1:4">
      <c r="A35" t="s">
        <v>82</v>
      </c>
    </row>
    <row r="36" spans="1:4">
      <c r="A36" t="s">
        <v>83</v>
      </c>
    </row>
    <row r="37" spans="1:4">
      <c r="A37" t="s">
        <v>84</v>
      </c>
    </row>
    <row r="38" spans="1:4">
      <c r="A38" t="s">
        <v>85</v>
      </c>
    </row>
    <row r="39" spans="1:4">
      <c r="A39" t="s">
        <v>86</v>
      </c>
      <c r="D39" s="9" t="s">
        <v>153</v>
      </c>
    </row>
    <row r="40" spans="1:4">
      <c r="A40" t="s">
        <v>87</v>
      </c>
      <c r="D40" s="9" t="s">
        <v>153</v>
      </c>
    </row>
    <row r="41" spans="1:4">
      <c r="A41" t="s">
        <v>88</v>
      </c>
      <c r="D41" t="s">
        <v>152</v>
      </c>
    </row>
    <row r="42" spans="1:4">
      <c r="A42" t="s">
        <v>89</v>
      </c>
      <c r="D42" s="13"/>
    </row>
    <row r="43" spans="1:4">
      <c r="A43" t="s">
        <v>90</v>
      </c>
      <c r="D43" s="13"/>
    </row>
    <row r="44" spans="1:4">
      <c r="A44" t="s">
        <v>91</v>
      </c>
      <c r="D44" s="9" t="s">
        <v>153</v>
      </c>
    </row>
    <row r="45" spans="1:4">
      <c r="A45" t="s">
        <v>92</v>
      </c>
      <c r="D45" t="s">
        <v>154</v>
      </c>
    </row>
    <row r="46" spans="1:4">
      <c r="A46" t="s">
        <v>93</v>
      </c>
      <c r="D46" t="s">
        <v>154</v>
      </c>
    </row>
    <row r="47" spans="1:4">
      <c r="A47" t="s">
        <v>94</v>
      </c>
      <c r="D47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O12"/>
  <sheetViews>
    <sheetView workbookViewId="0">
      <selection activeCell="B5" sqref="B5"/>
    </sheetView>
  </sheetViews>
  <sheetFormatPr defaultRowHeight="14.25"/>
  <cols>
    <col min="1" max="1" width="41.265625" customWidth="1"/>
    <col min="2" max="39" width="10.1328125" customWidth="1"/>
    <col min="41" max="41" width="10.19921875" bestFit="1" customWidth="1"/>
  </cols>
  <sheetData>
    <row r="1" spans="1:41" s="4" customFormat="1">
      <c r="A1" s="8" t="s">
        <v>142</v>
      </c>
      <c r="B1" s="4" t="s">
        <v>9</v>
      </c>
      <c r="C1" s="42" t="s">
        <v>653</v>
      </c>
      <c r="D1" s="42" t="s">
        <v>654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2" t="s">
        <v>489</v>
      </c>
      <c r="M1" s="42" t="s">
        <v>490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 t="s">
        <v>31</v>
      </c>
      <c r="AB1" s="4" t="s">
        <v>32</v>
      </c>
      <c r="AC1" s="4" t="s">
        <v>33</v>
      </c>
      <c r="AD1" s="4" t="s">
        <v>34</v>
      </c>
      <c r="AE1" s="4" t="s">
        <v>35</v>
      </c>
      <c r="AF1" s="4" t="s">
        <v>36</v>
      </c>
      <c r="AG1" s="4" t="s">
        <v>37</v>
      </c>
      <c r="AH1" s="4" t="s">
        <v>38</v>
      </c>
      <c r="AI1" s="4" t="s">
        <v>39</v>
      </c>
      <c r="AJ1" s="4" t="s">
        <v>40</v>
      </c>
      <c r="AK1" s="4" t="s">
        <v>41</v>
      </c>
      <c r="AL1" s="4" t="s">
        <v>42</v>
      </c>
      <c r="AM1" s="4" t="s">
        <v>43</v>
      </c>
    </row>
    <row r="2" spans="1:41">
      <c r="A2" t="s">
        <v>143</v>
      </c>
      <c r="B2">
        <f>'OECD TTL'!C$20/SUM('OECD TTL'!$C$20:$AL$20)</f>
        <v>7.76976571590878E-4</v>
      </c>
      <c r="C2" s="45">
        <f>'OECD TTL'!D$20/SUM('OECD TTL'!$C$20:$AL$20)*Calculations!B2/SUM(Calculations!B2:C2)</f>
        <v>1.1366072478034377E-4</v>
      </c>
      <c r="D2" s="45">
        <f>'OECD TTL'!D$20/SUM('OECD TTL'!$C$20:$AL$20)*Calculations!C2/SUM(Calculations!B2:C2)</f>
        <v>1.9969539253578868E-4</v>
      </c>
      <c r="E2">
        <f>'OECD TTL'!E$20/SUM('OECD TTL'!$C$20:$AL$20)</f>
        <v>2.8037126286180271E-4</v>
      </c>
      <c r="F2">
        <f>'OECD TTL'!F$20/SUM('OECD TTL'!$C$20:$AL$20)</f>
        <v>5.0393527638559307E-4</v>
      </c>
      <c r="G2">
        <f>'OECD TTL'!G$20/SUM('OECD TTL'!$C$20:$AL$20)</f>
        <v>4.1670866127303226E-3</v>
      </c>
      <c r="H2">
        <f>'OECD TTL'!H$20/SUM('OECD TTL'!$C$20:$AL$20)</f>
        <v>6.0508883004553758E-3</v>
      </c>
      <c r="I2">
        <f>'OECD TTL'!I$20/SUM('OECD TTL'!$C$20:$AL$20)</f>
        <v>1.2534244692645297E-3</v>
      </c>
      <c r="J2">
        <f>'OECD TTL'!J$20/SUM('OECD TTL'!$C$20:$AL$20)</f>
        <v>7.2016932225286566E-4</v>
      </c>
      <c r="K2">
        <f>'OECD TTL'!K$20/SUM('OECD TTL'!$C$20:$AL$20)</f>
        <v>4.3741581990269481E-3</v>
      </c>
      <c r="L2" s="45">
        <f>'OECD TTL'!L$20/SUM('OECD TTL'!$C$20:$AL$20)*Calculations!F2/SUM(Calculations!F2:G2)</f>
        <v>1.2084032010593335E-2</v>
      </c>
      <c r="M2" s="45">
        <f>'OECD TTL'!L$20/SUM('OECD TTL'!$C$20:$AL$20)*Calculations!G2/SUM(Calculations!F2:G2)</f>
        <v>5.418372777584357E-4</v>
      </c>
      <c r="N2">
        <f>'OECD TTL'!M$20/SUM('OECD TTL'!$C$20:$AL$20)</f>
        <v>5.3472114054296752E-3</v>
      </c>
      <c r="O2">
        <f>'OECD TTL'!N$20/SUM('OECD TTL'!$C$20:$AL$20)</f>
        <v>0.11316370566514877</v>
      </c>
      <c r="P2">
        <f>'OECD TTL'!O$20/SUM('OECD TTL'!$C$20:$AL$20)</f>
        <v>1.4386894017830151E-2</v>
      </c>
      <c r="Q2">
        <f>'OECD TTL'!P$20/SUM('OECD TTL'!$C$20:$AL$20)</f>
        <v>4.7095042193126338E-3</v>
      </c>
      <c r="R2">
        <f>'OECD TTL'!Q$20/SUM('OECD TTL'!$C$20:$AL$20)</f>
        <v>5.4809833151611238E-3</v>
      </c>
      <c r="S2">
        <f>'OECD TTL'!R$20/SUM('OECD TTL'!$C$20:$AL$20)</f>
        <v>6.3825693369128026E-3</v>
      </c>
      <c r="T2">
        <f>'OECD TTL'!S$20/SUM('OECD TTL'!$C$20:$AL$20)</f>
        <v>6.8241998882179944E-3</v>
      </c>
      <c r="U2">
        <f>'OECD TTL'!T$20/SUM('OECD TTL'!$C$20:$AL$20)</f>
        <v>1.701468742269175E-2</v>
      </c>
      <c r="V2">
        <f>'OECD TTL'!U$20/SUM('OECD TTL'!$C$20:$AL$20)</f>
        <v>2.3785745045399997E-3</v>
      </c>
      <c r="W2">
        <f>'OECD TTL'!V$20/SUM('OECD TTL'!$C$20:$AL$20)</f>
        <v>7.2969828020633875E-3</v>
      </c>
      <c r="X2">
        <f>'OECD TTL'!W$20/SUM('OECD TTL'!$C$20:$AL$20)</f>
        <v>3.6484914010316938E-3</v>
      </c>
      <c r="Y2">
        <f>'OECD TTL'!X$20/SUM('OECD TTL'!$C$20:$AL$20)</f>
        <v>0.75939930915054865</v>
      </c>
      <c r="Z2">
        <f>'OECD TTL'!Y$20/SUM('OECD TTL'!$C$20:$AL$20)</f>
        <v>7.7551057805957451E-3</v>
      </c>
      <c r="AA2">
        <f>'OECD TTL'!Z$20/SUM('OECD TTL'!$C$20:$AL$20)</f>
        <v>4.2147314024976878E-4</v>
      </c>
      <c r="AB2">
        <f>'OECD TTL'!AA$20/SUM('OECD TTL'!$C$20:$AL$20)</f>
        <v>3.2215207850395371E-3</v>
      </c>
      <c r="AC2">
        <f>'OECD TTL'!AB$20/SUM('OECD TTL'!$C$20:$AL$20)</f>
        <v>2.6021385180637898E-4</v>
      </c>
      <c r="AD2">
        <f>'OECD TTL'!AC$20/SUM('OECD TTL'!$C$20:$AL$20)</f>
        <v>1.3963588385666253E-3</v>
      </c>
      <c r="AE2">
        <f>'OECD TTL'!AD$20/SUM('OECD TTL'!$C$20:$AL$20)</f>
        <v>3.1152362540200299E-4</v>
      </c>
      <c r="AF2">
        <f>'OECD TTL'!AE$20/SUM('OECD TTL'!$C$20:$AL$20)</f>
        <v>4.0498071302260395E-4</v>
      </c>
      <c r="AG2">
        <f>'OECD TTL'!AF$20/SUM('OECD TTL'!$C$20:$AL$20)</f>
        <v>2.1073657012488439E-4</v>
      </c>
      <c r="AH2">
        <f>'OECD TTL'!AG$20/SUM('OECD TTL'!$C$20:$AL$20)</f>
        <v>3.4304248632502916E-3</v>
      </c>
      <c r="AI2">
        <f>'OECD TTL'!AH$20/SUM('OECD TTL'!$C$20:$AL$20)</f>
        <v>6.5236712143007687E-4</v>
      </c>
      <c r="AJ2">
        <f>'OECD TTL'!AI$20/SUM('OECD TTL'!$C$20:$AL$20)</f>
        <v>4.8927534107255763E-4</v>
      </c>
      <c r="AK2">
        <f>'OECD TTL'!AJ$20/SUM('OECD TTL'!$C$20:$AL$20)</f>
        <v>1.323059162001448E-3</v>
      </c>
      <c r="AL2">
        <f>'OECD TTL'!AK$20/SUM('OECD TTL'!$C$20:$AL$20)</f>
        <v>3.0236116583135584E-3</v>
      </c>
      <c r="AM2">
        <f>'OECD TTL'!AL$20/SUM('OECD TTL'!$C$20:$AL$20)</f>
        <v>0</v>
      </c>
      <c r="AO2" s="91"/>
    </row>
    <row r="3" spans="1:41">
      <c r="A3" t="s">
        <v>144</v>
      </c>
      <c r="B3" s="50">
        <f>Calculations!B13/SUM(Calculations!$B$13:$AM$13)</f>
        <v>2.937102976626578E-2</v>
      </c>
      <c r="C3" s="50">
        <f>Calculations!C13/SUM(Calculations!$B$13:$AM$13)</f>
        <v>0</v>
      </c>
      <c r="D3" s="50">
        <f>Calculations!D13/SUM(Calculations!$B$13:$AM$13)</f>
        <v>2.0067426921342373E-2</v>
      </c>
      <c r="E3" s="50">
        <f>Calculations!E13/SUM(Calculations!$B$13:$AM$13)</f>
        <v>6.3956962052987608E-3</v>
      </c>
      <c r="F3" s="50">
        <f>Calculations!F13/SUM(Calculations!$B$13:$AM$13)</f>
        <v>1.0942560654741054E-3</v>
      </c>
      <c r="G3" s="50">
        <f>Calculations!G13/SUM(Calculations!$B$13:$AM$13)</f>
        <v>4.0086328074814504E-3</v>
      </c>
      <c r="H3" s="50">
        <f>Calculations!H13/SUM(Calculations!$B$13:$AM$13)</f>
        <v>1.2071593520522167E-2</v>
      </c>
      <c r="I3" s="50">
        <f>Calculations!I13/SUM(Calculations!$B$13:$AM$13)</f>
        <v>6.6197235002997412E-4</v>
      </c>
      <c r="J3" s="50">
        <f>Calculations!J13/SUM(Calculations!$B$13:$AM$13)</f>
        <v>2.0906518324098761E-3</v>
      </c>
      <c r="K3" s="50">
        <f>Calculations!K13/SUM(Calculations!$B$13:$AM$13)</f>
        <v>0.48952781341197171</v>
      </c>
      <c r="L3" s="50">
        <f>Calculations!L13/SUM(Calculations!$B$13:$AM$13)</f>
        <v>5.2947471185574295E-2</v>
      </c>
      <c r="M3" s="50">
        <f>Calculations!M13/SUM(Calculations!$B$13:$AM$13)</f>
        <v>0</v>
      </c>
      <c r="N3" s="50">
        <f>Calculations!N13/SUM(Calculations!$B$13:$AM$13)</f>
        <v>7.0871883974498034E-3</v>
      </c>
      <c r="O3" s="50">
        <f>Calculations!O13/SUM(Calculations!$B$13:$AM$13)</f>
        <v>1.1150412693785283E-2</v>
      </c>
      <c r="P3" s="50">
        <f>Calculations!P13/SUM(Calculations!$B$13:$AM$13)</f>
        <v>2.0749213959919369E-2</v>
      </c>
      <c r="Q3" s="50">
        <f>Calculations!Q13/SUM(Calculations!$B$13:$AM$13)</f>
        <v>1.7719992900619101E-3</v>
      </c>
      <c r="R3" s="50">
        <f>Calculations!R13/SUM(Calculations!$B$13:$AM$13)</f>
        <v>8.1806357001260716E-4</v>
      </c>
      <c r="S3" s="50">
        <f>Calculations!S13/SUM(Calculations!$B$13:$AM$13)</f>
        <v>2.1808288843687541E-3</v>
      </c>
      <c r="T3" s="50">
        <f>Calculations!T13/SUM(Calculations!$B$13:$AM$13)</f>
        <v>2.8246040714473854E-3</v>
      </c>
      <c r="U3" s="50">
        <f>Calculations!U13/SUM(Calculations!$B$13:$AM$13)</f>
        <v>4.0090371888803688E-3</v>
      </c>
      <c r="V3" s="50">
        <f>Calculations!V13/SUM(Calculations!$B$13:$AM$13)</f>
        <v>2.0194807062001775E-3</v>
      </c>
      <c r="W3" s="50">
        <f>Calculations!W13/SUM(Calculations!$B$13:$AM$13)</f>
        <v>3.8881662357946401E-3</v>
      </c>
      <c r="X3" s="50">
        <f>Calculations!X13/SUM(Calculations!$B$13:$AM$13)</f>
        <v>3.542343041243743E-2</v>
      </c>
      <c r="Y3" s="50">
        <f>Calculations!Y13/SUM(Calculations!$B$13:$AM$13)</f>
        <v>5.5195634664014233E-2</v>
      </c>
      <c r="Z3" s="50">
        <f>Calculations!Z13/SUM(Calculations!$B$13:$AM$13)</f>
        <v>1.7053830822068503E-2</v>
      </c>
      <c r="AA3" s="50">
        <f>Calculations!AA13/SUM(Calculations!$B$13:$AM$13)</f>
        <v>0.15449997917788766</v>
      </c>
      <c r="AB3" s="50">
        <f>Calculations!AB13/SUM(Calculations!$B$13:$AM$13)</f>
        <v>3.3203756665217583E-3</v>
      </c>
      <c r="AC3" s="50">
        <f>Calculations!AC13/SUM(Calculations!$B$13:$AM$13)</f>
        <v>9.0662309637581061E-4</v>
      </c>
      <c r="AD3" s="50">
        <f>Calculations!AD13/SUM(Calculations!$B$13:$AM$13)</f>
        <v>2.8043850015014482E-3</v>
      </c>
      <c r="AE3" s="50">
        <f>Calculations!AE13/SUM(Calculations!$B$13:$AM$13)</f>
        <v>4.1093237758122163E-3</v>
      </c>
      <c r="AF3" s="50">
        <f>Calculations!AF13/SUM(Calculations!$B$13:$AM$13)</f>
        <v>6.9970113454909241E-3</v>
      </c>
      <c r="AG3" s="50">
        <f>Calculations!AG13/SUM(Calculations!$B$13:$AM$13)</f>
        <v>2.7728432523857868E-3</v>
      </c>
      <c r="AH3" s="50">
        <f>Calculations!AH13/SUM(Calculations!$B$13:$AM$13)</f>
        <v>1.4582397626408613E-2</v>
      </c>
      <c r="AI3" s="50">
        <f>Calculations!AI13/SUM(Calculations!$B$13:$AM$13)</f>
        <v>1.531756300964288E-2</v>
      </c>
      <c r="AJ3" s="50">
        <f>Calculations!AJ13/SUM(Calculations!$B$13:$AM$13)</f>
        <v>5.2015579342917281E-3</v>
      </c>
      <c r="AK3" s="50">
        <f>Calculations!AK13/SUM(Calculations!$B$13:$AM$13)</f>
        <v>1.9661023615429045E-3</v>
      </c>
      <c r="AL3" s="50">
        <f>Calculations!AL13/SUM(Calculations!$B$13:$AM$13)</f>
        <v>5.1134027893274423E-3</v>
      </c>
      <c r="AM3" s="50">
        <f>Calculations!AM13/SUM(Calculations!$B$13:$AM$13)</f>
        <v>0</v>
      </c>
      <c r="AO3" s="91"/>
    </row>
    <row r="4" spans="1:41">
      <c r="A4" t="s">
        <v>145</v>
      </c>
      <c r="B4">
        <f>'OECD TTL'!C$21/SUM('OECD TTL'!$C$21:$AL$21)</f>
        <v>5.4438923333780128E-4</v>
      </c>
      <c r="C4" s="45">
        <f>'OECD TTL'!D$21/SUM('OECD TTL'!$C$21:$AL$21)*Calculations!B4/SUM(Calculations!B4:C4)</f>
        <v>0</v>
      </c>
      <c r="D4" s="45">
        <f>'OECD TTL'!D$21/SUM('OECD TTL'!$C$21:$AL$21)*Calculations!C4/SUM(Calculations!B4:C4)</f>
        <v>2.7324257973206354E-3</v>
      </c>
      <c r="E4">
        <f>'OECD TTL'!E$21/SUM('OECD TTL'!$C$21:$AL$21)</f>
        <v>2.1069573164644384E-4</v>
      </c>
      <c r="F4">
        <f>'OECD TTL'!F$21/SUM('OECD TTL'!$C$21:$AL$21)</f>
        <v>1.1726155117286377E-3</v>
      </c>
      <c r="G4">
        <f>'OECD TTL'!G$21/SUM('OECD TTL'!$C$21:$AL$21)</f>
        <v>5.030222703182115E-4</v>
      </c>
      <c r="H4">
        <f>'OECD TTL'!H$21/SUM('OECD TTL'!$C$21:$AL$21)</f>
        <v>8.2182366532251654E-4</v>
      </c>
      <c r="I4">
        <f>'OECD TTL'!I$21/SUM('OECD TTL'!$C$21:$AL$21)</f>
        <v>2.7688287247778744E-4</v>
      </c>
      <c r="J4">
        <f>'OECD TTL'!J$21/SUM('OECD TTL'!$C$21:$AL$21)</f>
        <v>3.5614197362332143E-3</v>
      </c>
      <c r="K4">
        <f>'OECD TTL'!K$21/SUM('OECD TTL'!$C$21:$AL$21)</f>
        <v>2.0016094506412163E-3</v>
      </c>
      <c r="L4" s="45">
        <f>'OECD TTL'!L$21/SUM('OECD TTL'!$C$21:$AL$21)*Calculations!F4/SUM(Calculations!F4:G4)</f>
        <v>7.1461256055233065E-3</v>
      </c>
      <c r="M4" s="45">
        <f>'OECD TTL'!L$21/SUM('OECD TTL'!$C$21:$AL$21)*Calculations!G4/SUM(Calculations!F4:G4)</f>
        <v>1.4824887359768765E-4</v>
      </c>
      <c r="N4">
        <f>'OECD TTL'!M$21/SUM('OECD TTL'!$C$21:$AL$21)</f>
        <v>4.0081829368447839E-3</v>
      </c>
      <c r="O4">
        <f>'OECD TTL'!N$21/SUM('OECD TTL'!$C$21:$AL$21)</f>
        <v>7.8001545469738448E-3</v>
      </c>
      <c r="P4">
        <f>'OECD TTL'!O$21/SUM('OECD TTL'!$C$21:$AL$21)</f>
        <v>0.24863199453294227</v>
      </c>
      <c r="Q4">
        <f>'OECD TTL'!P$21/SUM('OECD TTL'!$C$21:$AL$21)</f>
        <v>9.1970341542193509E-2</v>
      </c>
      <c r="R4">
        <f>'OECD TTL'!Q$21/SUM('OECD TTL'!$C$21:$AL$21)</f>
        <v>1.2965509329353284E-2</v>
      </c>
      <c r="S4">
        <f>'OECD TTL'!R$21/SUM('OECD TTL'!$C$21:$AL$21)</f>
        <v>9.0792761994902521E-2</v>
      </c>
      <c r="T4">
        <f>'OECD TTL'!S$21/SUM('OECD TTL'!$C$21:$AL$21)</f>
        <v>0.10260220259773502</v>
      </c>
      <c r="U4">
        <f>'OECD TTL'!T$21/SUM('OECD TTL'!$C$21:$AL$21)</f>
        <v>9.1940557328819422E-2</v>
      </c>
      <c r="V4">
        <f>'OECD TTL'!U$21/SUM('OECD TTL'!$C$21:$AL$21)</f>
        <v>2.7350181270031963E-2</v>
      </c>
      <c r="W4">
        <f>'OECD TTL'!V$21/SUM('OECD TTL'!$C$21:$AL$21)</f>
        <v>6.0919195980675585E-2</v>
      </c>
      <c r="X4">
        <f>'OECD TTL'!W$21/SUM('OECD TTL'!$C$21:$AL$21)</f>
        <v>7.8183560107024635E-3</v>
      </c>
      <c r="Y4">
        <f>'OECD TTL'!X$21/SUM('OECD TTL'!$C$21:$AL$21)</f>
        <v>0.22321447777518552</v>
      </c>
      <c r="Z4">
        <f>'OECD TTL'!Y$21/SUM('OECD TTL'!$C$21:$AL$21)</f>
        <v>3.4020190387310614E-3</v>
      </c>
      <c r="AA4">
        <f>'OECD TTL'!Z$21/SUM('OECD TTL'!$C$21:$AL$21)</f>
        <v>3.3424506119828526E-4</v>
      </c>
      <c r="AB4">
        <f>'OECD TTL'!AA$21/SUM('OECD TTL'!$C$21:$AL$21)</f>
        <v>2.5040801614524999E-4</v>
      </c>
      <c r="AC4">
        <f>'OECD TTL'!AB$21/SUM('OECD TTL'!$C$21:$AL$21)</f>
        <v>1.2079153201720208E-4</v>
      </c>
      <c r="AD4">
        <f>'OECD TTL'!AC$21/SUM('OECD TTL'!$C$21:$AL$21)</f>
        <v>1.6833596151438392E-3</v>
      </c>
      <c r="AE4">
        <f>'OECD TTL'!AD$21/SUM('OECD TTL'!$C$21:$AL$21)</f>
        <v>3.4748248936455396E-4</v>
      </c>
      <c r="AF4">
        <f>'OECD TTL'!AE$21/SUM('OECD TTL'!$C$21:$AL$21)</f>
        <v>2.6474856332537445E-4</v>
      </c>
      <c r="AG4">
        <f>'OECD TTL'!AF$21/SUM('OECD TTL'!$C$21:$AL$21)</f>
        <v>2.3055187389584689E-4</v>
      </c>
      <c r="AH4">
        <f>'OECD TTL'!AG$21/SUM('OECD TTL'!$C$21:$AL$21)</f>
        <v>8.1024091567703143E-4</v>
      </c>
      <c r="AI4">
        <f>'OECD TTL'!AH$21/SUM('OECD TTL'!$C$21:$AL$21)</f>
        <v>9.1724346002103698E-4</v>
      </c>
      <c r="AJ4">
        <f>'OECD TTL'!AI$21/SUM('OECD TTL'!$C$21:$AL$21)</f>
        <v>5.2012061503297518E-4</v>
      </c>
      <c r="AK4">
        <f>'OECD TTL'!AJ$21/SUM('OECD TTL'!$C$21:$AL$21)</f>
        <v>5.1350190094984086E-4</v>
      </c>
      <c r="AL4">
        <f>'OECD TTL'!AK$21/SUM('OECD TTL'!$C$21:$AL$21)</f>
        <v>1.4721123239904673E-3</v>
      </c>
      <c r="AM4">
        <f>'OECD TTL'!AL$21/SUM('OECD TTL'!$C$21:$AL$21)</f>
        <v>0</v>
      </c>
      <c r="AO4" s="91"/>
    </row>
    <row r="5" spans="1:41">
      <c r="A5" t="s">
        <v>146</v>
      </c>
      <c r="B5" s="50">
        <f>Calculations!B14/SUM(Calculations!$B$14:$AM$14)</f>
        <v>6.3095754735291387E-2</v>
      </c>
      <c r="C5" s="50">
        <f>Calculations!C14/SUM(Calculations!$B$14:$AM$14)</f>
        <v>1.2088877246541618E-3</v>
      </c>
      <c r="D5" s="50">
        <f>Calculations!D14/SUM(Calculations!$B$14:$AM$14)</f>
        <v>7.3432017574399516E-3</v>
      </c>
      <c r="E5" s="50">
        <f>Calculations!E14/SUM(Calculations!$B$14:$AM$14)</f>
        <v>4.396068329572048E-3</v>
      </c>
      <c r="F5" s="50">
        <f>Calculations!F14/SUM(Calculations!$B$14:$AM$14)</f>
        <v>7.2079561065145018E-4</v>
      </c>
      <c r="G5" s="50">
        <f>Calculations!G14/SUM(Calculations!$B$14:$AM$14)</f>
        <v>1.3090715902503195E-2</v>
      </c>
      <c r="H5" s="50">
        <f>Calculations!H14/SUM(Calculations!$B$14:$AM$14)</f>
        <v>0.10256359031198849</v>
      </c>
      <c r="I5" s="50">
        <f>Calculations!I14/SUM(Calculations!$B$14:$AM$14)</f>
        <v>2.6823684339819789E-3</v>
      </c>
      <c r="J5" s="50">
        <f>Calculations!J14/SUM(Calculations!$B$14:$AM$14)</f>
        <v>1.3014861056951389E-2</v>
      </c>
      <c r="K5" s="50">
        <f>Calculations!K14/SUM(Calculations!$B$14:$AM$14)</f>
        <v>7.4669061811577953E-2</v>
      </c>
      <c r="L5" s="50">
        <f>Calculations!L14/SUM(Calculations!$B$14:$AM$14)</f>
        <v>0.25527167336126083</v>
      </c>
      <c r="M5" s="50">
        <f>Calculations!M14/SUM(Calculations!$B$14:$AM$14)</f>
        <v>3.8470916498832608E-2</v>
      </c>
      <c r="N5" s="50">
        <f>Calculations!N14/SUM(Calculations!$B$14:$AM$14)</f>
        <v>9.9909989774408681E-2</v>
      </c>
      <c r="O5" s="50">
        <f>Calculations!O14/SUM(Calculations!$B$14:$AM$14)</f>
        <v>2.0595001263686217E-2</v>
      </c>
      <c r="P5" s="50">
        <f>Calculations!P14/SUM(Calculations!$B$14:$AM$14)</f>
        <v>2.8379064507380609E-2</v>
      </c>
      <c r="Q5" s="50">
        <f>Calculations!Q14/SUM(Calculations!$B$14:$AM$14)</f>
        <v>7.8463376999771284E-3</v>
      </c>
      <c r="R5" s="50">
        <f>Calculations!R14/SUM(Calculations!$B$14:$AM$14)</f>
        <v>7.1340308245922308E-3</v>
      </c>
      <c r="S5" s="50">
        <f>Calculations!S14/SUM(Calculations!$B$14:$AM$14)</f>
        <v>1.55801737256965E-2</v>
      </c>
      <c r="T5" s="50">
        <f>Calculations!T14/SUM(Calculations!$B$14:$AM$14)</f>
        <v>1.3718663464431504E-2</v>
      </c>
      <c r="U5" s="50">
        <f>Calculations!U14/SUM(Calculations!$B$14:$AM$14)</f>
        <v>3.8421283997528893E-2</v>
      </c>
      <c r="V5" s="50">
        <f>Calculations!V14/SUM(Calculations!$B$14:$AM$14)</f>
        <v>7.1974908344905261E-3</v>
      </c>
      <c r="W5" s="50">
        <f>Calculations!W14/SUM(Calculations!$B$14:$AM$14)</f>
        <v>2.4015030909236797E-2</v>
      </c>
      <c r="X5" s="50">
        <f>Calculations!X14/SUM(Calculations!$B$14:$AM$14)</f>
        <v>4.7496450812143714E-3</v>
      </c>
      <c r="Y5" s="50">
        <f>Calculations!Y14/SUM(Calculations!$B$14:$AM$14)</f>
        <v>9.7927143594173469E-2</v>
      </c>
      <c r="Z5" s="50">
        <f>Calculations!Z14/SUM(Calculations!$B$14:$AM$14)</f>
        <v>1.5377593762706709E-2</v>
      </c>
      <c r="AA5" s="50">
        <f>Calculations!AA14/SUM(Calculations!$B$14:$AM$14)</f>
        <v>1.2388919837884862E-2</v>
      </c>
      <c r="AB5" s="50">
        <f>Calculations!AB14/SUM(Calculations!$B$14:$AM$14)</f>
        <v>5.1783474133643651E-3</v>
      </c>
      <c r="AC5" s="50">
        <f>Calculations!AC14/SUM(Calculations!$B$14:$AM$14)</f>
        <v>1.6378150717524785E-3</v>
      </c>
      <c r="AD5" s="50">
        <f>Calculations!AD14/SUM(Calculations!$B$14:$AM$14)</f>
        <v>2.271618108704616E-3</v>
      </c>
      <c r="AE5" s="50">
        <f>Calculations!AE14/SUM(Calculations!$B$14:$AM$14)</f>
        <v>1.3493660115915988E-3</v>
      </c>
      <c r="AF5" s="50">
        <f>Calculations!AF14/SUM(Calculations!$B$14:$AM$14)</f>
        <v>3.6563044133771391E-4</v>
      </c>
      <c r="AG5" s="50">
        <f>Calculations!AG14/SUM(Calculations!$B$14:$AM$14)</f>
        <v>5.939041873607231E-4</v>
      </c>
      <c r="AH5" s="50">
        <f>Calculations!AH14/SUM(Calculations!$B$14:$AM$14)</f>
        <v>1.3816121310154795E-2</v>
      </c>
      <c r="AI5" s="50">
        <f>Calculations!AI14/SUM(Calculations!$B$14:$AM$14)</f>
        <v>1.8774372419672056E-3</v>
      </c>
      <c r="AJ5" s="50">
        <f>Calculations!AJ14/SUM(Calculations!$B$14:$AM$14)</f>
        <v>8.6369749556707866E-4</v>
      </c>
      <c r="AK5" s="50">
        <f>Calculations!AK14/SUM(Calculations!$B$14:$AM$14)</f>
        <v>8.8900639425523818E-4</v>
      </c>
      <c r="AL5" s="50">
        <f>Calculations!AL14/SUM(Calculations!$B$14:$AM$14)</f>
        <v>1.3887915118303434E-3</v>
      </c>
      <c r="AM5" s="50">
        <f>Calculations!AM14/SUM(Calculations!$B$14:$AM$14)</f>
        <v>0</v>
      </c>
      <c r="AO5" s="91"/>
    </row>
    <row r="6" spans="1:41">
      <c r="A6" t="s">
        <v>147</v>
      </c>
      <c r="B6" s="50">
        <f>Calculations!B15/SUM(Calculations!B15:AM15)</f>
        <v>2.6278962217231656E-2</v>
      </c>
      <c r="C6" s="50">
        <f>Calculations!C15/SUM(Calculations!C15:AN15)</f>
        <v>0.13917254097013076</v>
      </c>
      <c r="D6" s="50">
        <f>Calculations!D15/SUM(Calculations!D15:AO15)</f>
        <v>0</v>
      </c>
      <c r="E6" s="50">
        <f>Calculations!E15/SUM(Calculations!E15:AP15)</f>
        <v>8.2923391113716334E-3</v>
      </c>
      <c r="F6" s="50">
        <f>Calculations!F15/SUM(Calculations!F15:AQ15)</f>
        <v>1.0394152824924346E-2</v>
      </c>
      <c r="G6" s="50">
        <f>Calculations!G15/SUM(Calculations!G15:AR15)</f>
        <v>1.6824939019358168E-3</v>
      </c>
      <c r="H6" s="50">
        <f>Calculations!H15/SUM(Calculations!H15:AS15)</f>
        <v>1.211111234880856E-3</v>
      </c>
      <c r="I6" s="50">
        <f>Calculations!I15/SUM(Calculations!I15:AT15)</f>
        <v>1.4053077197569342E-4</v>
      </c>
      <c r="J6" s="50">
        <f>Calculations!J15/SUM(Calculations!J15:AU15)</f>
        <v>1.1886558571482259E-3</v>
      </c>
      <c r="K6" s="50">
        <f>Calculations!K15/SUM(Calculations!K15:AV15)</f>
        <v>3.376154312724991E-2</v>
      </c>
      <c r="L6" s="50">
        <f>Calculations!L15/SUM(Calculations!L15:AW15)</f>
        <v>1.3613492421539956E-3</v>
      </c>
      <c r="M6" s="50">
        <f>Calculations!M15/SUM(Calculations!M15:AX15)</f>
        <v>3.1077333423439073E-5</v>
      </c>
      <c r="N6" s="50">
        <f>Calculations!N15/SUM(Calculations!N15:AY15)</f>
        <v>1.2083695220129595E-3</v>
      </c>
      <c r="O6" s="50">
        <f>Calculations!O15/SUM(Calculations!O15:AZ15)</f>
        <v>9.6077304099681064E-3</v>
      </c>
      <c r="P6" s="50">
        <f>Calculations!P15/SUM(Calculations!P15:BA15)</f>
        <v>0.11410918874255231</v>
      </c>
      <c r="Q6" s="50">
        <f>Calculations!Q15/SUM(Calculations!Q15:BB15)</f>
        <v>2.0564849867570227E-4</v>
      </c>
      <c r="R6" s="50">
        <f>Calculations!R15/SUM(Calculations!R15:BC15)</f>
        <v>3.5668924626527546E-6</v>
      </c>
      <c r="S6" s="50">
        <f>Calculations!S15/SUM(Calculations!S15:BD15)</f>
        <v>5.3503577781299624E-5</v>
      </c>
      <c r="T6" s="50">
        <f>Calculations!T15/SUM(Calculations!T15:BE15)</f>
        <v>1.8976950921203932E-3</v>
      </c>
      <c r="U6" s="50">
        <f>Calculations!U15/SUM(Calculations!U15:BF15)</f>
        <v>1.8083823534538923E-3</v>
      </c>
      <c r="V6" s="50">
        <f>Calculations!V15/SUM(Calculations!V15:BG15)</f>
        <v>1.7424383703230616E-4</v>
      </c>
      <c r="W6" s="50">
        <f>Calculations!W15/SUM(Calculations!W15:BH15)</f>
        <v>9.1661468315161899E-4</v>
      </c>
      <c r="X6" s="50">
        <f>Calculations!X15/SUM(Calculations!X15:BI15)</f>
        <v>0.28405509453626715</v>
      </c>
      <c r="Y6" s="50">
        <f>Calculations!Y15/SUM(Calculations!Y15:BJ15)</f>
        <v>5.5562007594337201E-2</v>
      </c>
      <c r="Z6" s="50">
        <f>Calculations!Z15/SUM(Calculations!Z15:BK15)</f>
        <v>3.5610516701153538E-3</v>
      </c>
      <c r="AA6" s="50">
        <f>Calculations!AA15/SUM(Calculations!AA15:BL15)</f>
        <v>2.3992337544753895E-3</v>
      </c>
      <c r="AB6" s="50">
        <f>Calculations!AB15/SUM(Calculations!AB15:BM15)</f>
        <v>3.6066171144388069E-3</v>
      </c>
      <c r="AC6" s="50">
        <f>Calculations!AC15/SUM(Calculations!AC15:BN15)</f>
        <v>5.5303020421511001E-5</v>
      </c>
      <c r="AD6" s="50">
        <f>Calculations!AD15/SUM(Calculations!AD15:BO15)</f>
        <v>6.9043395415160675E-4</v>
      </c>
      <c r="AE6" s="50">
        <f>Calculations!AE15/SUM(Calculations!AE15:BP15)</f>
        <v>1.0711798179120274E-5</v>
      </c>
      <c r="AF6" s="50">
        <f>Calculations!AF15/SUM(Calculations!AF15:BQ15)</f>
        <v>6.9627433999302509E-5</v>
      </c>
      <c r="AG6" s="50">
        <f>Calculations!AG15/SUM(Calculations!AG15:BR15)</f>
        <v>3.5708862726381395E-6</v>
      </c>
      <c r="AH6" s="50">
        <f>Calculations!AH15/SUM(Calculations!AH15:BS15)</f>
        <v>1.683678889774718E-3</v>
      </c>
      <c r="AI6" s="50">
        <f>Calculations!AI15/SUM(Calculations!AI15:BT15)</f>
        <v>3.1745177522469682E-3</v>
      </c>
      <c r="AJ6" s="50">
        <f>Calculations!AJ15/SUM(Calculations!AJ15:BU15)</f>
        <v>1.1715840550668452E-3</v>
      </c>
      <c r="AK6" s="50">
        <f>Calculations!AK15/SUM(Calculations!AK15:BV15)</f>
        <v>1.7423729342264946E-3</v>
      </c>
      <c r="AL6" s="50">
        <f>Calculations!AL15/SUM(Calculations!AL15:BW15)</f>
        <v>3.4458432936200155E-3</v>
      </c>
      <c r="AM6" s="50">
        <f>Calculations!AM15/SUM(Calculations!AM15:BX15)</f>
        <v>0</v>
      </c>
      <c r="AO6" s="91"/>
    </row>
    <row r="7" spans="1:41">
      <c r="A7" t="s">
        <v>148</v>
      </c>
      <c r="B7">
        <f>'OECD TTL'!C$29/SUM('OECD TTL'!$C$29:$AL$29)</f>
        <v>2.2707936430397476E-2</v>
      </c>
      <c r="C7" s="45">
        <f>'OECD TTL'!D$29/SUM('OECD TTL'!$C$29:$AL$29)*Calculations!B7/SUM(Calculations!B7:C7)</f>
        <v>6.5719167960425909E-3</v>
      </c>
      <c r="D7" s="45">
        <f>'OECD TTL'!D$29/SUM('OECD TTL'!$C$29:$AL$29)*Calculations!C7/SUM(Calculations!B7:C7)</f>
        <v>1.5304558868718945E-2</v>
      </c>
      <c r="E7">
        <f>'OECD TTL'!E$29/SUM('OECD TTL'!$C$29:$AL$29)</f>
        <v>1.7335498998583363E-2</v>
      </c>
      <c r="F7">
        <f>'OECD TTL'!F$29/SUM('OECD TTL'!$C$29:$AL$29)</f>
        <v>1.3291159852148568E-3</v>
      </c>
      <c r="G7">
        <f>'OECD TTL'!G$29/SUM('OECD TTL'!$C$29:$AL$29)</f>
        <v>1.4913373389998864E-2</v>
      </c>
      <c r="H7">
        <f>'OECD TTL'!H$29/SUM('OECD TTL'!$C$29:$AL$29)</f>
        <v>3.7592814225001228E-2</v>
      </c>
      <c r="I7">
        <f>'OECD TTL'!I$29/SUM('OECD TTL'!$C$29:$AL$29)</f>
        <v>1.9814615797958089E-3</v>
      </c>
      <c r="J7">
        <f>'OECD TTL'!J$29/SUM('OECD TTL'!$C$29:$AL$29)</f>
        <v>1.1231335385016201E-2</v>
      </c>
      <c r="K7">
        <f>'OECD TTL'!K$29/SUM('OECD TTL'!$C$29:$AL$29)</f>
        <v>4.1443790402683478E-2</v>
      </c>
      <c r="L7" s="45">
        <f>'OECD TTL'!L$29/SUM('OECD TTL'!$C$29:$AL$29)*Calculations!F7/SUM(Calculations!F7:G7)</f>
        <v>4.4497636075037379E-2</v>
      </c>
      <c r="M7" s="45">
        <f>'OECD TTL'!L$29/SUM('OECD TTL'!$C$29:$AL$29)*Calculations!G7/SUM(Calculations!F7:G7)</f>
        <v>1.4260690036918828E-3</v>
      </c>
      <c r="N7">
        <f>'OECD TTL'!M$29/SUM('OECD TTL'!$C$29:$AL$29)</f>
        <v>1.1835849087326789E-2</v>
      </c>
      <c r="O7">
        <f>'OECD TTL'!N$29/SUM('OECD TTL'!$C$29:$AL$29)</f>
        <v>2.8522055590835819E-2</v>
      </c>
      <c r="P7">
        <f>'OECD TTL'!O$29/SUM('OECD TTL'!$C$29:$AL$29)</f>
        <v>7.0553058798625709E-2</v>
      </c>
      <c r="Q7">
        <f>'OECD TTL'!P$29/SUM('OECD TTL'!$C$29:$AL$29)</f>
        <v>6.69850031752235E-3</v>
      </c>
      <c r="R7">
        <f>'OECD TTL'!Q$29/SUM('OECD TTL'!$C$29:$AL$29)</f>
        <v>3.3472147590900953E-3</v>
      </c>
      <c r="S7">
        <f>'OECD TTL'!R$29/SUM('OECD TTL'!$C$29:$AL$29)</f>
        <v>5.4976145115854958E-3</v>
      </c>
      <c r="T7">
        <f>'OECD TTL'!S$29/SUM('OECD TTL'!$C$29:$AL$29)</f>
        <v>1.0835450148991259E-2</v>
      </c>
      <c r="U7">
        <f>'OECD TTL'!T$29/SUM('OECD TTL'!$C$29:$AL$29)</f>
        <v>1.5603373878494784E-2</v>
      </c>
      <c r="V7">
        <f>'OECD TTL'!U$29/SUM('OECD TTL'!$C$29:$AL$29)</f>
        <v>3.7166397993910086E-3</v>
      </c>
      <c r="W7">
        <f>'OECD TTL'!V$29/SUM('OECD TTL'!$C$29:$AL$29)</f>
        <v>8.12124468760686E-3</v>
      </c>
      <c r="X7">
        <f>'OECD TTL'!W$29/SUM('OECD TTL'!$C$29:$AL$29)</f>
        <v>0.26578147134971425</v>
      </c>
      <c r="Y7">
        <f>'OECD TTL'!X$29/SUM('OECD TTL'!$C$29:$AL$29)</f>
        <v>3.1846880953544043E-2</v>
      </c>
      <c r="Z7">
        <f>'OECD TTL'!Y$29/SUM('OECD TTL'!$C$29:$AL$29)</f>
        <v>3.0340685196945279E-2</v>
      </c>
      <c r="AA7">
        <f>'OECD TTL'!Z$29/SUM('OECD TTL'!$C$29:$AL$29)</f>
        <v>3.839069089606436E-2</v>
      </c>
      <c r="AB7">
        <f>'OECD TTL'!AA$29/SUM('OECD TTL'!$C$29:$AL$29)</f>
        <v>2.1627139205054307E-2</v>
      </c>
      <c r="AC7">
        <f>'OECD TTL'!AB$29/SUM('OECD TTL'!$C$29:$AL$29)</f>
        <v>4.2631446110758314E-3</v>
      </c>
      <c r="AD7">
        <f>'OECD TTL'!AC$29/SUM('OECD TTL'!$C$29:$AL$29)</f>
        <v>1.4860452998550797E-2</v>
      </c>
      <c r="AE7">
        <f>'OECD TTL'!AD$29/SUM('OECD TTL'!$C$29:$AL$29)</f>
        <v>1.1593636526468339E-2</v>
      </c>
      <c r="AF7">
        <f>'OECD TTL'!AE$29/SUM('OECD TTL'!$C$29:$AL$29)</f>
        <v>2.3587229088303779E-2</v>
      </c>
      <c r="AG7">
        <f>'OECD TTL'!AF$29/SUM('OECD TTL'!$C$29:$AL$29)</f>
        <v>3.0773207627049652E-2</v>
      </c>
      <c r="AH7">
        <f>'OECD TTL'!AG$29/SUM('OECD TTL'!$C$29:$AL$29)</f>
        <v>2.0320412616221323E-2</v>
      </c>
      <c r="AI7">
        <f>'OECD TTL'!AH$29/SUM('OECD TTL'!$C$29:$AL$29)</f>
        <v>5.054609773175061E-2</v>
      </c>
      <c r="AJ7">
        <f>'OECD TTL'!AI$29/SUM('OECD TTL'!$C$29:$AL$29)</f>
        <v>4.4103040072948733E-2</v>
      </c>
      <c r="AK7">
        <f>'OECD TTL'!AJ$29/SUM('OECD TTL'!$C$29:$AL$29)</f>
        <v>1.0996246723006531E-2</v>
      </c>
      <c r="AL7">
        <f>'OECD TTL'!AK$29/SUM('OECD TTL'!$C$29:$AL$29)</f>
        <v>1.9903155683650045E-2</v>
      </c>
      <c r="AM7">
        <f>'OECD TTL'!AL$29/SUM('OECD TTL'!$C$29:$AL$29)</f>
        <v>0</v>
      </c>
      <c r="AO7" s="91"/>
    </row>
    <row r="8" spans="1:41">
      <c r="A8" t="s">
        <v>149</v>
      </c>
      <c r="B8">
        <f>'OECD TTL'!C$9/SUM('OECD TTL'!$C$9:$AL$9)</f>
        <v>0.29325386086557065</v>
      </c>
      <c r="C8" s="45">
        <f>'OECD TTL'!D$9/SUM('OECD TTL'!$C$9:$AL$9)*Calculations!B8/SUM(Calculations!B8:C8)</f>
        <v>1.4847580551274111E-6</v>
      </c>
      <c r="D8" s="45">
        <f>'OECD TTL'!D$9/SUM('OECD TTL'!$C$9:$AL$9)*Calculations!C8/SUM(Calculations!B8:C8)</f>
        <v>2.6086349811013916E-6</v>
      </c>
      <c r="E8">
        <f>'OECD TTL'!E$9/SUM('OECD TTL'!$C$9:$AL$9)</f>
        <v>1.8192857938794677E-6</v>
      </c>
      <c r="F8">
        <f>'OECD TTL'!F$9/SUM('OECD TTL'!$C$9:$AL$9)</f>
        <v>9.5512504178672041E-5</v>
      </c>
      <c r="G8">
        <f>'OECD TTL'!G$9/SUM('OECD TTL'!$C$9:$AL$9)</f>
        <v>0.47074520220224542</v>
      </c>
      <c r="H8">
        <f>'OECD TTL'!H$9/SUM('OECD TTL'!$C$9:$AL$9)</f>
        <v>5.8557806669046891E-2</v>
      </c>
      <c r="I8">
        <f>'OECD TTL'!I$9/SUM('OECD TTL'!$C$9:$AL$9)</f>
        <v>2.4568999824893738E-2</v>
      </c>
      <c r="J8">
        <f>'OECD TTL'!J$9/SUM('OECD TTL'!$C$9:$AL$9)</f>
        <v>1.2974691460499892E-2</v>
      </c>
      <c r="K8">
        <f>'OECD TTL'!K$9/SUM('OECD TTL'!$C$9:$AL$9)</f>
        <v>3.6886019470906201E-4</v>
      </c>
      <c r="L8" s="45">
        <f>'OECD TTL'!L$9/SUM('OECD TTL'!$C$9:$AL$9)*Calculations!F8/SUM(Calculations!F8:G8)</f>
        <v>1.871123139062697E-2</v>
      </c>
      <c r="M8" s="45">
        <f>'OECD TTL'!L$9/SUM('OECD TTL'!$C$9:$AL$9)*Calculations!G8/SUM(Calculations!F8:G8)</f>
        <v>1.3168310927436215E-3</v>
      </c>
      <c r="N8">
        <f>'OECD TTL'!M$9/SUM('OECD TTL'!$C$9:$AL$9)</f>
        <v>6.637209397520767E-3</v>
      </c>
      <c r="O8">
        <f>'OECD TTL'!N$9/SUM('OECD TTL'!$C$9:$AL$9)</f>
        <v>3.4202572924933993E-4</v>
      </c>
      <c r="P8">
        <f>'OECD TTL'!O$9/SUM('OECD TTL'!$C$9:$AL$9)</f>
        <v>2.0012143732674143E-5</v>
      </c>
      <c r="Q8">
        <f>'OECD TTL'!P$9/SUM('OECD TTL'!$C$9:$AL$9)</f>
        <v>3.6385715877589353E-6</v>
      </c>
      <c r="R8">
        <f>'OECD TTL'!Q$9/SUM('OECD TTL'!$C$9:$AL$9)</f>
        <v>2.7289286908192011E-6</v>
      </c>
      <c r="S8">
        <f>'OECD TTL'!R$9/SUM('OECD TTL'!$C$9:$AL$9)</f>
        <v>5.9126788301082693E-6</v>
      </c>
      <c r="T8">
        <f>'OECD TTL'!S$9/SUM('OECD TTL'!$C$9:$AL$9)</f>
        <v>5.0030359331685358E-6</v>
      </c>
      <c r="U8">
        <f>'OECD TTL'!T$9/SUM('OECD TTL'!$C$9:$AL$9)</f>
        <v>3.6021858718813458E-4</v>
      </c>
      <c r="V8">
        <f>'OECD TTL'!U$9/SUM('OECD TTL'!$C$9:$AL$9)</f>
        <v>3.4566430083709885E-5</v>
      </c>
      <c r="W8">
        <f>'OECD TTL'!V$9/SUM('OECD TTL'!$C$9:$AL$9)</f>
        <v>6.690423506991742E-3</v>
      </c>
      <c r="X8">
        <f>'OECD TTL'!W$9/SUM('OECD TTL'!$C$9:$AL$9)</f>
        <v>1.6419054289762195E-3</v>
      </c>
      <c r="Y8">
        <f>'OECD TTL'!X$9/SUM('OECD TTL'!$C$9:$AL$9)</f>
        <v>1.8007745609267441E-2</v>
      </c>
      <c r="Z8">
        <f>'OECD TTL'!Y$9/SUM('OECD TTL'!$C$9:$AL$9)</f>
        <v>2.1398439507610299E-2</v>
      </c>
      <c r="AA8">
        <f>'OECD TTL'!Z$9/SUM('OECD TTL'!$C$9:$AL$9)</f>
        <v>7.7274164095030387E-4</v>
      </c>
      <c r="AB8">
        <f>'OECD TTL'!AA$9/SUM('OECD TTL'!$C$9:$AL$9)</f>
        <v>4.1040358581229966E-2</v>
      </c>
      <c r="AC8">
        <f>'OECD TTL'!AB$9/SUM('OECD TTL'!$C$9:$AL$9)</f>
        <v>2.5015179665842679E-5</v>
      </c>
      <c r="AD8">
        <f>'OECD TTL'!AC$9/SUM('OECD TTL'!$C$9:$AL$9)</f>
        <v>6.1400895543432029E-5</v>
      </c>
      <c r="AE8">
        <f>'OECD TTL'!AD$9/SUM('OECD TTL'!$C$9:$AL$9)</f>
        <v>5.4578573816384021E-6</v>
      </c>
      <c r="AF8">
        <f>'OECD TTL'!AE$9/SUM('OECD TTL'!$C$9:$AL$9)</f>
        <v>2.7744108356661877E-5</v>
      </c>
      <c r="AG8">
        <f>'OECD TTL'!AF$9/SUM('OECD TTL'!$C$9:$AL$9)</f>
        <v>9.0964289693973383E-7</v>
      </c>
      <c r="AH8">
        <f>'OECD TTL'!AG$9/SUM('OECD TTL'!$C$9:$AL$9)</f>
        <v>8.9417896769175831E-3</v>
      </c>
      <c r="AI8">
        <f>'OECD TTL'!AH$9/SUM('OECD TTL'!$C$9:$AL$9)</f>
        <v>8.5479143025426786E-3</v>
      </c>
      <c r="AJ8">
        <f>'OECD TTL'!AI$9/SUM('OECD TTL'!$C$9:$AL$9)</f>
        <v>4.5482144846986691E-7</v>
      </c>
      <c r="AK8">
        <f>'OECD TTL'!AJ$9/SUM('OECD TTL'!$C$9:$AL$9)</f>
        <v>1.5677695328756311E-3</v>
      </c>
      <c r="AL8">
        <f>'OECD TTL'!AK$9/SUM('OECD TTL'!$C$9:$AL$9)</f>
        <v>3.2597053211835363E-3</v>
      </c>
      <c r="AM8">
        <f>'OECD TTL'!AL$9/SUM('OECD TTL'!$C$9:$AL$9)</f>
        <v>0</v>
      </c>
      <c r="AO8" s="91"/>
    </row>
    <row r="9" spans="1:41">
      <c r="A9" t="s">
        <v>150</v>
      </c>
      <c r="B9" s="50">
        <f>Calculations!B16/SUM(Calculations!$B$16:$AM$16)</f>
        <v>1.682524202435615E-2</v>
      </c>
      <c r="C9" s="50">
        <f>Calculations!C16/SUM(Calculations!$B$16:$AM$16)</f>
        <v>2.3719943002390637E-3</v>
      </c>
      <c r="D9" s="50">
        <f>Calculations!D16/SUM(Calculations!$B$16:$AM$16)</f>
        <v>1.2736616453012364E-3</v>
      </c>
      <c r="E9" s="50">
        <f>Calculations!E16/SUM(Calculations!$B$16:$AM$16)</f>
        <v>3.7573673724143925E-3</v>
      </c>
      <c r="F9" s="50">
        <f>Calculations!F16/SUM(Calculations!$B$16:$AM$16)</f>
        <v>8.0147937258116678E-4</v>
      </c>
      <c r="G9" s="50">
        <f>Calculations!G16/SUM(Calculations!$B$16:$AM$16)</f>
        <v>2.1386277528551656E-2</v>
      </c>
      <c r="H9" s="50">
        <f>Calculations!H16/SUM(Calculations!$B$16:$AM$16)</f>
        <v>7.648296416535183E-2</v>
      </c>
      <c r="I9" s="50">
        <f>Calculations!I16/SUM(Calculations!$B$16:$AM$16)</f>
        <v>2.2537311543574723E-3</v>
      </c>
      <c r="J9" s="50">
        <f>Calculations!J16/SUM(Calculations!$B$16:$AM$16)</f>
        <v>1.4356288716689276E-2</v>
      </c>
      <c r="K9" s="50">
        <f>Calculations!K16/SUM(Calculations!$B$16:$AM$16)</f>
        <v>5.6451629205199645E-3</v>
      </c>
      <c r="L9" s="50">
        <f>Calculations!L16/SUM(Calculations!$B$16:$AM$16)</f>
        <v>8.88825063912543E-3</v>
      </c>
      <c r="M9" s="50">
        <f>Calculations!M16/SUM(Calculations!$B$16:$AM$16)</f>
        <v>2.0378637676301187E-2</v>
      </c>
      <c r="N9" s="50">
        <f>Calculations!N16/SUM(Calculations!$B$16:$AM$16)</f>
        <v>7.2339071611208323E-3</v>
      </c>
      <c r="O9" s="50">
        <f>Calculations!O16/SUM(Calculations!$B$16:$AM$16)</f>
        <v>1.4684676635423013E-2</v>
      </c>
      <c r="P9" s="50">
        <f>Calculations!P16/SUM(Calculations!$B$16:$AM$16)</f>
        <v>0.12854326079083953</v>
      </c>
      <c r="Q9" s="50">
        <f>Calculations!Q16/SUM(Calculations!$B$16:$AM$16)</f>
        <v>3.8819994194603802E-2</v>
      </c>
      <c r="R9" s="50">
        <f>Calculations!R16/SUM(Calculations!$B$16:$AM$16)</f>
        <v>2.0320549440533558E-2</v>
      </c>
      <c r="S9" s="50">
        <f>Calculations!S16/SUM(Calculations!$B$16:$AM$16)</f>
        <v>4.0057931752117193E-2</v>
      </c>
      <c r="T9" s="50">
        <f>Calculations!T16/SUM(Calculations!$B$16:$AM$16)</f>
        <v>4.8527042912181913E-2</v>
      </c>
      <c r="U9" s="50">
        <f>Calculations!U16/SUM(Calculations!$B$16:$AM$16)</f>
        <v>7.283348123781419E-2</v>
      </c>
      <c r="V9" s="50">
        <f>Calculations!V16/SUM(Calculations!$B$16:$AM$16)</f>
        <v>2.1583631753159537E-2</v>
      </c>
      <c r="W9" s="50">
        <f>Calculations!W16/SUM(Calculations!$B$16:$AM$16)</f>
        <v>4.0238206749037199E-2</v>
      </c>
      <c r="X9" s="50">
        <f>Calculations!X16/SUM(Calculations!$B$16:$AM$16)</f>
        <v>9.8636685896371472E-3</v>
      </c>
      <c r="Y9" s="50">
        <f>Calculations!Y16/SUM(Calculations!$B$16:$AM$16)</f>
        <v>0.21487857088968906</v>
      </c>
      <c r="Z9" s="50">
        <f>Calculations!Z16/SUM(Calculations!$B$16:$AM$16)</f>
        <v>1.5696041850587247E-2</v>
      </c>
      <c r="AA9" s="50">
        <f>Calculations!AA16/SUM(Calculations!$B$16:$AM$16)</f>
        <v>9.9869651150962021E-3</v>
      </c>
      <c r="AB9" s="50">
        <f>Calculations!AB16/SUM(Calculations!$B$16:$AM$16)</f>
        <v>2.3917908534285551E-2</v>
      </c>
      <c r="AC9" s="50">
        <f>Calculations!AC16/SUM(Calculations!$B$16:$AM$16)</f>
        <v>5.3652465230018473E-3</v>
      </c>
      <c r="AD9" s="50">
        <f>Calculations!AD16/SUM(Calculations!$B$16:$AM$16)</f>
        <v>1.1509192763838924E-2</v>
      </c>
      <c r="AE9" s="50">
        <f>Calculations!AE16/SUM(Calculations!$B$16:$AM$16)</f>
        <v>9.8954820216365074E-3</v>
      </c>
      <c r="AF9" s="50">
        <f>Calculations!AF16/SUM(Calculations!$B$16:$AM$16)</f>
        <v>8.8406928882804811E-3</v>
      </c>
      <c r="AG9" s="50">
        <f>Calculations!AG16/SUM(Calculations!$B$16:$AM$16)</f>
        <v>1.2339465620018959E-2</v>
      </c>
      <c r="AH9" s="50">
        <f>Calculations!AH16/SUM(Calculations!$B$16:$AM$16)</f>
        <v>1.0741245043043782E-2</v>
      </c>
      <c r="AI9" s="50">
        <f>Calculations!AI16/SUM(Calculations!$B$16:$AM$16)</f>
        <v>2.3119463371361542E-2</v>
      </c>
      <c r="AJ9" s="50">
        <f>Calculations!AJ16/SUM(Calculations!$B$16:$AM$16)</f>
        <v>7.3834368509545951E-3</v>
      </c>
      <c r="AK9" s="50">
        <f>Calculations!AK16/SUM(Calculations!$B$16:$AM$16)</f>
        <v>1.8100135646385483E-2</v>
      </c>
      <c r="AL9" s="50">
        <f>Calculations!AL16/SUM(Calculations!$B$16:$AM$16)</f>
        <v>1.1098744149563139E-2</v>
      </c>
      <c r="AM9" s="50">
        <f>Calculations!AM16/SUM(Calculations!$B$16:$AM$16)</f>
        <v>0</v>
      </c>
      <c r="AO9" s="91"/>
    </row>
    <row r="12" spans="1:41">
      <c r="B12" s="9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OECD TTL</vt:lpstr>
      <vt:lpstr>Brookings IO-table</vt:lpstr>
      <vt:lpstr>WIOD</vt:lpstr>
      <vt:lpstr>Coal Gas Exp Shares</vt:lpstr>
      <vt:lpstr>ISIC split</vt:lpstr>
      <vt:lpstr>Calculations</vt:lpstr>
      <vt:lpstr>Classification Key</vt:lpstr>
      <vt:lpstr>FoGPbEaIC-isic</vt:lpstr>
      <vt:lpstr>FoGPbEaIC-entity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2021-01-10T23:13:07Z</dcterms:modified>
</cp:coreProperties>
</file>