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ganM\Documents\eps-india\InputData\trans\BNVFE\"/>
    </mc:Choice>
  </mc:AlternateContent>
  <bookViews>
    <workbookView xWindow="0" yWindow="0" windowWidth="8528" windowHeight="3180" tabRatio="742"/>
  </bookViews>
  <sheets>
    <sheet name="About" sheetId="1" r:id="rId1"/>
    <sheet name="Data from India AVLo" sheetId="25" r:id="rId2"/>
    <sheet name="Conversion Factors" sheetId="24" r:id="rId3"/>
    <sheet name="India Data" sheetId="23" r:id="rId4"/>
    <sheet name="ICCT emissions to fuel rates" sheetId="28" r:id="rId5"/>
    <sheet name="Multipliers by Technology" sheetId="26" r:id="rId6"/>
    <sheet name="Psgr Ship Data" sheetId="27" r:id="rId7"/>
    <sheet name="AEO 7" sheetId="4" r:id="rId8"/>
    <sheet name="AEO 48" sheetId="16" r:id="rId9"/>
    <sheet name="AEO 49" sheetId="17" r:id="rId10"/>
    <sheet name="NTS 1-40" sheetId="20" r:id="rId11"/>
    <sheet name="Rail Calcs" sheetId="31" r:id="rId12"/>
    <sheet name="U.S. Aircraft Calcs" sheetId="18" r:id="rId13"/>
    <sheet name="Hydrogen vehicles - US data" sheetId="29" r:id="rId14"/>
    <sheet name="BNVFE-LDVs-psgr" sheetId="2" r:id="rId15"/>
    <sheet name="BNVFE-LDVs-frgt" sheetId="5" r:id="rId16"/>
    <sheet name="BNVFE-HDVs-psgr" sheetId="6" r:id="rId17"/>
    <sheet name="BNVFE-HDVs-frgt" sheetId="7" r:id="rId18"/>
    <sheet name="BNVFE-aircraft-psgr" sheetId="8" r:id="rId19"/>
    <sheet name="BNVFE-aircraft-frgt" sheetId="9" r:id="rId20"/>
    <sheet name="BNVFE-rail-psgr" sheetId="10" r:id="rId21"/>
    <sheet name="BNVFE-rail-frgt" sheetId="11" r:id="rId22"/>
    <sheet name="BNVFE-ships-psgr" sheetId="12" r:id="rId23"/>
    <sheet name="BNVFE-ships-frgt" sheetId="13" r:id="rId24"/>
    <sheet name="BNVFE-motorbikes-psgr" sheetId="14" r:id="rId25"/>
    <sheet name="BNVFE-motorbikes-frgt" sheetId="15" r:id="rId26"/>
  </sheets>
  <externalReferences>
    <externalReference r:id="rId27"/>
    <externalReference r:id="rId28"/>
  </externalReferences>
  <definedNames>
    <definedName name="_xlnm._FilterDatabase" localSheetId="4" hidden="1">'ICCT emissions to fuel rates'!$A$1:$B$8</definedName>
    <definedName name="Eno_TM" localSheetId="10">'[1]1997  Table 1a Modified'!#REF!</definedName>
    <definedName name="Eno_TM">'[1]1997  Table 1a Modified'!#REF!</definedName>
    <definedName name="Eno_Tons" localSheetId="10">'[1]1997  Table 1a Modified'!#REF!</definedName>
    <definedName name="Eno_Tons">'[1]1997  Table 1a Modified'!#REF!</definedName>
    <definedName name="preferences.energyunits">[2]Preferences!$C$3</definedName>
    <definedName name="Sum_T2" localSheetId="10">'[1]1997  Table 1a Modified'!#REF!</definedName>
    <definedName name="Sum_T2">'[1]1997  Table 1a Modified'!#REF!</definedName>
    <definedName name="Sum_TTM" localSheetId="10">'[1]1997  Table 1a Modified'!#REF!</definedName>
    <definedName name="Sum_TTM">'[1]1997  Table 1a Modified'!#REF!</definedName>
    <definedName name="ti_tbl_50" localSheetId="10">#REF!</definedName>
    <definedName name="ti_tbl_50">#REF!</definedName>
    <definedName name="ti_tbl_69" localSheetId="10">#REF!</definedName>
    <definedName name="ti_tbl_69">#REF!</definedName>
  </definedNames>
  <calcPr calcId="162913"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7" i="31" l="1"/>
  <c r="C18" i="31"/>
  <c r="B18" i="31"/>
  <c r="B17" i="31"/>
  <c r="F9" i="31" l="1"/>
  <c r="F8" i="31"/>
  <c r="B2" i="11" l="1"/>
  <c r="B5" i="11"/>
  <c r="B2" i="10"/>
  <c r="B5" i="10"/>
  <c r="C8" i="31"/>
  <c r="B13" i="31" l="1"/>
  <c r="B12" i="31"/>
  <c r="G4" i="31" l="1"/>
  <c r="G3" i="31"/>
  <c r="F3" i="31"/>
  <c r="C9" i="31"/>
  <c r="F4" i="31"/>
  <c r="C2" i="11" l="1"/>
  <c r="D2" i="11" s="1"/>
  <c r="E2" i="11" s="1"/>
  <c r="F2" i="11" s="1"/>
  <c r="G2" i="11" s="1"/>
  <c r="H2" i="11" s="1"/>
  <c r="I2" i="11" s="1"/>
  <c r="J2" i="11" s="1"/>
  <c r="K2" i="11" s="1"/>
  <c r="L2" i="11" s="1"/>
  <c r="M2" i="11" s="1"/>
  <c r="N2" i="11" s="1"/>
  <c r="O2" i="11" s="1"/>
  <c r="P2" i="11" s="1"/>
  <c r="Q2" i="11" s="1"/>
  <c r="R2" i="11" s="1"/>
  <c r="S2" i="11" s="1"/>
  <c r="T2" i="11" s="1"/>
  <c r="U2" i="11" s="1"/>
  <c r="V2" i="11" s="1"/>
  <c r="W2" i="11" s="1"/>
  <c r="X2" i="11" s="1"/>
  <c r="Y2" i="11" s="1"/>
  <c r="Z2" i="11" s="1"/>
  <c r="AA2" i="11" s="1"/>
  <c r="AB2" i="11" s="1"/>
  <c r="AC2" i="11" s="1"/>
  <c r="AD2" i="11" s="1"/>
  <c r="AE2" i="11" s="1"/>
  <c r="AF2" i="11" s="1"/>
  <c r="AG2" i="11" s="1"/>
  <c r="AH2" i="11" s="1"/>
  <c r="AI2" i="11" s="1"/>
  <c r="B28" i="24" l="1"/>
  <c r="B15" i="26" l="1"/>
  <c r="C2" i="10" l="1"/>
  <c r="D2" i="10" s="1"/>
  <c r="E2" i="10" s="1"/>
  <c r="F2" i="10" s="1"/>
  <c r="G2" i="10" s="1"/>
  <c r="H2" i="10" s="1"/>
  <c r="I2" i="10" s="1"/>
  <c r="J2" i="10" s="1"/>
  <c r="K2" i="10" s="1"/>
  <c r="L2" i="10" s="1"/>
  <c r="M2" i="10" s="1"/>
  <c r="N2" i="10" s="1"/>
  <c r="O2" i="10" s="1"/>
  <c r="P2" i="10" s="1"/>
  <c r="Q2" i="10" s="1"/>
  <c r="R2" i="10" s="1"/>
  <c r="S2" i="10" s="1"/>
  <c r="T2" i="10" s="1"/>
  <c r="U2" i="10" s="1"/>
  <c r="V2" i="10" s="1"/>
  <c r="W2" i="10" s="1"/>
  <c r="X2" i="10" s="1"/>
  <c r="Y2" i="10" s="1"/>
  <c r="Z2" i="10" s="1"/>
  <c r="AA2" i="10" s="1"/>
  <c r="AB2" i="10" s="1"/>
  <c r="AC2" i="10" s="1"/>
  <c r="AD2" i="10" s="1"/>
  <c r="AE2" i="10" s="1"/>
  <c r="AF2" i="10" s="1"/>
  <c r="AG2" i="10" s="1"/>
  <c r="AH2" i="10" s="1"/>
  <c r="AI2" i="10" s="1"/>
  <c r="C8" i="15" l="1"/>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AF8" i="15"/>
  <c r="AG8" i="15"/>
  <c r="AH8" i="15"/>
  <c r="AI8" i="15"/>
  <c r="B8" i="15"/>
  <c r="C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AF8" i="14"/>
  <c r="AG8" i="14"/>
  <c r="AH8" i="14"/>
  <c r="AI8" i="14"/>
  <c r="B8" i="14"/>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AF8" i="13"/>
  <c r="AG8" i="13"/>
  <c r="AH8" i="13"/>
  <c r="AI8" i="13"/>
  <c r="B8" i="13"/>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AF8" i="12"/>
  <c r="AG8" i="12"/>
  <c r="AH8" i="12"/>
  <c r="AI8" i="12"/>
  <c r="B8" i="12"/>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AF8" i="11"/>
  <c r="AG8" i="11"/>
  <c r="AH8" i="11"/>
  <c r="AI8" i="11"/>
  <c r="B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8"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AH8" i="9"/>
  <c r="AI8" i="9"/>
  <c r="B8" i="9"/>
  <c r="C8" i="8"/>
  <c r="D8" i="8"/>
  <c r="E8" i="8"/>
  <c r="F8" i="8"/>
  <c r="G8" i="8"/>
  <c r="H8" i="8"/>
  <c r="I8" i="8"/>
  <c r="J8" i="8"/>
  <c r="K8" i="8"/>
  <c r="L8" i="8"/>
  <c r="M8" i="8"/>
  <c r="N8" i="8"/>
  <c r="O8" i="8"/>
  <c r="P8" i="8"/>
  <c r="Q8" i="8"/>
  <c r="R8" i="8"/>
  <c r="S8" i="8"/>
  <c r="T8" i="8"/>
  <c r="U8" i="8"/>
  <c r="V8" i="8"/>
  <c r="W8" i="8"/>
  <c r="X8" i="8"/>
  <c r="Y8" i="8"/>
  <c r="Z8" i="8"/>
  <c r="AA8" i="8"/>
  <c r="AB8" i="8"/>
  <c r="AC8" i="8"/>
  <c r="AD8" i="8"/>
  <c r="AE8" i="8"/>
  <c r="AF8" i="8"/>
  <c r="AG8" i="8"/>
  <c r="AH8" i="8"/>
  <c r="AI8" i="8"/>
  <c r="B8" i="8"/>
  <c r="C8" i="7"/>
  <c r="D8" i="7"/>
  <c r="E8" i="7"/>
  <c r="F8" i="7"/>
  <c r="G8" i="7"/>
  <c r="H8" i="7"/>
  <c r="I8" i="7"/>
  <c r="J8" i="7"/>
  <c r="K8" i="7"/>
  <c r="L8" i="7"/>
  <c r="M8" i="7"/>
  <c r="N8" i="7"/>
  <c r="O8" i="7"/>
  <c r="P8" i="7"/>
  <c r="Q8" i="7"/>
  <c r="R8" i="7"/>
  <c r="S8" i="7"/>
  <c r="T8" i="7"/>
  <c r="U8" i="7"/>
  <c r="V8" i="7"/>
  <c r="W8" i="7"/>
  <c r="X8" i="7"/>
  <c r="Y8" i="7"/>
  <c r="Z8" i="7"/>
  <c r="AA8" i="7"/>
  <c r="AB8" i="7"/>
  <c r="AC8" i="7"/>
  <c r="AD8" i="7"/>
  <c r="AE8" i="7"/>
  <c r="AF8" i="7"/>
  <c r="AG8" i="7"/>
  <c r="AH8" i="7"/>
  <c r="AI8" i="7"/>
  <c r="B8" i="7"/>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AH8" i="6"/>
  <c r="AI8" i="6"/>
  <c r="B8" i="6"/>
  <c r="C8"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AH8" i="5"/>
  <c r="AI8" i="5"/>
  <c r="B8" i="5"/>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B8" i="2"/>
  <c r="H15" i="26" l="1"/>
  <c r="G15" i="26"/>
  <c r="H19" i="26"/>
  <c r="G19" i="26"/>
  <c r="B6" i="10" l="1"/>
  <c r="C5" i="10"/>
  <c r="C5" i="13"/>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AG5" i="13"/>
  <c r="AH5" i="13"/>
  <c r="AI5" i="13"/>
  <c r="B5" i="13"/>
  <c r="AI6" i="13" l="1"/>
  <c r="AI2" i="13"/>
  <c r="AA6" i="13"/>
  <c r="AA2" i="13"/>
  <c r="S6" i="13"/>
  <c r="S2" i="13"/>
  <c r="K6" i="13"/>
  <c r="K2" i="13"/>
  <c r="C6" i="13"/>
  <c r="C2" i="13"/>
  <c r="AH2" i="13"/>
  <c r="AH6" i="13"/>
  <c r="N2" i="13"/>
  <c r="N6" i="13"/>
  <c r="AE6" i="13"/>
  <c r="AE2" i="13"/>
  <c r="W6" i="13"/>
  <c r="W2" i="13"/>
  <c r="O6" i="13"/>
  <c r="O2" i="13"/>
  <c r="G6" i="13"/>
  <c r="G2" i="13"/>
  <c r="AD2" i="13"/>
  <c r="AD6" i="13"/>
  <c r="Z2" i="13"/>
  <c r="Z6" i="13"/>
  <c r="V2" i="13"/>
  <c r="V6" i="13"/>
  <c r="R2" i="13"/>
  <c r="R6" i="13"/>
  <c r="J2" i="13"/>
  <c r="J6" i="13"/>
  <c r="F2" i="13"/>
  <c r="F6" i="13"/>
  <c r="C6" i="10"/>
  <c r="D5" i="10"/>
  <c r="AG2" i="13"/>
  <c r="AG6" i="13"/>
  <c r="AC2" i="13"/>
  <c r="AC6" i="13"/>
  <c r="Y2" i="13"/>
  <c r="Y6" i="13"/>
  <c r="U2" i="13"/>
  <c r="U6" i="13"/>
  <c r="Q2" i="13"/>
  <c r="Q6" i="13"/>
  <c r="M2" i="13"/>
  <c r="M6" i="13"/>
  <c r="I2" i="13"/>
  <c r="I6" i="13"/>
  <c r="E2" i="13"/>
  <c r="E6" i="13"/>
  <c r="B6" i="13"/>
  <c r="B2" i="13"/>
  <c r="AF6" i="13"/>
  <c r="AF2" i="13"/>
  <c r="AB6" i="13"/>
  <c r="AB2" i="13"/>
  <c r="X6" i="13"/>
  <c r="X2" i="13"/>
  <c r="T6" i="13"/>
  <c r="T2" i="13"/>
  <c r="P6" i="13"/>
  <c r="P2" i="13"/>
  <c r="L6" i="13"/>
  <c r="L2" i="13"/>
  <c r="H6" i="13"/>
  <c r="H2" i="13"/>
  <c r="D6" i="13"/>
  <c r="D2" i="13"/>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AH5" i="9"/>
  <c r="AI5" i="9"/>
  <c r="B5" i="9"/>
  <c r="C5" i="8"/>
  <c r="D5" i="8"/>
  <c r="E5" i="8"/>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B5" i="8"/>
  <c r="B8" i="26"/>
  <c r="AC2" i="8" l="1"/>
  <c r="AC6" i="8"/>
  <c r="Y6" i="8"/>
  <c r="Y2" i="8"/>
  <c r="Q6" i="8"/>
  <c r="Q2" i="8"/>
  <c r="I6" i="8"/>
  <c r="I2" i="8"/>
  <c r="AI6" i="9"/>
  <c r="AI2" i="9"/>
  <c r="AA6" i="9"/>
  <c r="AA2" i="9"/>
  <c r="W6" i="9"/>
  <c r="W2" i="9"/>
  <c r="O6" i="9"/>
  <c r="O2" i="9"/>
  <c r="G6" i="9"/>
  <c r="G2" i="9"/>
  <c r="B6" i="8"/>
  <c r="B2" i="8"/>
  <c r="AB6" i="8"/>
  <c r="AB2" i="8"/>
  <c r="T6" i="8"/>
  <c r="T2" i="8"/>
  <c r="L6" i="8"/>
  <c r="L2" i="8"/>
  <c r="D6" i="8"/>
  <c r="D2" i="8"/>
  <c r="AD2" i="9"/>
  <c r="AD6" i="9"/>
  <c r="V2" i="9"/>
  <c r="V6" i="9"/>
  <c r="N2" i="9"/>
  <c r="N6" i="9"/>
  <c r="J2" i="9"/>
  <c r="J6" i="9"/>
  <c r="AI2" i="8"/>
  <c r="AI6" i="8"/>
  <c r="AE6" i="8"/>
  <c r="AE2" i="8"/>
  <c r="AA2" i="8"/>
  <c r="AA6" i="8"/>
  <c r="W6" i="8"/>
  <c r="W2" i="8"/>
  <c r="S2" i="8"/>
  <c r="S6" i="8"/>
  <c r="O2" i="8"/>
  <c r="O6" i="8"/>
  <c r="K6" i="8"/>
  <c r="K2" i="8"/>
  <c r="G2" i="8"/>
  <c r="G6" i="8"/>
  <c r="C6" i="8"/>
  <c r="C2" i="8"/>
  <c r="AG2" i="9"/>
  <c r="AG6" i="9"/>
  <c r="AC2" i="9"/>
  <c r="AC6" i="9"/>
  <c r="Y2" i="9"/>
  <c r="Y6" i="9"/>
  <c r="U2" i="9"/>
  <c r="U6" i="9"/>
  <c r="Q2" i="9"/>
  <c r="Q6" i="9"/>
  <c r="M2" i="9"/>
  <c r="M6" i="9"/>
  <c r="I2" i="9"/>
  <c r="I6" i="9"/>
  <c r="E2" i="9"/>
  <c r="E6" i="9"/>
  <c r="AG6" i="8"/>
  <c r="AG2" i="8"/>
  <c r="U2" i="8"/>
  <c r="U6" i="8"/>
  <c r="M2" i="8"/>
  <c r="M6" i="8"/>
  <c r="E2" i="8"/>
  <c r="E6" i="8"/>
  <c r="AE6" i="9"/>
  <c r="AE2" i="9"/>
  <c r="S6" i="9"/>
  <c r="S2" i="9"/>
  <c r="K6" i="9"/>
  <c r="K2" i="9"/>
  <c r="C6" i="9"/>
  <c r="C2" i="9"/>
  <c r="AF6" i="8"/>
  <c r="AF2" i="8"/>
  <c r="X6" i="8"/>
  <c r="X2" i="8"/>
  <c r="P6" i="8"/>
  <c r="P2" i="8"/>
  <c r="H6" i="8"/>
  <c r="H2" i="8"/>
  <c r="AH2" i="9"/>
  <c r="AH6" i="9"/>
  <c r="Z2" i="9"/>
  <c r="Z6" i="9"/>
  <c r="R2" i="9"/>
  <c r="R6" i="9"/>
  <c r="F2" i="9"/>
  <c r="F6" i="9"/>
  <c r="AH2" i="8"/>
  <c r="AH6" i="8"/>
  <c r="AD2" i="8"/>
  <c r="AD6" i="8"/>
  <c r="Z2" i="8"/>
  <c r="Z6" i="8"/>
  <c r="V2" i="8"/>
  <c r="V6" i="8"/>
  <c r="R2" i="8"/>
  <c r="R6" i="8"/>
  <c r="N2" i="8"/>
  <c r="N6" i="8"/>
  <c r="J2" i="8"/>
  <c r="J6" i="8"/>
  <c r="F2" i="8"/>
  <c r="F6" i="8"/>
  <c r="B6" i="9"/>
  <c r="B2" i="9"/>
  <c r="AF6" i="9"/>
  <c r="AF2" i="9"/>
  <c r="AB6" i="9"/>
  <c r="AB2" i="9"/>
  <c r="X6" i="9"/>
  <c r="X2" i="9"/>
  <c r="T6" i="9"/>
  <c r="T2" i="9"/>
  <c r="P6" i="9"/>
  <c r="P2" i="9"/>
  <c r="L6" i="9"/>
  <c r="L2" i="9"/>
  <c r="H6" i="9"/>
  <c r="H2" i="9"/>
  <c r="D6" i="9"/>
  <c r="D2" i="9"/>
  <c r="E5" i="10"/>
  <c r="D6" i="10"/>
  <c r="B18" i="24"/>
  <c r="B19" i="24" s="1"/>
  <c r="F5" i="10" l="1"/>
  <c r="E6" i="10"/>
  <c r="H18" i="23"/>
  <c r="G5" i="10" l="1"/>
  <c r="F6" i="10"/>
  <c r="A4" i="23"/>
  <c r="B13" i="28"/>
  <c r="B4" i="23" s="1"/>
  <c r="A3" i="23"/>
  <c r="B12" i="28"/>
  <c r="B3" i="23" s="1"/>
  <c r="A6" i="23"/>
  <c r="A7" i="23"/>
  <c r="A8" i="23"/>
  <c r="A9" i="23"/>
  <c r="A5" i="23"/>
  <c r="B15" i="28"/>
  <c r="B6" i="23" s="1"/>
  <c r="B16" i="28"/>
  <c r="B7" i="23" s="1"/>
  <c r="B17" i="28"/>
  <c r="B8" i="23" s="1"/>
  <c r="B18" i="28"/>
  <c r="B9" i="23" s="1"/>
  <c r="H5" i="10" l="1"/>
  <c r="G6" i="10"/>
  <c r="B14" i="28"/>
  <c r="B5" i="23" s="1"/>
  <c r="I5" i="10" l="1"/>
  <c r="H6" i="10"/>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AF11" i="27"/>
  <c r="AG11" i="27"/>
  <c r="AH11" i="27"/>
  <c r="AI11" i="27"/>
  <c r="AJ11" i="27"/>
  <c r="B11" i="27"/>
  <c r="B5" i="12" s="1"/>
  <c r="E19" i="26"/>
  <c r="D19" i="26"/>
  <c r="F19" i="26"/>
  <c r="C19" i="26"/>
  <c r="B19" i="26"/>
  <c r="E15" i="26"/>
  <c r="D15" i="26"/>
  <c r="F15" i="26"/>
  <c r="C15" i="26"/>
  <c r="D64" i="23"/>
  <c r="D57" i="23"/>
  <c r="E31" i="23"/>
  <c r="F31" i="23" s="1"/>
  <c r="G31" i="23" s="1"/>
  <c r="H31" i="23" s="1"/>
  <c r="I31" i="23" s="1"/>
  <c r="J31" i="23" s="1"/>
  <c r="E32" i="23"/>
  <c r="B12" i="24"/>
  <c r="E25" i="23"/>
  <c r="F25" i="23" s="1"/>
  <c r="G25" i="23" s="1"/>
  <c r="H25" i="23" s="1"/>
  <c r="I25" i="23" s="1"/>
  <c r="J25" i="23" s="1"/>
  <c r="E26" i="23"/>
  <c r="B11" i="24"/>
  <c r="B4" i="24"/>
  <c r="B7" i="24" s="1"/>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E57" i="23" l="1"/>
  <c r="F57" i="23" s="1"/>
  <c r="G57" i="23" s="1"/>
  <c r="B4" i="14" s="1"/>
  <c r="L4" i="14" s="1"/>
  <c r="L5" i="14" s="1"/>
  <c r="B6" i="11"/>
  <c r="B6" i="12"/>
  <c r="B2" i="12"/>
  <c r="C5" i="12"/>
  <c r="F26" i="23"/>
  <c r="G26" i="23" s="1"/>
  <c r="H26" i="23" s="1"/>
  <c r="I26" i="23" s="1"/>
  <c r="J26" i="23" s="1"/>
  <c r="G52" i="23" s="1"/>
  <c r="F32" i="23"/>
  <c r="G32" i="23" s="1"/>
  <c r="H32" i="23" s="1"/>
  <c r="I32" i="23" s="1"/>
  <c r="J32" i="23" s="1"/>
  <c r="E51" i="23" s="1"/>
  <c r="E5" i="6" s="1"/>
  <c r="J5" i="10"/>
  <c r="I6" i="10"/>
  <c r="B6" i="24"/>
  <c r="C4" i="23"/>
  <c r="D4" i="23" s="1"/>
  <c r="E4" i="23" s="1"/>
  <c r="F4" i="23" s="1"/>
  <c r="C6" i="23"/>
  <c r="D6" i="23" s="1"/>
  <c r="E6" i="23" s="1"/>
  <c r="F6" i="23" s="1"/>
  <c r="C8" i="23"/>
  <c r="D8" i="23" s="1"/>
  <c r="E8" i="23" s="1"/>
  <c r="F8" i="23" s="1"/>
  <c r="C9" i="23"/>
  <c r="D9" i="23" s="1"/>
  <c r="E9" i="23" s="1"/>
  <c r="F9" i="23" s="1"/>
  <c r="C7" i="23"/>
  <c r="D7" i="23" s="1"/>
  <c r="E7" i="23" s="1"/>
  <c r="F7" i="23" s="1"/>
  <c r="C3" i="23"/>
  <c r="E64" i="23"/>
  <c r="F64" i="23" s="1"/>
  <c r="G64" i="23" s="1"/>
  <c r="B4" i="15" s="1"/>
  <c r="C5" i="23"/>
  <c r="D5" i="23" s="1"/>
  <c r="E5" i="23" s="1"/>
  <c r="F5" i="23" s="1"/>
  <c r="B5" i="5"/>
  <c r="V5" i="5" s="1"/>
  <c r="V7" i="5" s="1"/>
  <c r="E52" i="23"/>
  <c r="E5" i="7" s="1"/>
  <c r="E7" i="7" s="1"/>
  <c r="Z4" i="14"/>
  <c r="K4" i="14"/>
  <c r="B3" i="14"/>
  <c r="X4" i="14"/>
  <c r="I4" i="14"/>
  <c r="I7" i="14" s="1"/>
  <c r="V4" i="14"/>
  <c r="G4" i="14"/>
  <c r="T4" i="14"/>
  <c r="E4" i="14"/>
  <c r="B5" i="14"/>
  <c r="AH4" i="14"/>
  <c r="AH7" i="14" s="1"/>
  <c r="AF4" i="14"/>
  <c r="AF7" i="14" s="1"/>
  <c r="AD4" i="14"/>
  <c r="AD7" i="14" s="1"/>
  <c r="AB4" i="14"/>
  <c r="AB7" i="14" s="1"/>
  <c r="S4" i="14"/>
  <c r="S7" i="14" s="1"/>
  <c r="Q4" i="14"/>
  <c r="Q7" i="14" s="1"/>
  <c r="O4" i="14"/>
  <c r="O7" i="14" s="1"/>
  <c r="M4" i="14"/>
  <c r="M7" i="14" s="1"/>
  <c r="C4" i="14"/>
  <c r="C7" i="14" s="1"/>
  <c r="B6" i="14"/>
  <c r="AA4" i="14"/>
  <c r="AA7" i="14" s="1"/>
  <c r="Y4" i="14"/>
  <c r="Y7" i="14" s="1"/>
  <c r="W4" i="14"/>
  <c r="W7" i="14" s="1"/>
  <c r="U4" i="14"/>
  <c r="U7" i="14" s="1"/>
  <c r="J4" i="14"/>
  <c r="J7" i="14" s="1"/>
  <c r="H4" i="14"/>
  <c r="H7" i="14" s="1"/>
  <c r="F4" i="14"/>
  <c r="F7" i="14" s="1"/>
  <c r="D4" i="14"/>
  <c r="D7" i="14" s="1"/>
  <c r="B2" i="14"/>
  <c r="AI4" i="14"/>
  <c r="AI7" i="14" s="1"/>
  <c r="AG4" i="14"/>
  <c r="AG7" i="14" s="1"/>
  <c r="AE4" i="14"/>
  <c r="AE7" i="14" s="1"/>
  <c r="AC4" i="14"/>
  <c r="AC7" i="14" s="1"/>
  <c r="R4" i="14"/>
  <c r="R7" i="14" s="1"/>
  <c r="P4" i="14"/>
  <c r="P7" i="14" s="1"/>
  <c r="N4" i="14"/>
  <c r="N7" i="14" s="1"/>
  <c r="B7" i="14" l="1"/>
  <c r="G12" i="23"/>
  <c r="G13" i="23" s="1"/>
  <c r="F12" i="23"/>
  <c r="F13" i="23" s="1"/>
  <c r="L12" i="23"/>
  <c r="L13" i="23" s="1"/>
  <c r="J12" i="23"/>
  <c r="J13" i="23" s="1"/>
  <c r="I12" i="23"/>
  <c r="I13" i="23" s="1"/>
  <c r="K12" i="23"/>
  <c r="K13" i="23" s="1"/>
  <c r="H12" i="23"/>
  <c r="H13" i="23" s="1"/>
  <c r="E12" i="23"/>
  <c r="E13" i="23" s="1"/>
  <c r="D12" i="23"/>
  <c r="D13" i="23" s="1"/>
  <c r="B12" i="23"/>
  <c r="B13" i="23" s="1"/>
  <c r="C12" i="23"/>
  <c r="C13" i="23" s="1"/>
  <c r="D3" i="23"/>
  <c r="E3" i="23" s="1"/>
  <c r="F3" i="23" s="1"/>
  <c r="C5" i="11"/>
  <c r="C6" i="11" s="1"/>
  <c r="F52" i="23"/>
  <c r="F5" i="7" s="1"/>
  <c r="F2" i="7" s="1"/>
  <c r="D52" i="23"/>
  <c r="D5" i="7" s="1"/>
  <c r="D7" i="7" s="1"/>
  <c r="L3" i="14"/>
  <c r="F51" i="23"/>
  <c r="F5" i="6" s="1"/>
  <c r="F2" i="6" s="1"/>
  <c r="I5" i="5"/>
  <c r="I7" i="5" s="1"/>
  <c r="G51" i="23"/>
  <c r="AG51" i="23" s="1"/>
  <c r="AG5" i="6" s="1"/>
  <c r="AG7" i="6" s="1"/>
  <c r="D51" i="23"/>
  <c r="B51" i="23" s="1"/>
  <c r="B5" i="6" s="1"/>
  <c r="B7" i="6" s="1"/>
  <c r="L6" i="14"/>
  <c r="C6" i="12"/>
  <c r="C2" i="12"/>
  <c r="D5" i="12"/>
  <c r="K5" i="10"/>
  <c r="J6" i="10"/>
  <c r="G2" i="14"/>
  <c r="G7" i="14"/>
  <c r="B3" i="5"/>
  <c r="B7" i="5"/>
  <c r="AC5" i="5"/>
  <c r="AC7" i="5" s="1"/>
  <c r="F5" i="5"/>
  <c r="F7" i="5" s="1"/>
  <c r="V3" i="14"/>
  <c r="V7" i="14"/>
  <c r="K3" i="14"/>
  <c r="K7" i="14"/>
  <c r="C5" i="5"/>
  <c r="C7" i="5" s="1"/>
  <c r="E3" i="14"/>
  <c r="E7" i="14"/>
  <c r="Z6" i="14"/>
  <c r="Z7" i="14"/>
  <c r="E2" i="6"/>
  <c r="E7" i="6"/>
  <c r="F4" i="15"/>
  <c r="F5" i="15" s="1"/>
  <c r="B7" i="15"/>
  <c r="AE5" i="5"/>
  <c r="AE7" i="5" s="1"/>
  <c r="T5" i="14"/>
  <c r="T7" i="14"/>
  <c r="X5" i="14"/>
  <c r="X7" i="14"/>
  <c r="L2" i="14"/>
  <c r="L7" i="14"/>
  <c r="M5" i="5"/>
  <c r="M7" i="5" s="1"/>
  <c r="AF5" i="5"/>
  <c r="AF7" i="5" s="1"/>
  <c r="Q5" i="5"/>
  <c r="Q4" i="5" s="1"/>
  <c r="O5" i="5"/>
  <c r="O3" i="5" s="1"/>
  <c r="AD5" i="5"/>
  <c r="AD7" i="5" s="1"/>
  <c r="N5" i="5"/>
  <c r="N7" i="5" s="1"/>
  <c r="AG5" i="5"/>
  <c r="AG3" i="5" s="1"/>
  <c r="K5" i="5"/>
  <c r="P5" i="5"/>
  <c r="P7" i="5" s="1"/>
  <c r="B2" i="5"/>
  <c r="Y5" i="5"/>
  <c r="Y3" i="5" s="1"/>
  <c r="B6" i="5"/>
  <c r="AA5" i="5"/>
  <c r="AA7" i="5" s="1"/>
  <c r="X5" i="5"/>
  <c r="X7" i="5" s="1"/>
  <c r="H5" i="5"/>
  <c r="H3" i="5" s="1"/>
  <c r="B6" i="15"/>
  <c r="AE4" i="15"/>
  <c r="AE6" i="15" s="1"/>
  <c r="U4" i="15"/>
  <c r="N4" i="15"/>
  <c r="D4" i="15"/>
  <c r="AB4" i="15"/>
  <c r="C4" i="15"/>
  <c r="M4" i="15"/>
  <c r="M5" i="15" s="1"/>
  <c r="S5" i="5"/>
  <c r="S7" i="5" s="1"/>
  <c r="AH5" i="5"/>
  <c r="AH2" i="5" s="1"/>
  <c r="AB5" i="5"/>
  <c r="AB3" i="5" s="1"/>
  <c r="T5" i="5"/>
  <c r="T6" i="5" s="1"/>
  <c r="L5" i="5"/>
  <c r="L7" i="5" s="1"/>
  <c r="D5" i="5"/>
  <c r="D2" i="5" s="1"/>
  <c r="E5" i="5"/>
  <c r="U5" i="5"/>
  <c r="AI5" i="5"/>
  <c r="AI7" i="5" s="1"/>
  <c r="G5" i="5"/>
  <c r="G4" i="5" s="1"/>
  <c r="W5" i="5"/>
  <c r="W3" i="5" s="1"/>
  <c r="B4" i="5"/>
  <c r="Z5" i="5"/>
  <c r="Z7" i="5" s="1"/>
  <c r="R5" i="5"/>
  <c r="R6" i="5" s="1"/>
  <c r="J5" i="5"/>
  <c r="J6" i="5" s="1"/>
  <c r="Z4" i="15"/>
  <c r="J4" i="15"/>
  <c r="B3" i="15"/>
  <c r="T4" i="15"/>
  <c r="E4" i="15"/>
  <c r="E5" i="15" s="1"/>
  <c r="K4" i="15"/>
  <c r="AH4" i="15"/>
  <c r="S4" i="15"/>
  <c r="W4" i="15"/>
  <c r="W3" i="15" s="1"/>
  <c r="H4" i="15"/>
  <c r="AA4" i="15"/>
  <c r="L4" i="15"/>
  <c r="AI4" i="15"/>
  <c r="R4" i="15"/>
  <c r="B2" i="15"/>
  <c r="X4" i="15"/>
  <c r="X3" i="15" s="1"/>
  <c r="I4" i="15"/>
  <c r="AF4" i="15"/>
  <c r="Q4" i="15"/>
  <c r="Y4" i="15"/>
  <c r="AC4" i="15"/>
  <c r="AG4" i="15"/>
  <c r="P4" i="15"/>
  <c r="P2" i="15" s="1"/>
  <c r="B5" i="15"/>
  <c r="V4" i="15"/>
  <c r="G4" i="15"/>
  <c r="AD4" i="15"/>
  <c r="O4" i="15"/>
  <c r="K2" i="14"/>
  <c r="K6" i="14"/>
  <c r="E2" i="14"/>
  <c r="K5" i="14"/>
  <c r="T3" i="14"/>
  <c r="G5" i="14"/>
  <c r="Z5" i="14"/>
  <c r="G5" i="7"/>
  <c r="G7" i="7" s="1"/>
  <c r="M52" i="23"/>
  <c r="M5" i="7" s="1"/>
  <c r="M7" i="7" s="1"/>
  <c r="N52" i="23"/>
  <c r="N5" i="7" s="1"/>
  <c r="N7" i="7" s="1"/>
  <c r="AF52" i="23"/>
  <c r="AF5" i="7" s="1"/>
  <c r="AF7" i="7" s="1"/>
  <c r="I52" i="23"/>
  <c r="I5" i="7" s="1"/>
  <c r="I7" i="7" s="1"/>
  <c r="J52" i="23"/>
  <c r="J5" i="7" s="1"/>
  <c r="J7" i="7" s="1"/>
  <c r="V52" i="23"/>
  <c r="V5" i="7" s="1"/>
  <c r="V7" i="7" s="1"/>
  <c r="AI52" i="23"/>
  <c r="AI5" i="7" s="1"/>
  <c r="AI7" i="7" s="1"/>
  <c r="AJ52" i="23"/>
  <c r="U52" i="23"/>
  <c r="U5" i="7" s="1"/>
  <c r="U7" i="7" s="1"/>
  <c r="P52" i="23"/>
  <c r="P5" i="7" s="1"/>
  <c r="P7" i="7" s="1"/>
  <c r="AE52" i="23"/>
  <c r="AE5" i="7" s="1"/>
  <c r="AE7" i="7" s="1"/>
  <c r="R52" i="23"/>
  <c r="R5" i="7" s="1"/>
  <c r="R7" i="7" s="1"/>
  <c r="S52" i="23"/>
  <c r="S5" i="7" s="1"/>
  <c r="S7" i="7" s="1"/>
  <c r="AB52" i="23"/>
  <c r="AB5" i="7" s="1"/>
  <c r="AB7" i="7" s="1"/>
  <c r="X52" i="23"/>
  <c r="X5" i="7" s="1"/>
  <c r="X7" i="7" s="1"/>
  <c r="Q52" i="23"/>
  <c r="Q5" i="7" s="1"/>
  <c r="Q7" i="7" s="1"/>
  <c r="AA52" i="23"/>
  <c r="AA5" i="7" s="1"/>
  <c r="AA7" i="7" s="1"/>
  <c r="H52" i="23"/>
  <c r="H5" i="7" s="1"/>
  <c r="H7" i="7" s="1"/>
  <c r="Y52" i="23"/>
  <c r="Y5" i="7" s="1"/>
  <c r="Y7" i="7" s="1"/>
  <c r="AH52" i="23"/>
  <c r="AH5" i="7" s="1"/>
  <c r="AH7" i="7" s="1"/>
  <c r="W52" i="23"/>
  <c r="W5" i="7" s="1"/>
  <c r="W7" i="7" s="1"/>
  <c r="AG52" i="23"/>
  <c r="AG5" i="7" s="1"/>
  <c r="AG7" i="7" s="1"/>
  <c r="K52" i="23"/>
  <c r="K5" i="7" s="1"/>
  <c r="K7" i="7" s="1"/>
  <c r="T52" i="23"/>
  <c r="T5" i="7" s="1"/>
  <c r="T7" i="7" s="1"/>
  <c r="AC52" i="23"/>
  <c r="AC5" i="7" s="1"/>
  <c r="AC7" i="7" s="1"/>
  <c r="Z52" i="23"/>
  <c r="Z5" i="7" s="1"/>
  <c r="Z7" i="7" s="1"/>
  <c r="O52" i="23"/>
  <c r="O5" i="7" s="1"/>
  <c r="O7" i="7" s="1"/>
  <c r="L52" i="23"/>
  <c r="L5" i="7" s="1"/>
  <c r="L7" i="7" s="1"/>
  <c r="AD52" i="23"/>
  <c r="AD5" i="7" s="1"/>
  <c r="AD7" i="7" s="1"/>
  <c r="E6" i="14"/>
  <c r="Z2" i="14"/>
  <c r="E5" i="14"/>
  <c r="Z3" i="14"/>
  <c r="E2" i="7"/>
  <c r="E6" i="7"/>
  <c r="E4" i="7"/>
  <c r="E3" i="7"/>
  <c r="E4" i="6"/>
  <c r="E6" i="6"/>
  <c r="E3" i="6"/>
  <c r="V5" i="14"/>
  <c r="V6" i="14"/>
  <c r="T6" i="14"/>
  <c r="V2" i="14"/>
  <c r="T2" i="14"/>
  <c r="G6" i="14"/>
  <c r="G3" i="14"/>
  <c r="X6" i="14"/>
  <c r="X3" i="14"/>
  <c r="X2" i="14"/>
  <c r="I5" i="14"/>
  <c r="I6" i="14"/>
  <c r="I2" i="14"/>
  <c r="I3" i="14"/>
  <c r="B4" i="2"/>
  <c r="B7" i="2" s="1"/>
  <c r="N2" i="14"/>
  <c r="N5" i="14"/>
  <c r="N6" i="14"/>
  <c r="N3" i="14"/>
  <c r="AE5" i="14"/>
  <c r="AE2" i="14"/>
  <c r="AE6" i="14"/>
  <c r="AE3" i="14"/>
  <c r="D2" i="14"/>
  <c r="D6" i="14"/>
  <c r="D3" i="14"/>
  <c r="D5" i="14"/>
  <c r="U5" i="14"/>
  <c r="U2" i="14"/>
  <c r="U6" i="14"/>
  <c r="U3" i="14"/>
  <c r="O5" i="14"/>
  <c r="O6" i="14"/>
  <c r="O2" i="14"/>
  <c r="O3" i="14"/>
  <c r="AD6" i="14"/>
  <c r="AD2" i="14"/>
  <c r="AD5" i="14"/>
  <c r="AD3" i="14"/>
  <c r="P6" i="14"/>
  <c r="P5" i="14"/>
  <c r="P3" i="14"/>
  <c r="P2" i="14"/>
  <c r="AG5" i="14"/>
  <c r="AG2" i="14"/>
  <c r="AG3" i="14"/>
  <c r="AG6" i="14"/>
  <c r="F5" i="14"/>
  <c r="F2" i="14"/>
  <c r="F6" i="14"/>
  <c r="F3" i="14"/>
  <c r="W6" i="14"/>
  <c r="W2" i="14"/>
  <c r="W5" i="14"/>
  <c r="W3" i="14"/>
  <c r="Q5" i="14"/>
  <c r="Q3" i="14"/>
  <c r="Q6" i="14"/>
  <c r="Q2" i="14"/>
  <c r="AF5" i="14"/>
  <c r="AF6" i="14"/>
  <c r="AF3" i="14"/>
  <c r="AF2" i="14"/>
  <c r="R2" i="14"/>
  <c r="R5" i="14"/>
  <c r="R3" i="14"/>
  <c r="R6" i="14"/>
  <c r="AI3" i="14"/>
  <c r="AI5" i="14"/>
  <c r="AI2" i="14"/>
  <c r="AI6" i="14"/>
  <c r="H6" i="14"/>
  <c r="H5" i="14"/>
  <c r="H3" i="14"/>
  <c r="H2" i="14"/>
  <c r="Y5" i="14"/>
  <c r="Y6" i="14"/>
  <c r="Y2" i="14"/>
  <c r="Y3" i="14"/>
  <c r="C5" i="14"/>
  <c r="C3" i="14"/>
  <c r="C2" i="14"/>
  <c r="C6" i="14"/>
  <c r="S3" i="14"/>
  <c r="S2" i="14"/>
  <c r="S6" i="14"/>
  <c r="S5" i="14"/>
  <c r="AH2" i="14"/>
  <c r="AH5" i="14"/>
  <c r="AH3" i="14"/>
  <c r="AH6" i="14"/>
  <c r="V2" i="5"/>
  <c r="V3" i="5"/>
  <c r="V6" i="5"/>
  <c r="V4" i="5"/>
  <c r="AC6" i="14"/>
  <c r="AC2" i="14"/>
  <c r="AC5" i="14"/>
  <c r="AC3" i="14"/>
  <c r="J2" i="14"/>
  <c r="J3" i="14"/>
  <c r="J5" i="14"/>
  <c r="J6" i="14"/>
  <c r="AA2" i="14"/>
  <c r="AA5" i="14"/>
  <c r="AA3" i="14"/>
  <c r="AA6" i="14"/>
  <c r="M5" i="14"/>
  <c r="M6" i="14"/>
  <c r="M2" i="14"/>
  <c r="M3" i="14"/>
  <c r="AB2" i="14"/>
  <c r="AB5" i="14"/>
  <c r="AB6" i="14"/>
  <c r="AB3" i="14"/>
  <c r="AC4" i="5" l="1"/>
  <c r="Q12" i="23"/>
  <c r="M12" i="23"/>
  <c r="M13" i="23" s="1"/>
  <c r="N12" i="23"/>
  <c r="N13" i="23" s="1"/>
  <c r="P12" i="23"/>
  <c r="P13" i="23" s="1"/>
  <c r="O12" i="23"/>
  <c r="O13" i="23" s="1"/>
  <c r="M6" i="5"/>
  <c r="F6" i="6"/>
  <c r="F6" i="7"/>
  <c r="I3" i="5"/>
  <c r="F3" i="6"/>
  <c r="F4" i="6"/>
  <c r="F7" i="6"/>
  <c r="D5" i="11"/>
  <c r="D6" i="11" s="1"/>
  <c r="C52" i="23"/>
  <c r="C5" i="7" s="1"/>
  <c r="C7" i="7" s="1"/>
  <c r="AA6" i="5"/>
  <c r="F4" i="7"/>
  <c r="F7" i="7"/>
  <c r="F3" i="7"/>
  <c r="C51" i="23"/>
  <c r="C5" i="6" s="1"/>
  <c r="C7" i="6" s="1"/>
  <c r="H2" i="5"/>
  <c r="B52" i="23"/>
  <c r="B5" i="7" s="1"/>
  <c r="B2" i="7" s="1"/>
  <c r="AG6" i="5"/>
  <c r="D5" i="6"/>
  <c r="D7" i="6" s="1"/>
  <c r="AD51" i="23"/>
  <c r="AD5" i="6" s="1"/>
  <c r="AD7" i="6" s="1"/>
  <c r="G5" i="6"/>
  <c r="G7" i="6" s="1"/>
  <c r="I51" i="23"/>
  <c r="I5" i="6" s="1"/>
  <c r="I7" i="6" s="1"/>
  <c r="AI51" i="23"/>
  <c r="AI5" i="6" s="1"/>
  <c r="AI7" i="6" s="1"/>
  <c r="AF51" i="23"/>
  <c r="AF5" i="6" s="1"/>
  <c r="AF7" i="6" s="1"/>
  <c r="L6" i="5"/>
  <c r="AD2" i="5"/>
  <c r="P4" i="5"/>
  <c r="R4" i="5"/>
  <c r="I2" i="5"/>
  <c r="S51" i="23"/>
  <c r="S5" i="6" s="1"/>
  <c r="S7" i="6" s="1"/>
  <c r="N51" i="23"/>
  <c r="N5" i="6" s="1"/>
  <c r="N7" i="6" s="1"/>
  <c r="AH51" i="23"/>
  <c r="AH5" i="6" s="1"/>
  <c r="AH7" i="6" s="1"/>
  <c r="M51" i="23"/>
  <c r="M5" i="6" s="1"/>
  <c r="M7" i="6" s="1"/>
  <c r="D3" i="5"/>
  <c r="X51" i="23"/>
  <c r="X5" i="6" s="1"/>
  <c r="X7" i="6" s="1"/>
  <c r="G2" i="5"/>
  <c r="AH6" i="5"/>
  <c r="AF3" i="5"/>
  <c r="Z6" i="5"/>
  <c r="I4" i="5"/>
  <c r="Z51" i="23"/>
  <c r="Z5" i="6" s="1"/>
  <c r="Z7" i="6" s="1"/>
  <c r="AA51" i="23"/>
  <c r="AA5" i="6" s="1"/>
  <c r="AA7" i="6" s="1"/>
  <c r="U51" i="23"/>
  <c r="U5" i="6" s="1"/>
  <c r="U7" i="6" s="1"/>
  <c r="K51" i="23"/>
  <c r="K5" i="6" s="1"/>
  <c r="K7" i="6" s="1"/>
  <c r="D6" i="5"/>
  <c r="G6" i="5"/>
  <c r="F2" i="5"/>
  <c r="W51" i="23"/>
  <c r="W5" i="6" s="1"/>
  <c r="W7" i="6" s="1"/>
  <c r="Q51" i="23"/>
  <c r="Q5" i="6" s="1"/>
  <c r="Q7" i="6" s="1"/>
  <c r="AB51" i="23"/>
  <c r="AB5" i="6" s="1"/>
  <c r="AB7" i="6" s="1"/>
  <c r="T51" i="23"/>
  <c r="T5" i="6" s="1"/>
  <c r="T7" i="6" s="1"/>
  <c r="AC51" i="23"/>
  <c r="AC5" i="6" s="1"/>
  <c r="AC7" i="6" s="1"/>
  <c r="AJ51" i="23"/>
  <c r="O51" i="23"/>
  <c r="O5" i="6" s="1"/>
  <c r="O7" i="6" s="1"/>
  <c r="L51" i="23"/>
  <c r="L5" i="6" s="1"/>
  <c r="L7" i="6" s="1"/>
  <c r="N2" i="5"/>
  <c r="C6" i="5"/>
  <c r="X2" i="5"/>
  <c r="I6" i="5"/>
  <c r="H51" i="23"/>
  <c r="H5" i="6" s="1"/>
  <c r="H7" i="6" s="1"/>
  <c r="AE51" i="23"/>
  <c r="AE5" i="6" s="1"/>
  <c r="AE7" i="6" s="1"/>
  <c r="J51" i="23"/>
  <c r="J5" i="6" s="1"/>
  <c r="J7" i="6" s="1"/>
  <c r="Y51" i="23"/>
  <c r="Y5" i="6" s="1"/>
  <c r="Y7" i="6" s="1"/>
  <c r="P51" i="23"/>
  <c r="P5" i="6" s="1"/>
  <c r="P7" i="6" s="1"/>
  <c r="R51" i="23"/>
  <c r="R5" i="6" s="1"/>
  <c r="R7" i="6" s="1"/>
  <c r="V51" i="23"/>
  <c r="V5" i="6" s="1"/>
  <c r="V7" i="6" s="1"/>
  <c r="AE2" i="5"/>
  <c r="AE3" i="5"/>
  <c r="Q3" i="5"/>
  <c r="AE4" i="5"/>
  <c r="C3" i="5"/>
  <c r="P3" i="15"/>
  <c r="Y2" i="5"/>
  <c r="AI3" i="5"/>
  <c r="C4" i="5"/>
  <c r="P2" i="5"/>
  <c r="AC3" i="5"/>
  <c r="AA4" i="5"/>
  <c r="L5" i="10"/>
  <c r="K6" i="10"/>
  <c r="D6" i="12"/>
  <c r="D2" i="12"/>
  <c r="E5" i="12"/>
  <c r="AD3" i="5"/>
  <c r="S6" i="5"/>
  <c r="C2" i="5"/>
  <c r="M2" i="5"/>
  <c r="O5" i="15"/>
  <c r="O7" i="15"/>
  <c r="Y5" i="15"/>
  <c r="Y7" i="15"/>
  <c r="I3" i="15"/>
  <c r="I7" i="15"/>
  <c r="AI6" i="15"/>
  <c r="AI7" i="15"/>
  <c r="K5" i="15"/>
  <c r="K7" i="15"/>
  <c r="J6" i="15"/>
  <c r="J7" i="15"/>
  <c r="D2" i="15"/>
  <c r="D7" i="15"/>
  <c r="AE2" i="15"/>
  <c r="AE7" i="15"/>
  <c r="F2" i="15"/>
  <c r="F7" i="15"/>
  <c r="L3" i="5"/>
  <c r="AI2" i="5"/>
  <c r="F6" i="5"/>
  <c r="N6" i="5"/>
  <c r="S3" i="5"/>
  <c r="X4" i="5"/>
  <c r="AF2" i="5"/>
  <c r="Z3" i="5"/>
  <c r="AD5" i="15"/>
  <c r="AD7" i="15"/>
  <c r="P5" i="15"/>
  <c r="P7" i="15"/>
  <c r="F3" i="15"/>
  <c r="X5" i="15"/>
  <c r="X7" i="15"/>
  <c r="L5" i="15"/>
  <c r="L7" i="15"/>
  <c r="W2" i="15"/>
  <c r="W7" i="15"/>
  <c r="E2" i="15"/>
  <c r="E7" i="15"/>
  <c r="Z2" i="15"/>
  <c r="Z7" i="15"/>
  <c r="U6" i="5"/>
  <c r="U7" i="5"/>
  <c r="T4" i="5"/>
  <c r="T7" i="5"/>
  <c r="M3" i="15"/>
  <c r="M7" i="15"/>
  <c r="N5" i="15"/>
  <c r="N7" i="15"/>
  <c r="L2" i="5"/>
  <c r="AI6" i="5"/>
  <c r="U2" i="5"/>
  <c r="M6" i="15"/>
  <c r="F3" i="5"/>
  <c r="N3" i="5"/>
  <c r="AD4" i="5"/>
  <c r="S2" i="5"/>
  <c r="P3" i="5"/>
  <c r="X3" i="5"/>
  <c r="AF4" i="5"/>
  <c r="AC6" i="5"/>
  <c r="M3" i="5"/>
  <c r="X2" i="15"/>
  <c r="Z4" i="5"/>
  <c r="AA2" i="5"/>
  <c r="Z6" i="15"/>
  <c r="G3" i="15"/>
  <c r="G7" i="15"/>
  <c r="AG2" i="15"/>
  <c r="AG7" i="15"/>
  <c r="Q6" i="15"/>
  <c r="Q7" i="15"/>
  <c r="AA6" i="15"/>
  <c r="AA7" i="15"/>
  <c r="S6" i="15"/>
  <c r="S7" i="15"/>
  <c r="T5" i="15"/>
  <c r="T7" i="15"/>
  <c r="J2" i="5"/>
  <c r="J7" i="5"/>
  <c r="W4" i="5"/>
  <c r="W7" i="5"/>
  <c r="E6" i="5"/>
  <c r="E7" i="5"/>
  <c r="AB2" i="5"/>
  <c r="AB7" i="5"/>
  <c r="C6" i="15"/>
  <c r="C7" i="15"/>
  <c r="F6" i="15"/>
  <c r="K3" i="5"/>
  <c r="K7" i="5"/>
  <c r="O2" i="5"/>
  <c r="O7" i="5"/>
  <c r="L4" i="5"/>
  <c r="T3" i="5"/>
  <c r="AI4" i="5"/>
  <c r="E2" i="5"/>
  <c r="N3" i="15"/>
  <c r="F4" i="5"/>
  <c r="N4" i="5"/>
  <c r="AD6" i="5"/>
  <c r="S4" i="5"/>
  <c r="AD2" i="15"/>
  <c r="P6" i="5"/>
  <c r="X6" i="5"/>
  <c r="AF6" i="5"/>
  <c r="AE6" i="5"/>
  <c r="AC2" i="5"/>
  <c r="M4" i="5"/>
  <c r="L3" i="15"/>
  <c r="Z2" i="5"/>
  <c r="AA3" i="5"/>
  <c r="K6" i="5"/>
  <c r="Z3" i="15"/>
  <c r="V3" i="15"/>
  <c r="V7" i="15"/>
  <c r="AC6" i="15"/>
  <c r="AC7" i="15"/>
  <c r="AF3" i="15"/>
  <c r="AF7" i="15"/>
  <c r="R6" i="15"/>
  <c r="R7" i="15"/>
  <c r="H3" i="15"/>
  <c r="H7" i="15"/>
  <c r="AH3" i="15"/>
  <c r="AH7" i="15"/>
  <c r="R2" i="5"/>
  <c r="R7" i="5"/>
  <c r="G3" i="5"/>
  <c r="G7" i="5"/>
  <c r="D4" i="5"/>
  <c r="D7" i="5"/>
  <c r="AH4" i="5"/>
  <c r="AH7" i="5"/>
  <c r="AB6" i="15"/>
  <c r="AB7" i="15"/>
  <c r="U3" i="15"/>
  <c r="U7" i="15"/>
  <c r="H4" i="5"/>
  <c r="H7" i="5"/>
  <c r="Y6" i="5"/>
  <c r="Y7" i="5"/>
  <c r="AG4" i="5"/>
  <c r="AG7" i="5"/>
  <c r="Q6" i="5"/>
  <c r="Q7" i="5"/>
  <c r="AB6" i="5"/>
  <c r="O6" i="5"/>
  <c r="AB4" i="5"/>
  <c r="W6" i="5"/>
  <c r="E4" i="5"/>
  <c r="C2" i="15"/>
  <c r="AH3" i="5"/>
  <c r="AG2" i="5"/>
  <c r="Q2" i="5"/>
  <c r="AG3" i="15"/>
  <c r="H6" i="5"/>
  <c r="O4" i="5"/>
  <c r="AA2" i="15"/>
  <c r="J4" i="5"/>
  <c r="R3" i="5"/>
  <c r="K2" i="5"/>
  <c r="Y4" i="5"/>
  <c r="T3" i="15"/>
  <c r="W2" i="5"/>
  <c r="E3" i="5"/>
  <c r="J3" i="5"/>
  <c r="K4" i="5"/>
  <c r="C3" i="15"/>
  <c r="W5" i="15"/>
  <c r="N2" i="15"/>
  <c r="AD3" i="15"/>
  <c r="L6" i="15"/>
  <c r="E6" i="15"/>
  <c r="U2" i="15"/>
  <c r="AE5" i="15"/>
  <c r="V2" i="15"/>
  <c r="AF2" i="15"/>
  <c r="R2" i="15"/>
  <c r="AH2" i="15"/>
  <c r="H6" i="15"/>
  <c r="AB2" i="15"/>
  <c r="AE3" i="15"/>
  <c r="O6" i="15"/>
  <c r="I5" i="15"/>
  <c r="K3" i="15"/>
  <c r="AB5" i="15"/>
  <c r="V6" i="15"/>
  <c r="AC5" i="15"/>
  <c r="R5" i="15"/>
  <c r="D3" i="15"/>
  <c r="U5" i="15"/>
  <c r="AB3" i="15"/>
  <c r="AC3" i="15"/>
  <c r="AI3" i="15"/>
  <c r="Y6" i="15"/>
  <c r="U6" i="15"/>
  <c r="H5" i="15"/>
  <c r="AF5" i="15"/>
  <c r="AH6" i="15"/>
  <c r="J5" i="15"/>
  <c r="D6" i="15"/>
  <c r="O2" i="15"/>
  <c r="AI2" i="15"/>
  <c r="Y2" i="15"/>
  <c r="J2" i="15"/>
  <c r="W6" i="15"/>
  <c r="D5" i="15"/>
  <c r="M2" i="15"/>
  <c r="N6" i="15"/>
  <c r="O3" i="15"/>
  <c r="AD6" i="15"/>
  <c r="P6" i="15"/>
  <c r="I2" i="15"/>
  <c r="X6" i="15"/>
  <c r="AI5" i="15"/>
  <c r="L2" i="15"/>
  <c r="Y3" i="15"/>
  <c r="K6" i="15"/>
  <c r="Z5" i="15"/>
  <c r="E3" i="15"/>
  <c r="J3" i="15"/>
  <c r="I6" i="15"/>
  <c r="K2" i="15"/>
  <c r="C5" i="15"/>
  <c r="S5" i="15"/>
  <c r="Q2" i="15"/>
  <c r="G5" i="15"/>
  <c r="T2" i="5"/>
  <c r="U4" i="5"/>
  <c r="U3" i="5"/>
  <c r="AG6" i="15"/>
  <c r="Q3" i="15"/>
  <c r="T6" i="15"/>
  <c r="G6" i="15"/>
  <c r="V5" i="15"/>
  <c r="AG5" i="15"/>
  <c r="AC2" i="15"/>
  <c r="Q5" i="15"/>
  <c r="AF6" i="15"/>
  <c r="R3" i="15"/>
  <c r="AA3" i="15"/>
  <c r="S2" i="15"/>
  <c r="AH5" i="15"/>
  <c r="T2" i="15"/>
  <c r="H2" i="15"/>
  <c r="G2" i="15"/>
  <c r="AA5" i="15"/>
  <c r="S3" i="15"/>
  <c r="AD4" i="7"/>
  <c r="AD3" i="7"/>
  <c r="AD6" i="7"/>
  <c r="AD2" i="7"/>
  <c r="AC6" i="7"/>
  <c r="AC2" i="7"/>
  <c r="AC3" i="7"/>
  <c r="AC4" i="7"/>
  <c r="AA2" i="7"/>
  <c r="AA3" i="7"/>
  <c r="AA4" i="7"/>
  <c r="AA6" i="7"/>
  <c r="S2" i="7"/>
  <c r="S4" i="7"/>
  <c r="S3" i="7"/>
  <c r="S6" i="7"/>
  <c r="J4" i="7"/>
  <c r="J6" i="7"/>
  <c r="J2" i="7"/>
  <c r="J3" i="7"/>
  <c r="M2" i="7"/>
  <c r="M4" i="7"/>
  <c r="M3" i="7"/>
  <c r="M6" i="7"/>
  <c r="C6" i="6"/>
  <c r="C4" i="6"/>
  <c r="T2" i="7"/>
  <c r="T4" i="7"/>
  <c r="T3" i="7"/>
  <c r="T6" i="7"/>
  <c r="Q4" i="7"/>
  <c r="Q6" i="7"/>
  <c r="Q2" i="7"/>
  <c r="Q3" i="7"/>
  <c r="R4" i="7"/>
  <c r="R6" i="7"/>
  <c r="R2" i="7"/>
  <c r="R3" i="7"/>
  <c r="I3" i="7"/>
  <c r="I4" i="7"/>
  <c r="I6" i="7"/>
  <c r="I2" i="7"/>
  <c r="G4" i="7"/>
  <c r="G6" i="7"/>
  <c r="G2" i="7"/>
  <c r="G3" i="7"/>
  <c r="O3" i="7"/>
  <c r="O6" i="7"/>
  <c r="O2" i="7"/>
  <c r="O4" i="7"/>
  <c r="K2" i="7"/>
  <c r="K6" i="7"/>
  <c r="K3" i="7"/>
  <c r="K4" i="7"/>
  <c r="Y3" i="7"/>
  <c r="Y6" i="7"/>
  <c r="Y4" i="7"/>
  <c r="Y2" i="7"/>
  <c r="X3" i="7"/>
  <c r="X6" i="7"/>
  <c r="X2" i="7"/>
  <c r="X4" i="7"/>
  <c r="AE3" i="7"/>
  <c r="AE6" i="7"/>
  <c r="AE4" i="7"/>
  <c r="AE2" i="7"/>
  <c r="AI2" i="7"/>
  <c r="AI4" i="7"/>
  <c r="AI6" i="7"/>
  <c r="AI3" i="7"/>
  <c r="AF3" i="7"/>
  <c r="AF6" i="7"/>
  <c r="AF2" i="7"/>
  <c r="AF4" i="7"/>
  <c r="D2" i="7"/>
  <c r="D6" i="7"/>
  <c r="D4" i="7"/>
  <c r="D3" i="7"/>
  <c r="W3" i="7"/>
  <c r="W6" i="7"/>
  <c r="W4" i="7"/>
  <c r="W2" i="7"/>
  <c r="U2" i="7"/>
  <c r="U4" i="7"/>
  <c r="U3" i="7"/>
  <c r="U6" i="7"/>
  <c r="L2" i="7"/>
  <c r="L6" i="7"/>
  <c r="L4" i="7"/>
  <c r="L3" i="7"/>
  <c r="AH2" i="7"/>
  <c r="AH4" i="7"/>
  <c r="AH3" i="7"/>
  <c r="AH6" i="7"/>
  <c r="B3" i="6"/>
  <c r="B2" i="6"/>
  <c r="B4" i="6"/>
  <c r="B6" i="6"/>
  <c r="Z4" i="7"/>
  <c r="Z6" i="7"/>
  <c r="Z2" i="7"/>
  <c r="Z3" i="7"/>
  <c r="AG4" i="7"/>
  <c r="AG6" i="7"/>
  <c r="AG2" i="7"/>
  <c r="AG3" i="7"/>
  <c r="H2" i="7"/>
  <c r="H3" i="7"/>
  <c r="H6" i="7"/>
  <c r="H4" i="7"/>
  <c r="AB2" i="7"/>
  <c r="AB4" i="7"/>
  <c r="AB3" i="7"/>
  <c r="AB6" i="7"/>
  <c r="P2" i="7"/>
  <c r="P6" i="7"/>
  <c r="P4" i="7"/>
  <c r="P3" i="7"/>
  <c r="V4" i="7"/>
  <c r="V3" i="7"/>
  <c r="V2" i="7"/>
  <c r="V6" i="7"/>
  <c r="N4" i="7"/>
  <c r="N6" i="7"/>
  <c r="N3" i="7"/>
  <c r="N2" i="7"/>
  <c r="AG2" i="6"/>
  <c r="AG4" i="6"/>
  <c r="AG3" i="6"/>
  <c r="AG6" i="6"/>
  <c r="B3" i="2"/>
  <c r="B5" i="2"/>
  <c r="B2" i="2"/>
  <c r="B6" i="2"/>
  <c r="C4" i="2"/>
  <c r="C7" i="2" s="1"/>
  <c r="C2" i="6" l="1"/>
  <c r="R12" i="23"/>
  <c r="Q13" i="23"/>
  <c r="C3" i="6"/>
  <c r="S4" i="6"/>
  <c r="M6" i="6"/>
  <c r="AH4" i="6"/>
  <c r="N3" i="6"/>
  <c r="K3" i="6"/>
  <c r="K2" i="6"/>
  <c r="AD6" i="6"/>
  <c r="AD4" i="6"/>
  <c r="AH6" i="6"/>
  <c r="B3" i="7"/>
  <c r="AF2" i="6"/>
  <c r="M4" i="6"/>
  <c r="Q3" i="6"/>
  <c r="Z4" i="6"/>
  <c r="P3" i="6"/>
  <c r="M3" i="6"/>
  <c r="E5" i="11"/>
  <c r="E6" i="11" s="1"/>
  <c r="I3" i="6"/>
  <c r="R3" i="6"/>
  <c r="I4" i="6"/>
  <c r="R4" i="6"/>
  <c r="S3" i="6"/>
  <c r="R6" i="6"/>
  <c r="J3" i="6"/>
  <c r="C4" i="7"/>
  <c r="J6" i="6"/>
  <c r="C3" i="7"/>
  <c r="B4" i="7"/>
  <c r="Q4" i="6"/>
  <c r="Z3" i="6"/>
  <c r="B6" i="7"/>
  <c r="Q6" i="6"/>
  <c r="K6" i="6"/>
  <c r="Z2" i="6"/>
  <c r="AD3" i="6"/>
  <c r="H4" i="6"/>
  <c r="Q2" i="6"/>
  <c r="K4" i="6"/>
  <c r="M2" i="6"/>
  <c r="AD2" i="6"/>
  <c r="R2" i="6"/>
  <c r="AC6" i="6"/>
  <c r="Z6" i="6"/>
  <c r="C6" i="7"/>
  <c r="C2" i="7"/>
  <c r="O3" i="6"/>
  <c r="AE6" i="6"/>
  <c r="AE3" i="6"/>
  <c r="G2" i="6"/>
  <c r="G4" i="6"/>
  <c r="V2" i="6"/>
  <c r="AE4" i="6"/>
  <c r="G3" i="6"/>
  <c r="G6" i="6"/>
  <c r="AE2" i="6"/>
  <c r="U4" i="6"/>
  <c r="AF4" i="6"/>
  <c r="AH2" i="6"/>
  <c r="W6" i="6"/>
  <c r="AF6" i="6"/>
  <c r="D2" i="6"/>
  <c r="V4" i="6"/>
  <c r="AF3" i="6"/>
  <c r="AB6" i="6"/>
  <c r="AA4" i="6"/>
  <c r="B7" i="7"/>
  <c r="AB3" i="6"/>
  <c r="AH3" i="6"/>
  <c r="X3" i="6"/>
  <c r="I6" i="6"/>
  <c r="L3" i="6"/>
  <c r="T3" i="6"/>
  <c r="AI3" i="6"/>
  <c r="D6" i="6"/>
  <c r="D3" i="6"/>
  <c r="Y4" i="6"/>
  <c r="X2" i="6"/>
  <c r="I2" i="6"/>
  <c r="O4" i="6"/>
  <c r="T4" i="6"/>
  <c r="U2" i="6"/>
  <c r="AI2" i="6"/>
  <c r="D4" i="6"/>
  <c r="Y6" i="6"/>
  <c r="X4" i="6"/>
  <c r="U3" i="6"/>
  <c r="AI4" i="6"/>
  <c r="N2" i="6"/>
  <c r="X6" i="6"/>
  <c r="L2" i="6"/>
  <c r="U6" i="6"/>
  <c r="AI6" i="6"/>
  <c r="N4" i="6"/>
  <c r="N6" i="6"/>
  <c r="V6" i="6"/>
  <c r="J2" i="6"/>
  <c r="S2" i="6"/>
  <c r="O2" i="6"/>
  <c r="AB2" i="6"/>
  <c r="AA6" i="6"/>
  <c r="V3" i="6"/>
  <c r="J4" i="6"/>
  <c r="S6" i="6"/>
  <c r="O6" i="6"/>
  <c r="AB4" i="6"/>
  <c r="AA3" i="6"/>
  <c r="AA2" i="6"/>
  <c r="P4" i="6"/>
  <c r="W3" i="6"/>
  <c r="Y2" i="6"/>
  <c r="L4" i="6"/>
  <c r="AC2" i="6"/>
  <c r="T6" i="6"/>
  <c r="W4" i="6"/>
  <c r="H2" i="6"/>
  <c r="AC4" i="6"/>
  <c r="P2" i="6"/>
  <c r="H3" i="6"/>
  <c r="P6" i="6"/>
  <c r="Y3" i="6"/>
  <c r="H6" i="6"/>
  <c r="L6" i="6"/>
  <c r="AC3" i="6"/>
  <c r="T2" i="6"/>
  <c r="W2" i="6"/>
  <c r="F5" i="12"/>
  <c r="E2" i="12"/>
  <c r="E6" i="12"/>
  <c r="M5" i="10"/>
  <c r="L6" i="10"/>
  <c r="C6" i="2"/>
  <c r="C3" i="2"/>
  <c r="C2" i="2"/>
  <c r="C5" i="2"/>
  <c r="D4" i="2"/>
  <c r="D7" i="2" s="1"/>
  <c r="S12" i="23" l="1"/>
  <c r="R13" i="23"/>
  <c r="F5" i="11"/>
  <c r="G5" i="11" s="1"/>
  <c r="G5" i="12"/>
  <c r="F2" i="12"/>
  <c r="F6" i="12"/>
  <c r="N5" i="10"/>
  <c r="M6" i="10"/>
  <c r="D3" i="2"/>
  <c r="D2" i="2"/>
  <c r="D6" i="2"/>
  <c r="D5" i="2"/>
  <c r="E4" i="2"/>
  <c r="E7" i="2" s="1"/>
  <c r="T12" i="23" l="1"/>
  <c r="S13" i="23"/>
  <c r="F6" i="11"/>
  <c r="H5" i="12"/>
  <c r="G6" i="12"/>
  <c r="G2" i="12"/>
  <c r="O5" i="10"/>
  <c r="N6" i="10"/>
  <c r="H5" i="11"/>
  <c r="G6" i="11"/>
  <c r="E6" i="2"/>
  <c r="E5" i="2"/>
  <c r="E3" i="2"/>
  <c r="E2" i="2"/>
  <c r="F4" i="2"/>
  <c r="F7" i="2" s="1"/>
  <c r="U12" i="23" l="1"/>
  <c r="T13" i="23"/>
  <c r="P5" i="10"/>
  <c r="O6" i="10"/>
  <c r="I5" i="11"/>
  <c r="H6" i="11"/>
  <c r="I5" i="12"/>
  <c r="H6" i="12"/>
  <c r="H2" i="12"/>
  <c r="F2" i="2"/>
  <c r="F3" i="2"/>
  <c r="F5" i="2"/>
  <c r="F6" i="2"/>
  <c r="G4" i="2"/>
  <c r="G7" i="2" s="1"/>
  <c r="V12" i="23" l="1"/>
  <c r="U13" i="23"/>
  <c r="J5" i="11"/>
  <c r="I6" i="11"/>
  <c r="J5" i="12"/>
  <c r="I2" i="12"/>
  <c r="I6" i="12"/>
  <c r="Q5" i="10"/>
  <c r="P6" i="10"/>
  <c r="G2" i="2"/>
  <c r="G5" i="2"/>
  <c r="G3" i="2"/>
  <c r="G6" i="2"/>
  <c r="H4" i="2"/>
  <c r="H7" i="2" s="1"/>
  <c r="W12" i="23" l="1"/>
  <c r="V13" i="23"/>
  <c r="K5" i="12"/>
  <c r="J2" i="12"/>
  <c r="J6" i="12"/>
  <c r="R5" i="10"/>
  <c r="Q6" i="10"/>
  <c r="K5" i="11"/>
  <c r="J6" i="11"/>
  <c r="H2" i="2"/>
  <c r="H5" i="2"/>
  <c r="H6" i="2"/>
  <c r="H3" i="2"/>
  <c r="I4" i="2"/>
  <c r="I7" i="2" s="1"/>
  <c r="X12" i="23" l="1"/>
  <c r="W13" i="23"/>
  <c r="S5" i="10"/>
  <c r="R6" i="10"/>
  <c r="L5" i="12"/>
  <c r="K6" i="12"/>
  <c r="K2" i="12"/>
  <c r="L5" i="11"/>
  <c r="K6" i="11"/>
  <c r="I6" i="2"/>
  <c r="I5" i="2"/>
  <c r="I3" i="2"/>
  <c r="I2" i="2"/>
  <c r="J4" i="2"/>
  <c r="J7" i="2" s="1"/>
  <c r="Y12" i="23" l="1"/>
  <c r="X13" i="23"/>
  <c r="M5" i="12"/>
  <c r="L6" i="12"/>
  <c r="L2" i="12"/>
  <c r="M5" i="11"/>
  <c r="L6" i="11"/>
  <c r="T5" i="10"/>
  <c r="S6" i="10"/>
  <c r="J5" i="2"/>
  <c r="J3" i="2"/>
  <c r="J2" i="2"/>
  <c r="J6" i="2"/>
  <c r="K4" i="2"/>
  <c r="K7" i="2" s="1"/>
  <c r="Z12" i="23" l="1"/>
  <c r="Y13" i="23"/>
  <c r="N5" i="11"/>
  <c r="M6" i="11"/>
  <c r="U5" i="10"/>
  <c r="T6" i="10"/>
  <c r="N5" i="12"/>
  <c r="M2" i="12"/>
  <c r="M6" i="12"/>
  <c r="K6" i="2"/>
  <c r="K5" i="2"/>
  <c r="K2" i="2"/>
  <c r="K3" i="2"/>
  <c r="L4" i="2"/>
  <c r="L7" i="2" s="1"/>
  <c r="AA12" i="23" l="1"/>
  <c r="Z13" i="23"/>
  <c r="V5" i="10"/>
  <c r="U6" i="10"/>
  <c r="O5" i="12"/>
  <c r="N2" i="12"/>
  <c r="N6" i="12"/>
  <c r="O5" i="11"/>
  <c r="N6" i="11"/>
  <c r="L5" i="2"/>
  <c r="L6" i="2"/>
  <c r="L3" i="2"/>
  <c r="L2" i="2"/>
  <c r="M4" i="2"/>
  <c r="M7" i="2" s="1"/>
  <c r="AB12" i="23" l="1"/>
  <c r="AA13" i="23"/>
  <c r="P5" i="12"/>
  <c r="O6" i="12"/>
  <c r="O2" i="12"/>
  <c r="P5" i="11"/>
  <c r="O6" i="11"/>
  <c r="W5" i="10"/>
  <c r="V6" i="10"/>
  <c r="M2" i="2"/>
  <c r="M6" i="2"/>
  <c r="M5" i="2"/>
  <c r="M3" i="2"/>
  <c r="N4" i="2"/>
  <c r="N7" i="2" s="1"/>
  <c r="AC12" i="23" l="1"/>
  <c r="AB13" i="23"/>
  <c r="X5" i="10"/>
  <c r="W6" i="10"/>
  <c r="Q5" i="11"/>
  <c r="P6" i="11"/>
  <c r="Q5" i="12"/>
  <c r="P6" i="12"/>
  <c r="P2" i="12"/>
  <c r="N2" i="2"/>
  <c r="N3" i="2"/>
  <c r="N6" i="2"/>
  <c r="N5" i="2"/>
  <c r="O4" i="2"/>
  <c r="O7" i="2" s="1"/>
  <c r="AD12" i="23" l="1"/>
  <c r="AC13" i="23"/>
  <c r="R5" i="11"/>
  <c r="Q6" i="11"/>
  <c r="R5" i="12"/>
  <c r="Q2" i="12"/>
  <c r="Q6" i="12"/>
  <c r="Y5" i="10"/>
  <c r="X6" i="10"/>
  <c r="O6" i="2"/>
  <c r="O5" i="2"/>
  <c r="O3" i="2"/>
  <c r="O2" i="2"/>
  <c r="P4" i="2"/>
  <c r="P7" i="2" s="1"/>
  <c r="AE12" i="23" l="1"/>
  <c r="AD13" i="23"/>
  <c r="S5" i="12"/>
  <c r="R2" i="12"/>
  <c r="R6" i="12"/>
  <c r="Z5" i="10"/>
  <c r="Y6" i="10"/>
  <c r="S5" i="11"/>
  <c r="R6" i="11"/>
  <c r="P2" i="2"/>
  <c r="P5" i="2"/>
  <c r="P6" i="2"/>
  <c r="P3" i="2"/>
  <c r="Q4" i="2"/>
  <c r="Q7" i="2" s="1"/>
  <c r="AF12" i="23" l="1"/>
  <c r="AE13" i="23"/>
  <c r="T5" i="11"/>
  <c r="S6" i="11"/>
  <c r="AA5" i="10"/>
  <c r="Z6" i="10"/>
  <c r="T5" i="12"/>
  <c r="S6" i="12"/>
  <c r="S2" i="12"/>
  <c r="Q2" i="2"/>
  <c r="Q5" i="2"/>
  <c r="Q6" i="2"/>
  <c r="Q3" i="2"/>
  <c r="R4" i="2"/>
  <c r="R7" i="2" s="1"/>
  <c r="AG12" i="23" l="1"/>
  <c r="AF13" i="23"/>
  <c r="U5" i="12"/>
  <c r="T6" i="12"/>
  <c r="T2" i="12"/>
  <c r="AB5" i="10"/>
  <c r="AA6" i="10"/>
  <c r="U5" i="11"/>
  <c r="T6" i="11"/>
  <c r="R2" i="2"/>
  <c r="R6" i="2"/>
  <c r="R5" i="2"/>
  <c r="R3" i="2"/>
  <c r="S4" i="2"/>
  <c r="S7" i="2" s="1"/>
  <c r="AH12" i="23" l="1"/>
  <c r="AG13" i="23"/>
  <c r="AC5" i="10"/>
  <c r="AB6" i="10"/>
  <c r="V5" i="11"/>
  <c r="U6" i="11"/>
  <c r="V5" i="12"/>
  <c r="U2" i="12"/>
  <c r="U6" i="12"/>
  <c r="S5" i="2"/>
  <c r="S3" i="2"/>
  <c r="S6" i="2"/>
  <c r="S2" i="2"/>
  <c r="T4" i="2"/>
  <c r="T7" i="2" s="1"/>
  <c r="AI12" i="23" l="1"/>
  <c r="AH13" i="23"/>
  <c r="W5" i="11"/>
  <c r="V6" i="11"/>
  <c r="W5" i="12"/>
  <c r="V2" i="12"/>
  <c r="V6" i="12"/>
  <c r="AD5" i="10"/>
  <c r="AC6" i="10"/>
  <c r="T3" i="2"/>
  <c r="T5" i="2"/>
  <c r="T2" i="2"/>
  <c r="T6" i="2"/>
  <c r="U4" i="2"/>
  <c r="U7" i="2" s="1"/>
  <c r="AJ12" i="23" l="1"/>
  <c r="AI13" i="23"/>
  <c r="X5" i="12"/>
  <c r="W6" i="12"/>
  <c r="W2" i="12"/>
  <c r="AE5" i="10"/>
  <c r="AD6" i="10"/>
  <c r="X5" i="11"/>
  <c r="W6" i="11"/>
  <c r="U2" i="2"/>
  <c r="U5" i="2"/>
  <c r="U3" i="2"/>
  <c r="U6" i="2"/>
  <c r="V4" i="2"/>
  <c r="V7" i="2" s="1"/>
  <c r="AK12" i="23" l="1"/>
  <c r="AJ13" i="23"/>
  <c r="Y5" i="11"/>
  <c r="X6" i="11"/>
  <c r="AF5" i="10"/>
  <c r="AE6" i="10"/>
  <c r="Y5" i="12"/>
  <c r="X6" i="12"/>
  <c r="X2" i="12"/>
  <c r="W4" i="2"/>
  <c r="W7" i="2" s="1"/>
  <c r="V5" i="2"/>
  <c r="V3" i="2"/>
  <c r="V2" i="2"/>
  <c r="V6" i="2"/>
  <c r="AL12" i="23" l="1"/>
  <c r="AK13" i="23"/>
  <c r="AG5" i="10"/>
  <c r="AF6" i="10"/>
  <c r="Z5" i="12"/>
  <c r="Y2" i="12"/>
  <c r="Y6" i="12"/>
  <c r="Z5" i="11"/>
  <c r="Y6" i="11"/>
  <c r="W6" i="2"/>
  <c r="W2" i="2"/>
  <c r="W3" i="2"/>
  <c r="W5" i="2"/>
  <c r="X4" i="2"/>
  <c r="X7" i="2" s="1"/>
  <c r="AM12" i="23" l="1"/>
  <c r="AL13" i="23"/>
  <c r="AA5" i="12"/>
  <c r="Z2" i="12"/>
  <c r="Z6" i="12"/>
  <c r="AA5" i="11"/>
  <c r="Z6" i="11"/>
  <c r="AH5" i="10"/>
  <c r="AG6" i="10"/>
  <c r="X6" i="2"/>
  <c r="X5" i="2"/>
  <c r="X2" i="2"/>
  <c r="X3" i="2"/>
  <c r="Y4" i="2"/>
  <c r="Y7" i="2" s="1"/>
  <c r="AN12" i="23" l="1"/>
  <c r="AM13" i="23"/>
  <c r="AB5" i="11"/>
  <c r="AA6" i="11"/>
  <c r="AI5" i="10"/>
  <c r="AH6" i="10"/>
  <c r="AB5" i="12"/>
  <c r="AA6" i="12"/>
  <c r="AA2" i="12"/>
  <c r="Y2" i="2"/>
  <c r="Y3" i="2"/>
  <c r="Y5" i="2"/>
  <c r="Y6" i="2"/>
  <c r="Z4" i="2"/>
  <c r="Z7" i="2" s="1"/>
  <c r="AO12" i="23" l="1"/>
  <c r="AN13" i="23"/>
  <c r="AC5" i="12"/>
  <c r="AB6" i="12"/>
  <c r="AB2" i="12"/>
  <c r="AI6" i="10"/>
  <c r="AC5" i="11"/>
  <c r="AB6" i="11"/>
  <c r="Z2" i="2"/>
  <c r="Z5" i="2"/>
  <c r="Z6" i="2"/>
  <c r="Z3" i="2"/>
  <c r="AA4" i="2"/>
  <c r="AA7" i="2" s="1"/>
  <c r="AP12" i="23" l="1"/>
  <c r="AO13" i="23"/>
  <c r="AD5" i="11"/>
  <c r="AC6" i="11"/>
  <c r="AD5" i="12"/>
  <c r="AC2" i="12"/>
  <c r="AC6" i="12"/>
  <c r="AA5" i="2"/>
  <c r="AA2" i="2"/>
  <c r="AA6" i="2"/>
  <c r="AA3" i="2"/>
  <c r="AB4" i="2"/>
  <c r="AB7" i="2" s="1"/>
  <c r="AQ12" i="23" l="1"/>
  <c r="AP13" i="23"/>
  <c r="AE5" i="12"/>
  <c r="AD2" i="12"/>
  <c r="AD6" i="12"/>
  <c r="AE5" i="11"/>
  <c r="AD6" i="11"/>
  <c r="AB6" i="2"/>
  <c r="AB5" i="2"/>
  <c r="AB2" i="2"/>
  <c r="AB3" i="2"/>
  <c r="AC4" i="2"/>
  <c r="AC7" i="2" s="1"/>
  <c r="AR12" i="23" l="1"/>
  <c r="AQ13" i="23"/>
  <c r="AF5" i="11"/>
  <c r="AE6" i="11"/>
  <c r="AF5" i="12"/>
  <c r="AE6" i="12"/>
  <c r="AE2" i="12"/>
  <c r="AC5" i="2"/>
  <c r="AC3" i="2"/>
  <c r="AC6" i="2"/>
  <c r="AC2" i="2"/>
  <c r="AD4" i="2"/>
  <c r="AD7" i="2" s="1"/>
  <c r="AS12" i="23" l="1"/>
  <c r="AR13" i="23"/>
  <c r="AG5" i="12"/>
  <c r="AF6" i="12"/>
  <c r="AF2" i="12"/>
  <c r="AG5" i="11"/>
  <c r="AF6" i="11"/>
  <c r="AD6" i="2"/>
  <c r="AD3" i="2"/>
  <c r="AD2" i="2"/>
  <c r="AD5" i="2"/>
  <c r="AE4" i="2"/>
  <c r="AE7" i="2" s="1"/>
  <c r="AT12" i="23" l="1"/>
  <c r="AT13" i="23" s="1"/>
  <c r="AS13" i="23"/>
  <c r="AH5" i="11"/>
  <c r="AG6" i="11"/>
  <c r="AH5" i="12"/>
  <c r="AG2" i="12"/>
  <c r="AG6" i="12"/>
  <c r="AE5" i="2"/>
  <c r="AE6" i="2"/>
  <c r="AE3" i="2"/>
  <c r="AE2" i="2"/>
  <c r="AF4" i="2"/>
  <c r="AF7" i="2" s="1"/>
  <c r="AI5" i="12" l="1"/>
  <c r="AH2" i="12"/>
  <c r="AH6" i="12"/>
  <c r="AI5" i="11"/>
  <c r="AH6" i="11"/>
  <c r="AF5" i="2"/>
  <c r="AF3" i="2"/>
  <c r="AF2" i="2"/>
  <c r="AF6" i="2"/>
  <c r="AG4" i="2"/>
  <c r="AG7" i="2" s="1"/>
  <c r="AI6" i="11" l="1"/>
  <c r="AI6" i="12"/>
  <c r="AI2" i="12"/>
  <c r="AG3" i="2"/>
  <c r="AG2" i="2"/>
  <c r="AG5" i="2"/>
  <c r="AG6" i="2"/>
  <c r="AH4" i="2"/>
  <c r="AH7" i="2" s="1"/>
  <c r="AH6" i="2" l="1"/>
  <c r="AH2" i="2"/>
  <c r="AH3" i="2"/>
  <c r="AH5" i="2"/>
  <c r="AI4" i="2"/>
  <c r="AI7" i="2" s="1"/>
  <c r="AI6" i="2" l="1"/>
  <c r="AI2" i="2"/>
  <c r="AI3" i="2"/>
  <c r="AI5" i="2"/>
</calcChain>
</file>

<file path=xl/sharedStrings.xml><?xml version="1.0" encoding="utf-8"?>
<sst xmlns="http://schemas.openxmlformats.org/spreadsheetml/2006/main" count="1609" uniqueCount="859">
  <si>
    <t>BNVFE BAU New Vehicle Fuel Economy</t>
  </si>
  <si>
    <t>Sources:</t>
  </si>
  <si>
    <t>Projections:  EIA, AEO2017 National Energy Modeling System run ref2017.d120816a.</t>
  </si>
  <si>
    <t>2016:  EIA, Short-Term Energy Outlook, October 2016 and EIA, AEO2017 National Energy Modeling System run ref2017.d120816a.</t>
  </si>
  <si>
    <t>December 2010/2009; and United States Department of Defense, Defense Fuel Supply Center, Factbook, January 2010.</t>
  </si>
  <si>
    <t>U.S. Department of Transportation, Research and Special Programs Administration, Air Carrier Statistics Monthly,</t>
  </si>
  <si>
    <t>Performance, June 2015; U.S. Department of Commerce, Bureau of the Census, "Vehicle Inventory and Use Survey," EC02TV;</t>
  </si>
  <si>
    <t>Data Book:  Edition 34; National Highway Traffic and Safety Administration, Summary of Fuel Economy</t>
  </si>
  <si>
    <t>Federal Highway Administration, Highway Statistics 2014; Oak Ridge National Laboratory, Transportation Energy</t>
  </si>
  <si>
    <t>EIA, Alternatives to Traditional Transportation Fuels 2009 (Part II - User and Fuel Data); EIA, State Energy Data System 2014;</t>
  </si>
  <si>
    <t xml:space="preserve">   Sources:  2015:  U.S. Energy Information Administration (EIA), Monthly Energy Review, October 2016;</t>
  </si>
  <si>
    <t>are model results and may differ from official EIA data reports.</t>
  </si>
  <si>
    <t xml:space="preserve">   Note:  Totals may not equal sum of components due to independent rounding.  Data for 2015</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</si>
  <si>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</si>
  <si>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</si>
  <si>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</si>
  <si>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</si>
  <si>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4/ Environmental Protection Agency rated miles per gallon.</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</si>
  <si>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</si>
  <si>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</si>
  <si>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</si>
  <si>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</si>
  <si>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</si>
  <si>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 xml:space="preserve">    Pipeline Fuel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</si>
  <si>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</si>
  <si>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</si>
  <si>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</si>
  <si>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</si>
  <si>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</si>
  <si>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</si>
  <si>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</si>
  <si>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</si>
  <si>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</si>
  <si>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</si>
  <si>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</si>
  <si>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</si>
  <si>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</si>
  <si>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</si>
  <si>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</si>
  <si>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</si>
  <si>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</si>
  <si>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</si>
  <si>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</si>
  <si>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</si>
  <si>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</si>
  <si>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</si>
  <si>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</si>
  <si>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</si>
  <si>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</si>
  <si>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</si>
  <si>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</si>
  <si>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</si>
  <si>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</si>
  <si>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</si>
  <si>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</si>
  <si>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</si>
  <si>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</si>
  <si>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</si>
  <si>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</si>
  <si>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</si>
  <si>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</si>
  <si>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</si>
  <si>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</si>
  <si>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</si>
  <si>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</si>
  <si>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</si>
  <si>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</si>
  <si>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</si>
  <si>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</si>
  <si>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</si>
  <si>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</si>
  <si>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</si>
  <si>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</si>
  <si>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</si>
  <si>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</si>
  <si>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</si>
  <si>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</si>
  <si>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</si>
  <si>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</si>
  <si>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</si>
  <si>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</si>
  <si>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</si>
  <si>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</si>
  <si>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</si>
  <si>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</si>
  <si>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</si>
  <si>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</si>
  <si>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</si>
  <si>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</si>
  <si>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</si>
  <si>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</si>
  <si>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</si>
  <si>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</si>
  <si>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</si>
  <si>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</si>
  <si>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</si>
  <si>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</si>
  <si>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</si>
  <si>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</si>
  <si>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</si>
  <si>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</si>
  <si>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</si>
  <si>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</si>
  <si>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</si>
  <si>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</si>
  <si>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</si>
  <si>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</si>
  <si>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</si>
  <si>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</si>
  <si>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</si>
  <si>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</si>
  <si>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</si>
  <si>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</si>
  <si>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</si>
  <si>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</si>
  <si>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</si>
  <si>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</si>
  <si>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</si>
  <si>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</si>
  <si>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</si>
  <si>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</si>
  <si>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</si>
  <si>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</si>
  <si>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</si>
  <si>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2016-</t>
  </si>
  <si>
    <t/>
  </si>
  <si>
    <t>7. Transportation Sector Key Indicators and Delivered Energy Consumption</t>
  </si>
  <si>
    <t>TKI000</t>
  </si>
  <si>
    <t xml:space="preserve"> January 2017</t>
  </si>
  <si>
    <t>Release Date</t>
  </si>
  <si>
    <t>d120816a</t>
  </si>
  <si>
    <t>Datekey</t>
  </si>
  <si>
    <t>Reference case</t>
  </si>
  <si>
    <t>ref2017</t>
  </si>
  <si>
    <t>Scenario</t>
  </si>
  <si>
    <t>Annual Energy Outlook 2017</t>
  </si>
  <si>
    <t>Report</t>
  </si>
  <si>
    <t>ref2017.d120816a</t>
  </si>
  <si>
    <t>Notes</t>
  </si>
  <si>
    <t>battery electric vehicle</t>
  </si>
  <si>
    <t>natural gas vehicle</t>
  </si>
  <si>
    <t>gasoline vehicle</t>
  </si>
  <si>
    <t>diesel vehicle</t>
  </si>
  <si>
    <t>plugin hybrid vehicle</t>
  </si>
  <si>
    <t>Modeling System run ref2017.d120816a.  Projections:  EIA AEO2017 National Energy Modeling System run ref2017.d120816a.</t>
  </si>
  <si>
    <t>System run ref2017.d120816a.  2016:  EIA, Short-Term Energy Outlook, October 2016 and EIA, AEO2017 National Energy</t>
  </si>
  <si>
    <t>Defense Fuel Supply Center, Factbook (January 2010); and U.S. Energy Information Administration (EIA), AEO2017 National Energy Modeling</t>
  </si>
  <si>
    <t>Transportation, RSPA, Air Carrier Statistics Monthly, December 2009/2008 (Washington, DC, December 2009); U.S. Department of Defense,</t>
  </si>
  <si>
    <t xml:space="preserve">   Sources:  2015 values derived using:  U.S. Department of Transportation, Form 41, schedule T2; U.S. Department of</t>
  </si>
  <si>
    <t xml:space="preserve">   Note:  Totals may not equal sum of components due to independent rounding.</t>
  </si>
  <si>
    <t xml:space="preserve">   - - = Not applicable.</t>
  </si>
  <si>
    <t xml:space="preserve">   2/ Non-U.S. efficiency is assumed to equal U.S. efficiency.</t>
  </si>
  <si>
    <t xml:space="preserve">   1/ Assumed to be the same as International US.</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</si>
  <si>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</si>
  <si>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</si>
  <si>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</si>
  <si>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</si>
  <si>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</si>
  <si>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</si>
  <si>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</si>
  <si>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</si>
  <si>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</si>
  <si>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</si>
  <si>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</si>
  <si>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</si>
  <si>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</si>
  <si>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</si>
  <si>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</si>
  <si>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</si>
  <si>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</si>
  <si>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</si>
  <si>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</si>
  <si>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</si>
  <si>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</si>
  <si>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</si>
  <si>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</si>
  <si>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</si>
  <si>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</si>
  <si>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</si>
  <si>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</si>
  <si>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</si>
  <si>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</si>
  <si>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</si>
  <si>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</si>
  <si>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</si>
  <si>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</si>
  <si>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</si>
  <si>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</si>
  <si>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</si>
  <si>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</si>
  <si>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</si>
  <si>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</si>
  <si>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</si>
  <si>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</si>
  <si>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</si>
  <si>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</si>
  <si>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</si>
  <si>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</si>
  <si>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</si>
  <si>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</si>
  <si>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</si>
  <si>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</si>
  <si>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</si>
  <si>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</si>
  <si>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</si>
  <si>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</si>
  <si>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</si>
  <si>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</si>
  <si>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</si>
  <si>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</si>
  <si>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</si>
  <si>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</si>
  <si>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</si>
  <si>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</si>
  <si>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</si>
  <si>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</si>
  <si>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</si>
  <si>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</si>
  <si>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</si>
  <si>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</si>
  <si>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</si>
  <si>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</si>
  <si>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</si>
  <si>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</si>
  <si>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</si>
  <si>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</si>
  <si>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</si>
  <si>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</si>
  <si>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</si>
  <si>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</si>
  <si>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</si>
  <si>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</si>
  <si>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</si>
  <si>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</si>
  <si>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</si>
  <si>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</si>
  <si>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</si>
  <si>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</si>
  <si>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</si>
  <si>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</si>
  <si>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</si>
  <si>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</si>
  <si>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</si>
  <si>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</si>
  <si>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</si>
  <si>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</si>
  <si>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</si>
  <si>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</si>
  <si>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</si>
  <si>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</si>
  <si>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</si>
  <si>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</si>
  <si>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</si>
  <si>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</si>
  <si>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</si>
  <si>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</si>
  <si>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</si>
  <si>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</si>
  <si>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</si>
  <si>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</si>
  <si>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</si>
  <si>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</si>
  <si>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</si>
  <si>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</si>
  <si>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</si>
  <si>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</si>
  <si>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</si>
  <si>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</si>
  <si>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</si>
  <si>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</si>
  <si>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</si>
  <si>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</si>
  <si>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</si>
  <si>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</si>
  <si>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</si>
  <si>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</si>
  <si>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</si>
  <si>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</si>
  <si>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</si>
  <si>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</si>
  <si>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</si>
  <si>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</si>
  <si>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</si>
  <si>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</si>
  <si>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</si>
  <si>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</si>
  <si>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</si>
  <si>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</si>
  <si>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</si>
  <si>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</si>
  <si>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</si>
  <si>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</si>
  <si>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</si>
  <si>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</si>
  <si>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</si>
  <si>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</si>
  <si>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</si>
  <si>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</si>
  <si>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</si>
  <si>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</si>
  <si>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</si>
  <si>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</si>
  <si>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</si>
  <si>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</si>
  <si>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</si>
  <si>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</si>
  <si>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</si>
  <si>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</si>
  <si>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</si>
  <si>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</si>
  <si>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</si>
  <si>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</si>
  <si>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</si>
  <si>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</si>
  <si>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</si>
  <si>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</si>
  <si>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</si>
  <si>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</si>
  <si>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</si>
  <si>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</si>
  <si>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</si>
  <si>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</si>
  <si>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</si>
  <si>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</si>
  <si>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</si>
  <si>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</si>
  <si>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</si>
  <si>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</si>
  <si>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</si>
  <si>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</si>
  <si>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</si>
  <si>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</si>
  <si>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</si>
  <si>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</si>
  <si>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</si>
  <si>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</si>
  <si>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</si>
  <si>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</si>
  <si>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</si>
  <si>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</si>
  <si>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</si>
  <si>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</si>
  <si>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</si>
  <si>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</si>
  <si>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</si>
  <si>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</si>
  <si>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</si>
  <si>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</si>
  <si>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</si>
  <si>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</si>
  <si>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</si>
  <si>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</si>
  <si>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</si>
  <si>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</si>
  <si>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</si>
  <si>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</si>
  <si>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</si>
  <si>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</si>
  <si>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</si>
  <si>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</si>
  <si>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</si>
  <si>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</si>
  <si>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</si>
  <si>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</si>
  <si>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</si>
  <si>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</si>
  <si>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</si>
  <si>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</si>
  <si>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</si>
  <si>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</si>
  <si>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</si>
  <si>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</si>
  <si>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</si>
  <si>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</si>
  <si>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</si>
  <si>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</si>
  <si>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</si>
  <si>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</si>
  <si>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</si>
  <si>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</si>
  <si>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</si>
  <si>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</si>
  <si>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</si>
  <si>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</si>
  <si>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</si>
  <si>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</si>
  <si>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</si>
  <si>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</si>
  <si>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</si>
  <si>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</si>
  <si>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</si>
  <si>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</si>
  <si>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</si>
  <si>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</si>
  <si>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</si>
  <si>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</si>
  <si>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</si>
  <si>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</si>
  <si>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</si>
  <si>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2016 and projections:  EIA AEO2017 National Energy Modeling System run ref2017.d120816a.</t>
  </si>
  <si>
    <t xml:space="preserve">   Source: 2015 stock data:  Jet Inventory Services, World Jet Inventory:  Year-End 2015 (December 2015).</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</si>
  <si>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</si>
  <si>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</si>
  <si>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</si>
  <si>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</si>
  <si>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</si>
  <si>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</si>
  <si>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</si>
  <si>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</si>
  <si>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</si>
  <si>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</si>
  <si>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</si>
  <si>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</si>
  <si>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</si>
  <si>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</si>
  <si>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</si>
  <si>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</si>
  <si>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</si>
  <si>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</si>
  <si>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</si>
  <si>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</si>
  <si>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</si>
  <si>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</si>
  <si>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</si>
  <si>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</si>
  <si>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</si>
  <si>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</si>
  <si>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</si>
  <si>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</si>
  <si>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</si>
  <si>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</si>
  <si>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</si>
  <si>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</si>
  <si>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</si>
  <si>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</si>
  <si>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</si>
  <si>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</si>
  <si>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</si>
  <si>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</si>
  <si>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</si>
  <si>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</si>
  <si>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</si>
  <si>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</si>
  <si>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</si>
  <si>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</si>
  <si>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</si>
  <si>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</si>
  <si>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</si>
  <si>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</si>
  <si>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</si>
  <si>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</si>
  <si>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</si>
  <si>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</si>
  <si>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</si>
  <si>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</si>
  <si>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</si>
  <si>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</si>
  <si>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</si>
  <si>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</si>
  <si>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</si>
  <si>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</si>
  <si>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</si>
  <si>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</si>
  <si>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</si>
  <si>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</si>
  <si>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</si>
  <si>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</si>
  <si>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</si>
  <si>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</si>
  <si>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</si>
  <si>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</si>
  <si>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</si>
  <si>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</si>
  <si>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</si>
  <si>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</si>
  <si>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</si>
  <si>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</si>
  <si>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</si>
  <si>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</si>
  <si>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</si>
  <si>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</si>
  <si>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</si>
  <si>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</si>
  <si>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</si>
  <si>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</si>
  <si>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</si>
  <si>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</si>
  <si>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</si>
  <si>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</si>
  <si>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</si>
  <si>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</si>
  <si>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</si>
  <si>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</si>
  <si>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</si>
  <si>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</si>
  <si>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</si>
  <si>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</si>
  <si>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</si>
  <si>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</si>
  <si>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</si>
  <si>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</si>
  <si>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</si>
  <si>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</si>
  <si>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</si>
  <si>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</si>
  <si>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</si>
  <si>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</si>
  <si>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</si>
  <si>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</si>
  <si>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</si>
  <si>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</si>
  <si>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</si>
  <si>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</si>
  <si>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</si>
  <si>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</si>
  <si>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</si>
  <si>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</si>
  <si>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</si>
  <si>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</si>
  <si>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</si>
  <si>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</si>
  <si>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</si>
  <si>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</si>
  <si>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</si>
  <si>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</si>
  <si>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</si>
  <si>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</si>
  <si>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</si>
  <si>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</si>
  <si>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</si>
  <si>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</si>
  <si>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</si>
  <si>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</si>
  <si>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</si>
  <si>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</si>
  <si>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</si>
  <si>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</si>
  <si>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</si>
  <si>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</si>
  <si>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</si>
  <si>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</si>
  <si>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</si>
  <si>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</si>
  <si>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</si>
  <si>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</si>
  <si>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</si>
  <si>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</si>
  <si>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</si>
  <si>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</si>
  <si>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</si>
  <si>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</si>
  <si>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</si>
  <si>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</si>
  <si>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</si>
  <si>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</si>
  <si>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</si>
  <si>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</si>
  <si>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</si>
  <si>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</si>
  <si>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</si>
  <si>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</si>
  <si>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</si>
  <si>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</si>
  <si>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</si>
  <si>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</si>
  <si>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</si>
  <si>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</si>
  <si>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</si>
  <si>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</si>
  <si>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</si>
  <si>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</si>
  <si>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</si>
  <si>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</si>
  <si>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</si>
  <si>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</si>
  <si>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</si>
  <si>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</si>
  <si>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</si>
  <si>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</si>
  <si>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</si>
  <si>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</si>
  <si>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</si>
  <si>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</si>
  <si>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</si>
  <si>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</si>
  <si>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</si>
  <si>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</si>
  <si>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</si>
  <si>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</si>
  <si>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</si>
  <si>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</si>
  <si>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</si>
  <si>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</si>
  <si>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</si>
  <si>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</si>
  <si>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</si>
  <si>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</si>
  <si>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</si>
  <si>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</si>
  <si>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</si>
  <si>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</si>
  <si>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</si>
  <si>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</si>
  <si>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</si>
  <si>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</si>
  <si>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</si>
  <si>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</si>
  <si>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</si>
  <si>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</si>
  <si>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</si>
  <si>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</si>
  <si>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</si>
  <si>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</si>
  <si>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</si>
  <si>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</si>
  <si>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</si>
  <si>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</si>
  <si>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</si>
  <si>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</si>
  <si>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</si>
  <si>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</si>
  <si>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</si>
  <si>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</si>
  <si>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</si>
  <si>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</si>
  <si>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</si>
  <si>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</si>
  <si>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</si>
  <si>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</si>
  <si>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</si>
  <si>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</si>
  <si>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</si>
  <si>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</si>
  <si>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</si>
  <si>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</si>
  <si>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</si>
  <si>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</si>
  <si>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</si>
  <si>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</si>
  <si>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</si>
  <si>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</si>
  <si>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</si>
  <si>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</si>
  <si>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</si>
  <si>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</si>
  <si>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</si>
  <si>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</si>
  <si>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</si>
  <si>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</si>
  <si>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</si>
  <si>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</si>
  <si>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</si>
  <si>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</si>
  <si>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</si>
  <si>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</si>
  <si>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</si>
  <si>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</si>
  <si>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</si>
  <si>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</si>
  <si>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</si>
  <si>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</si>
  <si>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</si>
  <si>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</si>
  <si>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</si>
  <si>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</si>
  <si>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</si>
  <si>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</si>
  <si>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</si>
  <si>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Bureau of Transportation Statistics</t>
  </si>
  <si>
    <t>National Transportation Statistics</t>
  </si>
  <si>
    <t>Table 1-40</t>
  </si>
  <si>
    <t>https://www.rita.dot.gov/bts/sites/rita.dot.gov.bts/files/publications/national_transportation_statistics/index.html</t>
  </si>
  <si>
    <t>Perc Reduction in Fuel Use for Electricity</t>
  </si>
  <si>
    <t>Perc of Electricity Use for Plug-In Hybrid Vehicles</t>
  </si>
  <si>
    <t>electricity share</t>
  </si>
  <si>
    <t>For source, see the variable BPoEFUbVT.</t>
  </si>
  <si>
    <t>LDVs and motorbikes</t>
  </si>
  <si>
    <t>Source:</t>
  </si>
  <si>
    <t>LDVs</t>
  </si>
  <si>
    <t>Year</t>
  </si>
  <si>
    <t>g/km</t>
  </si>
  <si>
    <t>https://www.theicct.org/sites/default/files/India_PVstds-facts_dec2014.pdf</t>
  </si>
  <si>
    <t>l/100km (at 40 kph)</t>
  </si>
  <si>
    <t>HDV Type</t>
  </si>
  <si>
    <t>Two-wheeled Motorbikes (Psgr Motorbikes)</t>
  </si>
  <si>
    <t>Scooter, 75-125cc</t>
  </si>
  <si>
    <t>Motorcycle, 75-125cc</t>
  </si>
  <si>
    <t>Motorcycle, 125-250cc</t>
  </si>
  <si>
    <t>ICCT</t>
  </si>
  <si>
    <t>Fact Sheet: India Light Duty Vehicle Efficiency Standards</t>
  </si>
  <si>
    <t>https://www.theicct.org/sites/default/files/publications/ICCT_India-HDV-fuel-consumption_policy-update_20171207.pdf</t>
  </si>
  <si>
    <t>Passenger HDVs, Freight HDVs</t>
  </si>
  <si>
    <t>Pages 3-4, Tables 1-2</t>
  </si>
  <si>
    <t>Fuel Consumption Standards for Heavy-Duty Vehicles in India</t>
  </si>
  <si>
    <t>Passenger (2-wheel) Motorbikes, Freight (3-wheel) Motorbikes</t>
  </si>
  <si>
    <t>Motorcycle &gt;250cc</t>
  </si>
  <si>
    <t>Three-wheeled Motorbikes (Frgt Motorbikes)</t>
  </si>
  <si>
    <t>On-road fuel efficiency, km/l</t>
  </si>
  <si>
    <t>Post-2000, 2-stroke, carburetor</t>
  </si>
  <si>
    <t>Post-2000, 4-stroke, carburetor</t>
  </si>
  <si>
    <t>Post-2000, 4-stroke, indirect injection</t>
  </si>
  <si>
    <t>2007, 2-stroke, direct injection</t>
  </si>
  <si>
    <t>Page 111 (2-wheelers, Page 118 (three-wheelers)</t>
  </si>
  <si>
    <t>http://www.indiaenvironmentportal.org.in/files/file/Iyer_two-three-wheelers_India.pdf</t>
  </si>
  <si>
    <t>A Technical Assessment of Emissions and Fuel Consumption Reduction Potential from Two and Three Wheelers in India</t>
  </si>
  <si>
    <t>Narayan V. Iyer (for ICCT)</t>
  </si>
  <si>
    <t>BTU/gal</t>
  </si>
  <si>
    <t>https://www.afdc.energy.gov/fuels/fuel_comparison_chart.pdf</t>
  </si>
  <si>
    <t>Gasoline (petrol)</t>
  </si>
  <si>
    <t>g/gal</t>
  </si>
  <si>
    <t>https://www.aqua-calc.com/calculate/volume-to-weight</t>
  </si>
  <si>
    <t>BTU/g</t>
  </si>
  <si>
    <t>rail</t>
  </si>
  <si>
    <t>ships</t>
  </si>
  <si>
    <t>motorbikes</t>
  </si>
  <si>
    <t>passengers</t>
  </si>
  <si>
    <t>freight</t>
  </si>
  <si>
    <t>BTU/km</t>
  </si>
  <si>
    <t>BTU/ton-km</t>
  </si>
  <si>
    <t>BTU/psgr-km</t>
  </si>
  <si>
    <t>psgr-km/BTU</t>
  </si>
  <si>
    <t>Diesel</t>
  </si>
  <si>
    <t>Passenger LDVs (gasoline)</t>
  </si>
  <si>
    <t>Freight LDVs (diesel)</t>
  </si>
  <si>
    <t>Passenger and Freight HDVs (diesel)</t>
  </si>
  <si>
    <t>l/100km</t>
  </si>
  <si>
    <t>BTU/100km</t>
  </si>
  <si>
    <t>Any liquid</t>
  </si>
  <si>
    <t>l/gal</t>
  </si>
  <si>
    <t>https://www.google.com/search?q=liter+per+gallon</t>
  </si>
  <si>
    <t>Fuel Conversion Factors</t>
  </si>
  <si>
    <t>Fuel energy densities are based on higher heating values (HHVs)</t>
  </si>
  <si>
    <t>ton-km/BTU</t>
  </si>
  <si>
    <t>BTU/l</t>
  </si>
  <si>
    <t>M3 (Bus)</t>
  </si>
  <si>
    <t>Average Across Freight HDV Types</t>
  </si>
  <si>
    <t>Buses (M3 vehicles)</t>
  </si>
  <si>
    <t>Value at lower weight limit</t>
  </si>
  <si>
    <t>Average Road-tested Fuel Efficiency</t>
  </si>
  <si>
    <t>km/l</t>
  </si>
  <si>
    <t>km/BTU</t>
  </si>
  <si>
    <t>Average across 2-wheel motorbike types</t>
  </si>
  <si>
    <t>Average across 3-wheel motorbike types</t>
  </si>
  <si>
    <t>http://www.indianrailways.gov.in/railwayboard/uploads/directorate/stat_econ/IRSP_2016-17/Facts_Figure/Indian%20Railway%20Annual%20Statistical%20Statements%20Final.pdf</t>
  </si>
  <si>
    <t>Page 335</t>
  </si>
  <si>
    <t>Indian Railways Annual Statistical Statements 2016-2017</t>
  </si>
  <si>
    <t>Ministry of Railways, Government of India</t>
  </si>
  <si>
    <t>Distance</t>
  </si>
  <si>
    <t>km/mile</t>
  </si>
  <si>
    <t>https://www.google.com/search?q=km+per+mile</t>
  </si>
  <si>
    <t>psgr-mi/BTU</t>
  </si>
  <si>
    <t>Psgr LDVs, Gasoline (psgr-mi/BTU)</t>
  </si>
  <si>
    <t>ton-mi/BTU</t>
  </si>
  <si>
    <t>Psgr HDVs, Diesel (psgr-mi/BTU)</t>
  </si>
  <si>
    <t>Frgt HDVs, Diesel (ton-mi/BTU)</t>
  </si>
  <si>
    <t>Psgr LDV</t>
  </si>
  <si>
    <t>Frgt LDV</t>
  </si>
  <si>
    <t>Psgr HDV</t>
  </si>
  <si>
    <t>Frgt HDV</t>
  </si>
  <si>
    <t>Psgr Mtrbk</t>
  </si>
  <si>
    <t>Frgt Mtrbk</t>
  </si>
  <si>
    <t>Indian efficiency data are only available for the most common fuel type for</t>
  </si>
  <si>
    <t>each vehicle type.  We use these data to represent all combustion-based fuel</t>
  </si>
  <si>
    <t>types (which are reasonably close in heat rates), but we must adjust for</t>
  </si>
  <si>
    <t>electricity, which is used much more efficiently in vehicles than thermal fuels.</t>
  </si>
  <si>
    <t>We do not have Indian data for ships or aircraft.</t>
  </si>
  <si>
    <t>We mostly use U.S. data for these vehicle types.  However, in the U.S.</t>
  </si>
  <si>
    <t>model, passenger ships are recreational boats, not passenger ferries,</t>
  </si>
  <si>
    <t>as they are in the India model.  Therefore, we use Canadian data for</t>
  </si>
  <si>
    <t>passenger ships.  The Canadian passenger ship data are in this tab.</t>
  </si>
  <si>
    <t>Data are from this variable in eps-1.3.2-canada.</t>
  </si>
  <si>
    <t>Tables 7, 48, 49, 50</t>
  </si>
  <si>
    <t>Passenger Ships</t>
  </si>
  <si>
    <t>Taken from eps-1.3.2-Canada, see this variable in that model for source information</t>
  </si>
  <si>
    <t>Indian data are available for all six on-road modes (passenger LDVs, freight LDVs,</t>
  </si>
  <si>
    <t>Passenger aircraft, Freight aircraft, Passenger Rail, Freight Ships</t>
  </si>
  <si>
    <t>We use Canadian data for passenger ships, as this subscript represents passenger ferries</t>
  </si>
  <si>
    <t>in Canada (as in India), but it represents recreational boats in the U.S. model.</t>
  </si>
  <si>
    <t>passenger HDVs, freight HDVs, passenger (2-wheel) motorbikes, and freight (3-wheel)</t>
  </si>
  <si>
    <t>motorbikes), plus freight rail.</t>
  </si>
  <si>
    <t>kt CO2/PJ</t>
  </si>
  <si>
    <t>CO2 per unit Diesel</t>
  </si>
  <si>
    <t>https://gains.iiasa.ac.at/gains/reporting/select?versionID=INN&amp;rtype=datatable</t>
  </si>
  <si>
    <t>Roadmap_2017</t>
  </si>
  <si>
    <t>Baseline</t>
  </si>
  <si>
    <t>India</t>
  </si>
  <si>
    <t>LHDT</t>
  </si>
  <si>
    <t>Source</t>
  </si>
  <si>
    <t>Roadmap_Region</t>
  </si>
  <si>
    <t>Mode</t>
  </si>
  <si>
    <t>TKM_billion</t>
  </si>
  <si>
    <t>Energy_PJ</t>
  </si>
  <si>
    <t>Passenger LDVs</t>
  </si>
  <si>
    <t>Freight LDVs</t>
  </si>
  <si>
    <t>Roadmap Model Results</t>
  </si>
  <si>
    <t>https://www.theicct.org/file/3037/download?token=6sQzGz6k</t>
  </si>
  <si>
    <t>Fuel Economy (thing*miles/BTU)</t>
  </si>
  <si>
    <t>LPG vehicle</t>
  </si>
  <si>
    <t>hydrogen vehicle</t>
  </si>
  <si>
    <t>This variable gives fuel economy for new vehicles in units of cargo distance per BTU.</t>
  </si>
  <si>
    <t>LPG</t>
  </si>
  <si>
    <t>kcal/kg</t>
  </si>
  <si>
    <t>kcal/ton</t>
  </si>
  <si>
    <t>BTU/ton</t>
  </si>
  <si>
    <t>See "conversion factors.xlsx"</t>
  </si>
  <si>
    <t>l/ton</t>
  </si>
  <si>
    <t>ton/l</t>
  </si>
  <si>
    <t>For sources and calculations, see the variable PTFURfE.</t>
  </si>
  <si>
    <t>We calculate the relationship between CO2 emissions rates (g/km) and fuel consumption from the ICCT study for passenger LDVs.</t>
  </si>
  <si>
    <t>For freight HDVs we calculate the average fleet efficiency in 2015 from ICCT's Roadmap model and use this value.</t>
  </si>
  <si>
    <t>Rail, air, and ships</t>
  </si>
  <si>
    <t>Non-road</t>
  </si>
  <si>
    <t>BNVFE-LDVs-psgr</t>
  </si>
  <si>
    <t>BNVFE-LDVs-frgt</t>
  </si>
  <si>
    <t>BNVFE-HDVs-psgr</t>
  </si>
  <si>
    <t>BNVFE-HDVs-frgt</t>
  </si>
  <si>
    <t>BNVFE-aircraft-psgr</t>
  </si>
  <si>
    <t>BNVFE-aircraft-frgt</t>
  </si>
  <si>
    <t>BNVFE-rail-psgr</t>
  </si>
  <si>
    <t>BNVFE-rail-frgt</t>
  </si>
  <si>
    <t>BNVFE-ships-psgr</t>
  </si>
  <si>
    <t>BNVFE-ships-frgt</t>
  </si>
  <si>
    <t>BNVFE-motorbikes-psgr</t>
  </si>
  <si>
    <t>Hydrogen vehicles</t>
  </si>
  <si>
    <t>Taken from EPS-US-2.1.0, see this variable in that model for source information</t>
  </si>
  <si>
    <t xml:space="preserve">Multipliers are used for EVs and plug-in hybrids for all vehicle types, based on percentage reduction fuel use from electrification, </t>
  </si>
  <si>
    <t>from variable trans/ PTFURfE.</t>
  </si>
  <si>
    <t>For hydrogen vehicles, India-specific data is unavailable. We use US values as a proxy.</t>
  </si>
  <si>
    <t>BTU per gallon diesel</t>
  </si>
  <si>
    <t>liters per gallon</t>
  </si>
  <si>
    <t>BTU per KWh</t>
  </si>
  <si>
    <t>BTU per TWh</t>
  </si>
  <si>
    <t>diesel</t>
  </si>
  <si>
    <t>electric</t>
  </si>
  <si>
    <t>Psgr LDVs, Gasoline (psgr-mi/BTU), adjusted for tested:onroad efficiency</t>
  </si>
  <si>
    <t>passenger</t>
  </si>
  <si>
    <t>BAADTbVT</t>
  </si>
  <si>
    <t>AVLo</t>
  </si>
  <si>
    <t>EPS</t>
  </si>
  <si>
    <t>Statistical Summary - Indian Railways</t>
  </si>
  <si>
    <t>Electricity (million kWh)</t>
  </si>
  <si>
    <t>Diesel (kilo-liters)</t>
  </si>
  <si>
    <t>converted to BTU</t>
  </si>
  <si>
    <t>Calculations</t>
  </si>
  <si>
    <t>IEA</t>
  </si>
  <si>
    <t>passenger efficiency</t>
  </si>
  <si>
    <t>freight efficiency</t>
  </si>
  <si>
    <t>SYVbT - electric</t>
  </si>
  <si>
    <t>SYVbT - diesel</t>
  </si>
  <si>
    <t>Start year cargo-distance, electric</t>
  </si>
  <si>
    <t>Start year cargo-distance, diesel</t>
  </si>
  <si>
    <t>energy consumption from freight</t>
  </si>
  <si>
    <t>energy consumption from passenger</t>
  </si>
  <si>
    <t>Share of energy demand</t>
  </si>
  <si>
    <t>Figure 4.10</t>
  </si>
  <si>
    <t>The Future of Rail, Opportunities for energy and the environment</t>
  </si>
  <si>
    <t xml:space="preserve">https://www.iea.org/reports/the-future-of-rail </t>
  </si>
  <si>
    <t>We retain U.S. data for passenger aircraft, freight aircraft, and freight ships.</t>
  </si>
  <si>
    <t>For rail, we use other EPS variables to calculate cargo-distance by vehicle type and technology, then divide by energy consumption (Ministry of Rail and IEA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</si>
</sst>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
    <numFmt numFmtId="171" formatCode="0.00000"/>
    <numFmt numFmtId="172" formatCode="#,##0.0_);\(#,##0.0\);&quot;-&quot;;@"/>
    <numFmt numFmtId="173" formatCode="_-* #,##0.00_-;\-* #,##0.00_-;_-* &quot;-&quot;??_-;_-@_-"/>
  </numFmts>
  <fonts count="60">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u/>
      <sz val="11"/>
      <color theme="10"/>
      <name val="Calibri"/>
      <family val="2"/>
      <scheme val="minor"/>
    </font>
    <font>
      <b/>
      <sz val="12"/>
      <color theme="1"/>
      <name val="Calibri"/>
      <family val="2"/>
      <scheme val="minor"/>
    </font>
    <font>
      <sz val="8"/>
      <name val="Calibri"/>
      <family val="1"/>
      <scheme val="minor"/>
    </font>
    <font>
      <sz val="10"/>
      <color theme="1"/>
      <name val="Arial"/>
      <family val="2"/>
    </font>
  </fonts>
  <fills count="2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6" fillId="0" borderId="0" applyNumberFormat="0" applyFill="0" applyBorder="0" applyAlignment="0" applyProtection="0"/>
    <xf numFmtId="172" fontId="58" fillId="0" borderId="0" applyNumberFormat="0" applyFill="0" applyBorder="0" applyAlignment="0" applyProtection="0"/>
    <xf numFmtId="173" fontId="59" fillId="0" borderId="0" applyFont="0" applyFill="0" applyBorder="0" applyAlignment="0" applyProtection="0"/>
  </cellStyleXfs>
  <cellXfs count="87">
    <xf numFmtId="0" fontId="0" fillId="0" borderId="0" xfId="0"/>
    <xf numFmtId="0" fontId="2" fillId="0" borderId="0" xfId="0" applyFont="1"/>
    <xf numFmtId="0" fontId="3" fillId="0" borderId="0" xfId="1"/>
    <xf numFmtId="0" fontId="4" fillId="0" borderId="0" xfId="1"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0" fontId="6" fillId="0" borderId="0" xfId="1" applyFont="1"/>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1" applyAlignment="1" applyProtection="1">
      <alignment horizontal="left"/>
    </xf>
    <xf numFmtId="0" fontId="3" fillId="0" borderId="0" xfId="6" applyFont="1"/>
    <xf numFmtId="0" fontId="7" fillId="0" borderId="0" xfId="7" applyFont="1" applyFill="1" applyBorder="1" applyAlignment="1">
      <alignment horizontal="left"/>
    </xf>
    <xf numFmtId="0" fontId="8" fillId="0" borderId="0" xfId="1" applyFont="1"/>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NumberFormat="1"/>
    <xf numFmtId="11" fontId="0" fillId="0" borderId="0" xfId="0" applyNumberFormat="1" applyFill="1"/>
    <xf numFmtId="0" fontId="0" fillId="0" borderId="0" xfId="0" applyAlignment="1">
      <alignment horizontal="right"/>
    </xf>
    <xf numFmtId="2" fontId="0" fillId="0" borderId="0" xfId="0" applyNumberFormat="1"/>
    <xf numFmtId="170" fontId="0" fillId="0" borderId="0" xfId="0" applyNumberFormat="1"/>
    <xf numFmtId="1" fontId="0" fillId="0" borderId="0" xfId="0" applyNumberFormat="1"/>
    <xf numFmtId="0" fontId="56" fillId="0" borderId="0" xfId="153"/>
    <xf numFmtId="11" fontId="0" fillId="28" borderId="0" xfId="0" applyNumberFormat="1" applyFill="1"/>
    <xf numFmtId="0" fontId="0" fillId="28" borderId="0" xfId="0" applyFill="1"/>
    <xf numFmtId="171" fontId="0" fillId="0" borderId="0" xfId="0" applyNumberFormat="1"/>
    <xf numFmtId="0" fontId="57" fillId="0" borderId="0" xfId="0" applyFont="1"/>
    <xf numFmtId="0" fontId="0" fillId="28" borderId="0" xfId="0" applyFill="1" applyAlignment="1">
      <alignment wrapText="1"/>
    </xf>
    <xf numFmtId="0" fontId="0" fillId="0" borderId="0" xfId="0" applyAlignment="1">
      <alignment wrapText="1"/>
    </xf>
    <xf numFmtId="0" fontId="3" fillId="0" borderId="2" xfId="2" applyFont="1" applyFill="1" applyBorder="1" applyAlignment="1">
      <alignment wrapText="1"/>
    </xf>
    <xf numFmtId="0" fontId="55" fillId="0" borderId="20" xfId="78" applyFont="1" applyFill="1" applyBorder="1" applyAlignment="1">
      <alignment horizontal="left" wrapText="1"/>
    </xf>
    <xf numFmtId="49" fontId="44" fillId="0" borderId="0" xfId="78" applyNumberFormat="1" applyFont="1" applyFill="1" applyAlignment="1">
      <alignment wrapText="1"/>
    </xf>
    <xf numFmtId="0" fontId="44" fillId="0" borderId="0" xfId="78" applyNumberFormat="1" applyFont="1" applyFill="1" applyAlignment="1">
      <alignment wrapText="1"/>
    </xf>
    <xf numFmtId="49" fontId="46" fillId="0" borderId="0" xfId="78" applyNumberFormat="1" applyFont="1" applyFill="1" applyAlignment="1">
      <alignmen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3" applyFont="1" applyFill="1" applyAlignment="1">
      <alignment wrapText="1"/>
    </xf>
    <xf numFmtId="0" fontId="47" fillId="0" borderId="0" xfId="132" applyFont="1" applyFill="1" applyAlignment="1">
      <alignment horizontal="left" wrapText="1"/>
    </xf>
    <xf numFmtId="0" fontId="44" fillId="0" borderId="0" xfId="133" applyNumberFormat="1" applyFont="1" applyFill="1" applyAlignment="1">
      <alignment wrapText="1"/>
    </xf>
    <xf numFmtId="0" fontId="46" fillId="0" borderId="0" xfId="131" applyFont="1" applyFill="1" applyAlignment="1">
      <alignment wrapText="1"/>
    </xf>
    <xf numFmtId="49" fontId="45" fillId="0" borderId="0" xfId="78" applyNumberFormat="1"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78" applyFont="1" applyFill="1" applyAlignment="1">
      <alignment wrapText="1"/>
    </xf>
  </cellXfs>
  <cellStyles count="156">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2" xfId="37"/>
    <cellStyle name="Comma 2 2" xfId="38"/>
    <cellStyle name="Comma 2 4" xfId="155"/>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53" builtinId="8"/>
    <cellStyle name="Hyperlink 2" xfId="72"/>
    <cellStyle name="Input 2" xfId="73"/>
    <cellStyle name="Linked Cell 2" xfId="74"/>
    <cellStyle name="Neutral 2" xfId="75"/>
    <cellStyle name="Normal" xfId="0" builtinId="0"/>
    <cellStyle name="Normal 10" xfId="76"/>
    <cellStyle name="Normal 11" xfId="77"/>
    <cellStyle name="Normal 2" xfId="1"/>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fwhich" xfId="154"/>
    <cellStyle name="Output 2" xfId="119"/>
    <cellStyle name="Parent row" xfId="3"/>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'ICCT emissions to fuel rates'!$B$1</c:f>
              <c:strCache>
                <c:ptCount val="1"/>
                <c:pt idx="0">
                  <c:v>km/l</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1.5272965879265092E-2"/>
                  <c:y val="-0.37326151939340918"/>
                </c:manualLayout>
              </c:layout>
              <c:numFmt formatCode="#,##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'ICCT emissions to fuel rates'!$A$2:$A$8</c:f>
              <c:numCache>
                <c:formatCode>General</c:formatCode>
                <c:ptCount val="7"/>
                <c:pt idx="0">
                  <c:v>175</c:v>
                </c:pt>
                <c:pt idx="1">
                  <c:v>150</c:v>
                </c:pt>
                <c:pt idx="2">
                  <c:v>125</c:v>
                </c:pt>
                <c:pt idx="3">
                  <c:v>100</c:v>
                </c:pt>
                <c:pt idx="4">
                  <c:v>75</c:v>
                </c:pt>
                <c:pt idx="5">
                  <c:v>50</c:v>
                </c:pt>
                <c:pt idx="6">
                  <c:v>25</c:v>
                </c:pt>
              </c:numCache>
            </c:numRef>
          </c:xVal>
          <c:yVal>
            <c:numRef>
              <c:f>'ICCT emissions to fuel rates'!$B$2:$B$8</c:f>
              <c:numCache>
                <c:formatCode>General</c:formatCode>
                <c:ptCount val="7"/>
                <c:pt idx="0">
                  <c:v>13.4</c:v>
                </c:pt>
                <c:pt idx="1">
                  <c:v>15.6</c:v>
                </c:pt>
                <c:pt idx="2">
                  <c:v>18.7</c:v>
                </c:pt>
                <c:pt idx="3">
                  <c:v>23.4</c:v>
                </c:pt>
                <c:pt idx="4">
                  <c:v>31.2</c:v>
                </c:pt>
                <c:pt idx="5">
                  <c:v>46.7</c:v>
                </c:pt>
                <c:pt idx="6">
                  <c:v>93.5</c:v>
                </c:pt>
              </c:numCache>
            </c:numRef>
          </c:yVal>
          <c:smooth val="0"/>
          <c:extLst>
            <c:ext xmlns:c16="http://schemas.microsoft.com/office/drawing/2014/chart" uri="{C3380CC4-5D6E-409C-BE32-E72D297353CC}">
              <c16:uniqueId val="{00000000-E140-4A4F-95FB-B08CFB65649E}"/>
            </c:ext>
          </c:extLst>
        </c:ser>
        <c:dLbls>
          <c:showLegendKey val="0"/>
          <c:showVal val="0"/>
          <c:showCatName val="0"/>
          <c:showSerName val="0"/>
          <c:showPercent val="0"/>
          <c:showBubbleSize val="0"/>
        </c:dLbls>
        <c:axId val="1463224976"/>
        <c:axId val="1463228912"/>
      </c:scatterChart>
      <c:valAx>
        <c:axId val="1463224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g/km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228912"/>
        <c:crosses val="autoZero"/>
        <c:crossBetween val="midCat"/>
      </c:valAx>
      <c:valAx>
        <c:axId val="1463228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km/L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2249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457200</xdr:colOff>
      <xdr:row>1</xdr:row>
      <xdr:rowOff>0</xdr:rowOff>
    </xdr:from>
    <xdr:to>
      <xdr:col>11</xdr:col>
      <xdr:colOff>152400</xdr:colOff>
      <xdr:row>15</xdr:row>
      <xdr:rowOff>76200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514350</xdr:colOff>
      <xdr:row>0</xdr:row>
      <xdr:rowOff>123825</xdr:rowOff>
    </xdr:from>
    <xdr:to>
      <xdr:col>22</xdr:col>
      <xdr:colOff>113217</xdr:colOff>
      <xdr:row>27</xdr:row>
      <xdr:rowOff>8815</xdr:rowOff>
    </xdr:to>
    <xdr:pic>
      <xdr:nvPicPr>
        <xdr:cNvPr id="2" name="Picture 1"/>
        <xdr:cNvPicPr>
          <a:picLocks noChangeAspect="1"/>
        </xdr:cNvPicPr>
      </xdr:nvPicPr>
      <xdr:blipFill>
        <a:blip xmlns:r="http://schemas.openxmlformats.org/officeDocument/2006/relationships" r:embed="rId1"/>
        <a:stretch>
          <a:fillRect/>
        </a:stretch>
      </xdr:blipFill>
      <xdr:spPr>
        <a:xfrm>
          <a:off x="6148388" y="123825"/>
          <a:ext cx="8666667" cy="56761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han/Dropbox%20(Energy%20Innovation)/EPS%20Documents/Regional%20Adaptation%20Work/India/IESSV2-Webtool-10.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SS V2 Main Sheet"/>
      <sheetName val="IESS V2 Results"/>
      <sheetName val="Intermediate output"/>
      <sheetName val="Charts"/>
      <sheetName val="Preferences"/>
      <sheetName val="Structure of the model"/>
      <sheetName val="I.a"/>
      <sheetName val="I.b"/>
      <sheetName val="I.c"/>
      <sheetName val="I.d"/>
      <sheetName val="I.e"/>
      <sheetName val="II"/>
      <sheetName val="III"/>
      <sheetName val="IV.a"/>
      <sheetName val="IV.b"/>
      <sheetName val="IV.c.1"/>
      <sheetName val="IV.c.2"/>
      <sheetName val="IV.d"/>
      <sheetName val="IV.e"/>
      <sheetName val="IV.f"/>
      <sheetName val="V.a"/>
      <sheetName val="V.b"/>
      <sheetName val="V.c"/>
      <sheetName val="V.d"/>
      <sheetName val="V.e"/>
      <sheetName val="VI"/>
      <sheetName val="VII.a"/>
      <sheetName val="VII.b"/>
      <sheetName val="VII.C"/>
      <sheetName val="VIII"/>
      <sheetName val="GDP"/>
      <sheetName val="IX"/>
      <sheetName val="X.a"/>
      <sheetName val="X.b"/>
      <sheetName val="XI"/>
      <sheetName val="XII.a"/>
      <sheetName val="XII.b"/>
      <sheetName val="XIII.a"/>
      <sheetName val="XIV"/>
      <sheetName val="XV.a"/>
      <sheetName val="XV.b"/>
      <sheetName val="XV.c"/>
      <sheetName val="XVI"/>
      <sheetName val="XVII.a"/>
      <sheetName val="XVII.b"/>
      <sheetName val="Control"/>
      <sheetName val="Global assumptions"/>
      <sheetName val="2012 Baseline"/>
      <sheetName val="Dispatch"/>
      <sheetName val="2012"/>
      <sheetName val="2017"/>
      <sheetName val="2022"/>
      <sheetName val="2027"/>
      <sheetName val="2032"/>
      <sheetName val="2037"/>
      <sheetName val="2042"/>
      <sheetName val="2047"/>
      <sheetName val="Conversions"/>
      <sheetName val="Constants"/>
      <sheetName val="Land Use"/>
      <sheetName val="CostAbsolute"/>
      <sheetName val="Flows"/>
    </sheetNames>
    <sheetDataSet>
      <sheetData sheetId="0"/>
      <sheetData sheetId="1"/>
      <sheetData sheetId="2"/>
      <sheetData sheetId="3"/>
      <sheetData sheetId="4">
        <row r="3">
          <cell r="C3" t="str">
            <v>TWh</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iea.org/reports/the-future-of-rail" TargetMode="External"/><Relationship Id="rId2" Type="http://schemas.openxmlformats.org/officeDocument/2006/relationships/hyperlink" Target="http://www.indianrailways.gov.in/railwayboard/uploads/directorate/stat_econ/IRSP_2016-17/Facts_Figure/Indian%20Railway%20Annual%20Statistical%20Statements%20Final.pdf" TargetMode="External"/><Relationship Id="rId1" Type="http://schemas.openxmlformats.org/officeDocument/2006/relationships/hyperlink" Target="https://www.theicct.org/sites/default/files/India_PVstds-facts_dec2014.pdf" TargetMode="External"/><Relationship Id="rId4"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afdc.energy.gov/fuels/fuel_comparison_chart.pdf" TargetMode="External"/><Relationship Id="rId7" Type="http://schemas.openxmlformats.org/officeDocument/2006/relationships/printerSettings" Target="../printerSettings/printerSettings2.bin"/><Relationship Id="rId2" Type="http://schemas.openxmlformats.org/officeDocument/2006/relationships/hyperlink" Target="https://www.aqua-calc.com/calculate/volume-to-weight" TargetMode="External"/><Relationship Id="rId1" Type="http://schemas.openxmlformats.org/officeDocument/2006/relationships/hyperlink" Target="https://www.aqua-calc.com/calculate/volume-to-weight" TargetMode="External"/><Relationship Id="rId6" Type="http://schemas.openxmlformats.org/officeDocument/2006/relationships/hyperlink" Target="https://www.google.com/search?q=km+per+mile" TargetMode="External"/><Relationship Id="rId5" Type="http://schemas.openxmlformats.org/officeDocument/2006/relationships/hyperlink" Target="https://www.google.com/search?q=liter+per+gallon" TargetMode="External"/><Relationship Id="rId4" Type="http://schemas.openxmlformats.org/officeDocument/2006/relationships/hyperlink" Target="https://www.afdc.energy.gov/fuels/fuel_comparison_chart.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
  <sheetViews>
    <sheetView tabSelected="1" topLeftCell="A40" workbookViewId="0">
      <selection activeCell="A78" sqref="A78"/>
    </sheetView>
  </sheetViews>
  <sheetFormatPr defaultRowHeight="14.25"/>
  <cols>
    <col min="1" max="1" width="13.3984375" customWidth="1"/>
    <col min="2" max="2" width="107.3984375" customWidth="1"/>
    <col min="4" max="4" width="65.59765625" customWidth="1"/>
  </cols>
  <sheetData>
    <row r="1" spans="1:2">
      <c r="A1" s="1" t="s">
        <v>0</v>
      </c>
    </row>
    <row r="3" spans="1:2">
      <c r="A3" s="1" t="s">
        <v>1</v>
      </c>
      <c r="B3" s="20" t="s">
        <v>792</v>
      </c>
    </row>
    <row r="4" spans="1:2">
      <c r="B4" t="s">
        <v>688</v>
      </c>
    </row>
    <row r="5" spans="1:2">
      <c r="B5" s="23">
        <v>2014</v>
      </c>
    </row>
    <row r="6" spans="1:2">
      <c r="B6" t="s">
        <v>689</v>
      </c>
    </row>
    <row r="7" spans="1:2">
      <c r="B7" s="60" t="s">
        <v>681</v>
      </c>
    </row>
    <row r="9" spans="1:2">
      <c r="B9" s="20" t="s">
        <v>793</v>
      </c>
    </row>
    <row r="10" spans="1:2">
      <c r="B10" t="s">
        <v>688</v>
      </c>
    </row>
    <row r="11" spans="1:2">
      <c r="B11" s="23">
        <v>2017</v>
      </c>
    </row>
    <row r="12" spans="1:2">
      <c r="B12" t="s">
        <v>794</v>
      </c>
    </row>
    <row r="13" spans="1:2">
      <c r="B13" t="s">
        <v>795</v>
      </c>
    </row>
    <row r="15" spans="1:2">
      <c r="B15" s="20" t="s">
        <v>691</v>
      </c>
    </row>
    <row r="16" spans="1:2">
      <c r="B16" t="s">
        <v>688</v>
      </c>
    </row>
    <row r="17" spans="2:2">
      <c r="B17" s="23">
        <v>2017</v>
      </c>
    </row>
    <row r="18" spans="2:2">
      <c r="B18" t="s">
        <v>693</v>
      </c>
    </row>
    <row r="19" spans="2:2">
      <c r="B19" t="s">
        <v>690</v>
      </c>
    </row>
    <row r="20" spans="2:2">
      <c r="B20" t="s">
        <v>692</v>
      </c>
    </row>
    <row r="22" spans="2:2">
      <c r="B22" s="20" t="s">
        <v>694</v>
      </c>
    </row>
    <row r="23" spans="2:2">
      <c r="B23" t="s">
        <v>705</v>
      </c>
    </row>
    <row r="24" spans="2:2">
      <c r="B24" s="23">
        <v>2012</v>
      </c>
    </row>
    <row r="25" spans="2:2">
      <c r="B25" t="s">
        <v>704</v>
      </c>
    </row>
    <row r="26" spans="2:2">
      <c r="B26" t="s">
        <v>703</v>
      </c>
    </row>
    <row r="27" spans="2:2">
      <c r="B27" t="s">
        <v>702</v>
      </c>
    </row>
    <row r="29" spans="2:2">
      <c r="B29" s="20" t="s">
        <v>646</v>
      </c>
    </row>
    <row r="30" spans="2:2">
      <c r="B30" t="s">
        <v>746</v>
      </c>
    </row>
    <row r="31" spans="2:2">
      <c r="B31" s="23">
        <v>2017</v>
      </c>
    </row>
    <row r="32" spans="2:2">
      <c r="B32" t="s">
        <v>745</v>
      </c>
    </row>
    <row r="33" spans="2:2">
      <c r="B33" s="60" t="s">
        <v>743</v>
      </c>
    </row>
    <row r="34" spans="2:2">
      <c r="B34" t="s">
        <v>744</v>
      </c>
    </row>
    <row r="36" spans="2:2">
      <c r="B36" t="s">
        <v>844</v>
      </c>
    </row>
    <row r="37" spans="2:2">
      <c r="B37" s="23">
        <v>2019</v>
      </c>
    </row>
    <row r="38" spans="2:2">
      <c r="B38" t="s">
        <v>855</v>
      </c>
    </row>
    <row r="39" spans="2:2">
      <c r="B39" s="60" t="s">
        <v>856</v>
      </c>
    </row>
    <row r="40" spans="2:2">
      <c r="B40" t="s">
        <v>854</v>
      </c>
    </row>
    <row r="42" spans="2:2">
      <c r="B42" s="20" t="s">
        <v>775</v>
      </c>
    </row>
    <row r="43" spans="2:2">
      <c r="B43" t="s">
        <v>585</v>
      </c>
    </row>
    <row r="44" spans="2:2">
      <c r="B44" s="23">
        <v>2017</v>
      </c>
    </row>
    <row r="45" spans="2:2">
      <c r="B45" t="s">
        <v>135</v>
      </c>
    </row>
    <row r="46" spans="2:2">
      <c r="B46" t="s">
        <v>586</v>
      </c>
    </row>
    <row r="47" spans="2:2">
      <c r="B47" t="s">
        <v>771</v>
      </c>
    </row>
    <row r="49" spans="1:4">
      <c r="B49" s="24" t="s">
        <v>668</v>
      </c>
    </row>
    <row r="50" spans="1:4">
      <c r="B50" s="23">
        <v>2017</v>
      </c>
    </row>
    <row r="51" spans="1:4">
      <c r="B51" t="s">
        <v>669</v>
      </c>
    </row>
    <row r="52" spans="1:4">
      <c r="B52" t="s">
        <v>671</v>
      </c>
    </row>
    <row r="53" spans="1:4">
      <c r="B53" t="s">
        <v>670</v>
      </c>
    </row>
    <row r="55" spans="1:4">
      <c r="B55" s="20" t="s">
        <v>772</v>
      </c>
      <c r="D55" s="20" t="s">
        <v>823</v>
      </c>
    </row>
    <row r="56" spans="1:4">
      <c r="B56" s="25" t="s">
        <v>773</v>
      </c>
      <c r="D56" s="25" t="s">
        <v>824</v>
      </c>
    </row>
    <row r="58" spans="1:4">
      <c r="A58" s="1" t="s">
        <v>138</v>
      </c>
    </row>
    <row r="59" spans="1:4">
      <c r="A59" t="s">
        <v>799</v>
      </c>
    </row>
    <row r="61" spans="1:4">
      <c r="A61" t="s">
        <v>774</v>
      </c>
    </row>
    <row r="62" spans="1:4">
      <c r="A62" t="s">
        <v>778</v>
      </c>
    </row>
    <row r="63" spans="1:4">
      <c r="A63" t="s">
        <v>779</v>
      </c>
    </row>
    <row r="65" spans="1:1">
      <c r="A65" t="s">
        <v>857</v>
      </c>
    </row>
    <row r="66" spans="1:1">
      <c r="A66" t="s">
        <v>776</v>
      </c>
    </row>
    <row r="67" spans="1:1">
      <c r="A67" t="s">
        <v>777</v>
      </c>
    </row>
    <row r="69" spans="1:1">
      <c r="A69" t="s">
        <v>808</v>
      </c>
    </row>
    <row r="70" spans="1:1">
      <c r="A70" t="s">
        <v>809</v>
      </c>
    </row>
    <row r="72" spans="1:1">
      <c r="A72" t="s">
        <v>825</v>
      </c>
    </row>
    <row r="73" spans="1:1">
      <c r="A73" t="s">
        <v>826</v>
      </c>
    </row>
    <row r="75" spans="1:1">
      <c r="A75" t="s">
        <v>827</v>
      </c>
    </row>
    <row r="77" spans="1:1">
      <c r="A77" t="s">
        <v>858</v>
      </c>
    </row>
  </sheetData>
  <hyperlinks>
    <hyperlink ref="B7" r:id="rId1"/>
    <hyperlink ref="B33" r:id="rId2"/>
    <hyperlink ref="B39" r:id="rId3"/>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265625" defaultRowHeight="15" customHeight="1"/>
  <cols>
    <col min="1" max="1" width="20.73046875" style="2" hidden="1" customWidth="1"/>
    <col min="2" max="2" width="45.73046875" style="2" customWidth="1"/>
    <col min="3" max="16384" width="9.265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580</v>
      </c>
      <c r="B10" s="16" t="s">
        <v>579</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578</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577</v>
      </c>
    </row>
    <row r="16" spans="1:39" ht="15" customHeight="1">
      <c r="A16" s="7" t="s">
        <v>576</v>
      </c>
      <c r="B16" s="10" t="s">
        <v>287</v>
      </c>
      <c r="C16" s="12">
        <v>8204</v>
      </c>
      <c r="D16" s="12">
        <v>8430.3242190000001</v>
      </c>
      <c r="E16" s="12">
        <v>8628.375</v>
      </c>
      <c r="F16" s="12">
        <v>8817.1220699999994</v>
      </c>
      <c r="G16" s="12">
        <v>9007.4052730000003</v>
      </c>
      <c r="H16" s="12">
        <v>9204.9746090000008</v>
      </c>
      <c r="I16" s="12">
        <v>9392.828125</v>
      </c>
      <c r="J16" s="12">
        <v>9602.0361329999996</v>
      </c>
      <c r="K16" s="12">
        <v>9807.7539059999999</v>
      </c>
      <c r="L16" s="12">
        <v>10057.839844</v>
      </c>
      <c r="M16" s="12">
        <v>10250.908203000001</v>
      </c>
      <c r="N16" s="12">
        <v>10414.863281</v>
      </c>
      <c r="O16" s="12">
        <v>10604.878906</v>
      </c>
      <c r="P16" s="12">
        <v>10716.441406</v>
      </c>
      <c r="Q16" s="12">
        <v>10796.084961</v>
      </c>
      <c r="R16" s="12">
        <v>10845.856444999999</v>
      </c>
      <c r="S16" s="12">
        <v>10868.141602</v>
      </c>
      <c r="T16" s="12">
        <v>11031.921875</v>
      </c>
      <c r="U16" s="12">
        <v>11201.537109000001</v>
      </c>
      <c r="V16" s="12">
        <v>11376.355469</v>
      </c>
      <c r="W16" s="12">
        <v>11558.603515999999</v>
      </c>
      <c r="X16" s="12">
        <v>11745.048828000001</v>
      </c>
      <c r="Y16" s="12">
        <v>11931.011719</v>
      </c>
      <c r="Z16" s="12">
        <v>12121.440430000001</v>
      </c>
      <c r="AA16" s="12">
        <v>12307.681640999999</v>
      </c>
      <c r="AB16" s="12">
        <v>12490.407227</v>
      </c>
      <c r="AC16" s="12">
        <v>12670.886719</v>
      </c>
      <c r="AD16" s="12">
        <v>12862.736328000001</v>
      </c>
      <c r="AE16" s="12">
        <v>13066.874023</v>
      </c>
      <c r="AF16" s="12">
        <v>13279.605469</v>
      </c>
      <c r="AG16" s="12">
        <v>13501.169921999999</v>
      </c>
      <c r="AH16" s="12">
        <v>13727.091796999999</v>
      </c>
      <c r="AI16" s="12">
        <v>13949.898438</v>
      </c>
      <c r="AJ16" s="12">
        <v>14170.083984000001</v>
      </c>
      <c r="AK16" s="12">
        <v>14390.903319999999</v>
      </c>
      <c r="AL16" s="12">
        <v>14607.324219</v>
      </c>
      <c r="AM16" s="8">
        <v>1.6299000000000001E-2</v>
      </c>
    </row>
    <row r="17" spans="1:39" ht="15" customHeight="1">
      <c r="A17" s="7" t="s">
        <v>575</v>
      </c>
      <c r="B17" s="10" t="s">
        <v>193</v>
      </c>
      <c r="C17" s="12">
        <v>4180</v>
      </c>
      <c r="D17" s="12">
        <v>4316.6875</v>
      </c>
      <c r="E17" s="12">
        <v>4489.7553710000002</v>
      </c>
      <c r="F17" s="12">
        <v>4670.9096680000002</v>
      </c>
      <c r="G17" s="12">
        <v>4861.7397460000002</v>
      </c>
      <c r="H17" s="12">
        <v>5050.673828</v>
      </c>
      <c r="I17" s="12">
        <v>5235.9755859999996</v>
      </c>
      <c r="J17" s="12">
        <v>5416.0458980000003</v>
      </c>
      <c r="K17" s="12">
        <v>5588.4482420000004</v>
      </c>
      <c r="L17" s="12">
        <v>5753.2729490000002</v>
      </c>
      <c r="M17" s="12">
        <v>5912.3027339999999</v>
      </c>
      <c r="N17" s="12">
        <v>6068.4399409999996</v>
      </c>
      <c r="O17" s="12">
        <v>6215.5214839999999</v>
      </c>
      <c r="P17" s="12">
        <v>6348.4873049999997</v>
      </c>
      <c r="Q17" s="12">
        <v>6477.6015619999998</v>
      </c>
      <c r="R17" s="12">
        <v>6598.2841799999997</v>
      </c>
      <c r="S17" s="12">
        <v>6704.2089839999999</v>
      </c>
      <c r="T17" s="12">
        <v>6800.4365230000003</v>
      </c>
      <c r="U17" s="12">
        <v>6896.5195309999999</v>
      </c>
      <c r="V17" s="12">
        <v>6993.966797</v>
      </c>
      <c r="W17" s="12">
        <v>7096.4384769999997</v>
      </c>
      <c r="X17" s="12">
        <v>7202.7841799999997</v>
      </c>
      <c r="Y17" s="12">
        <v>7307.5126950000003</v>
      </c>
      <c r="Z17" s="12">
        <v>7410.720703</v>
      </c>
      <c r="AA17" s="12">
        <v>7511.2231449999999</v>
      </c>
      <c r="AB17" s="12">
        <v>7610.3847660000001</v>
      </c>
      <c r="AC17" s="12">
        <v>7714.6162109999996</v>
      </c>
      <c r="AD17" s="12">
        <v>7827.2895509999998</v>
      </c>
      <c r="AE17" s="12">
        <v>7950.5561520000001</v>
      </c>
      <c r="AF17" s="12">
        <v>8082.359375</v>
      </c>
      <c r="AG17" s="12">
        <v>8220.9326170000004</v>
      </c>
      <c r="AH17" s="12">
        <v>8363.7539059999999</v>
      </c>
      <c r="AI17" s="12">
        <v>8507.7060550000006</v>
      </c>
      <c r="AJ17" s="12">
        <v>8651.2880860000005</v>
      </c>
      <c r="AK17" s="12">
        <v>8792.3603519999997</v>
      </c>
      <c r="AL17" s="12">
        <v>8928.5390619999998</v>
      </c>
      <c r="AM17" s="8">
        <v>2.1604999999999999E-2</v>
      </c>
    </row>
    <row r="18" spans="1:39" ht="15" customHeight="1">
      <c r="A18" s="7" t="s">
        <v>574</v>
      </c>
      <c r="B18" s="10" t="s">
        <v>191</v>
      </c>
      <c r="C18" s="12">
        <v>1239</v>
      </c>
      <c r="D18" s="12">
        <v>1245.4320070000001</v>
      </c>
      <c r="E18" s="12">
        <v>1223.0607910000001</v>
      </c>
      <c r="F18" s="12">
        <v>1207.8713379999999</v>
      </c>
      <c r="G18" s="12">
        <v>1203.0263669999999</v>
      </c>
      <c r="H18" s="12">
        <v>1199.272461</v>
      </c>
      <c r="I18" s="12">
        <v>1194.7154539999999</v>
      </c>
      <c r="J18" s="12">
        <v>1211.4365230000001</v>
      </c>
      <c r="K18" s="12">
        <v>1230.438232</v>
      </c>
      <c r="L18" s="12">
        <v>1251.5187989999999</v>
      </c>
      <c r="M18" s="12">
        <v>1272.9426269999999</v>
      </c>
      <c r="N18" s="12">
        <v>1293.5113530000001</v>
      </c>
      <c r="O18" s="12">
        <v>1315.103638</v>
      </c>
      <c r="P18" s="12">
        <v>1338.608154</v>
      </c>
      <c r="Q18" s="12">
        <v>1361.512207</v>
      </c>
      <c r="R18" s="12">
        <v>1382.6870120000001</v>
      </c>
      <c r="S18" s="12">
        <v>1405.077393</v>
      </c>
      <c r="T18" s="12">
        <v>1428.7294919999999</v>
      </c>
      <c r="U18" s="12">
        <v>1454.241943</v>
      </c>
      <c r="V18" s="12">
        <v>1481.0147710000001</v>
      </c>
      <c r="W18" s="12">
        <v>1508.6499020000001</v>
      </c>
      <c r="X18" s="12">
        <v>1536.844971</v>
      </c>
      <c r="Y18" s="12">
        <v>1565.2314449999999</v>
      </c>
      <c r="Z18" s="12">
        <v>1595.355225</v>
      </c>
      <c r="AA18" s="12">
        <v>1625.246582</v>
      </c>
      <c r="AB18" s="12">
        <v>1654.7006839999999</v>
      </c>
      <c r="AC18" s="12">
        <v>1684.703491</v>
      </c>
      <c r="AD18" s="12">
        <v>1715.843018</v>
      </c>
      <c r="AE18" s="12">
        <v>1747.7692870000001</v>
      </c>
      <c r="AF18" s="12">
        <v>1780.0013429999999</v>
      </c>
      <c r="AG18" s="12">
        <v>1813.1435550000001</v>
      </c>
      <c r="AH18" s="12">
        <v>1846.6171879999999</v>
      </c>
      <c r="AI18" s="12">
        <v>1879.099487</v>
      </c>
      <c r="AJ18" s="12">
        <v>1911.179443</v>
      </c>
      <c r="AK18" s="12">
        <v>1944.505615</v>
      </c>
      <c r="AL18" s="12">
        <v>1978.2767329999999</v>
      </c>
      <c r="AM18" s="8">
        <v>1.3703E-2</v>
      </c>
    </row>
    <row r="19" spans="1:39" ht="15" customHeight="1">
      <c r="A19" s="7" t="s">
        <v>573</v>
      </c>
      <c r="B19" s="10" t="s">
        <v>189</v>
      </c>
      <c r="C19" s="12">
        <v>2785</v>
      </c>
      <c r="D19" s="12">
        <v>2868.2041020000001</v>
      </c>
      <c r="E19" s="12">
        <v>2915.5581050000001</v>
      </c>
      <c r="F19" s="12">
        <v>2938.3408199999999</v>
      </c>
      <c r="G19" s="12">
        <v>2942.6389159999999</v>
      </c>
      <c r="H19" s="12">
        <v>2955.0283199999999</v>
      </c>
      <c r="I19" s="12">
        <v>2962.1369629999999</v>
      </c>
      <c r="J19" s="12">
        <v>2974.5539549999999</v>
      </c>
      <c r="K19" s="12">
        <v>2988.8671880000002</v>
      </c>
      <c r="L19" s="12">
        <v>3053.0483399999998</v>
      </c>
      <c r="M19" s="12">
        <v>3065.6625979999999</v>
      </c>
      <c r="N19" s="12">
        <v>3052.9123540000001</v>
      </c>
      <c r="O19" s="12">
        <v>3074.2541500000002</v>
      </c>
      <c r="P19" s="12">
        <v>3029.3459469999998</v>
      </c>
      <c r="Q19" s="12">
        <v>2956.9709469999998</v>
      </c>
      <c r="R19" s="12">
        <v>2864.88501</v>
      </c>
      <c r="S19" s="12">
        <v>2758.8557129999999</v>
      </c>
      <c r="T19" s="12">
        <v>2802.7553710000002</v>
      </c>
      <c r="U19" s="12">
        <v>2850.7758789999998</v>
      </c>
      <c r="V19" s="12">
        <v>2901.3745119999999</v>
      </c>
      <c r="W19" s="12">
        <v>2953.5158689999998</v>
      </c>
      <c r="X19" s="12">
        <v>3005.4194339999999</v>
      </c>
      <c r="Y19" s="12">
        <v>3058.267578</v>
      </c>
      <c r="Z19" s="12">
        <v>3115.3645019999999</v>
      </c>
      <c r="AA19" s="12">
        <v>3171.211914</v>
      </c>
      <c r="AB19" s="12">
        <v>3225.3210450000001</v>
      </c>
      <c r="AC19" s="12">
        <v>3271.5671390000002</v>
      </c>
      <c r="AD19" s="12">
        <v>3319.6030270000001</v>
      </c>
      <c r="AE19" s="12">
        <v>3368.5490719999998</v>
      </c>
      <c r="AF19" s="12">
        <v>3417.2456050000001</v>
      </c>
      <c r="AG19" s="12">
        <v>3467.0932619999999</v>
      </c>
      <c r="AH19" s="12">
        <v>3516.7204590000001</v>
      </c>
      <c r="AI19" s="12">
        <v>3563.0927729999999</v>
      </c>
      <c r="AJ19" s="12">
        <v>3607.6157229999999</v>
      </c>
      <c r="AK19" s="12">
        <v>3654.036865</v>
      </c>
      <c r="AL19" s="12">
        <v>3700.508789</v>
      </c>
      <c r="AM19" s="8">
        <v>7.522E-3</v>
      </c>
    </row>
    <row r="20" spans="1:39" ht="15" customHeight="1">
      <c r="A20" s="7" t="s">
        <v>572</v>
      </c>
      <c r="B20" s="10" t="s">
        <v>282</v>
      </c>
      <c r="C20" s="12">
        <v>931</v>
      </c>
      <c r="D20" s="12">
        <v>947.62426800000003</v>
      </c>
      <c r="E20" s="12">
        <v>964.16967799999998</v>
      </c>
      <c r="F20" s="12">
        <v>978.83227499999998</v>
      </c>
      <c r="G20" s="12">
        <v>989.99383499999999</v>
      </c>
      <c r="H20" s="12">
        <v>1001.782227</v>
      </c>
      <c r="I20" s="12">
        <v>1012.480469</v>
      </c>
      <c r="J20" s="12">
        <v>1023.877197</v>
      </c>
      <c r="K20" s="12">
        <v>1031.2301030000001</v>
      </c>
      <c r="L20" s="12">
        <v>1038.5198969999999</v>
      </c>
      <c r="M20" s="12">
        <v>1052.2022710000001</v>
      </c>
      <c r="N20" s="12">
        <v>1065.779297</v>
      </c>
      <c r="O20" s="12">
        <v>1079.0458980000001</v>
      </c>
      <c r="P20" s="12">
        <v>1093.453491</v>
      </c>
      <c r="Q20" s="12">
        <v>1109.9135739999999</v>
      </c>
      <c r="R20" s="12">
        <v>1127.8354489999999</v>
      </c>
      <c r="S20" s="12">
        <v>1150.6875</v>
      </c>
      <c r="T20" s="12">
        <v>1141.1209719999999</v>
      </c>
      <c r="U20" s="12">
        <v>1167.8992920000001</v>
      </c>
      <c r="V20" s="12">
        <v>1195.7280270000001</v>
      </c>
      <c r="W20" s="12">
        <v>1224.5264890000001</v>
      </c>
      <c r="X20" s="12">
        <v>1253.9610600000001</v>
      </c>
      <c r="Y20" s="12">
        <v>1284.2775879999999</v>
      </c>
      <c r="Z20" s="12">
        <v>1315.6195070000001</v>
      </c>
      <c r="AA20" s="12">
        <v>1348.0570070000001</v>
      </c>
      <c r="AB20" s="12">
        <v>1379.8736570000001</v>
      </c>
      <c r="AC20" s="12">
        <v>1415.680908</v>
      </c>
      <c r="AD20" s="12">
        <v>1452.794189</v>
      </c>
      <c r="AE20" s="12">
        <v>1491.2642820000001</v>
      </c>
      <c r="AF20" s="12">
        <v>1531.144775</v>
      </c>
      <c r="AG20" s="12">
        <v>1572.490356</v>
      </c>
      <c r="AH20" s="12">
        <v>1615.3591309999999</v>
      </c>
      <c r="AI20" s="12">
        <v>1659.810669</v>
      </c>
      <c r="AJ20" s="12">
        <v>1705.9075929999999</v>
      </c>
      <c r="AK20" s="12">
        <v>1753.7139890000001</v>
      </c>
      <c r="AL20" s="12">
        <v>1803.298706</v>
      </c>
      <c r="AM20" s="8">
        <v>1.9103999999999999E-2</v>
      </c>
    </row>
    <row r="21" spans="1:39" ht="15" customHeight="1">
      <c r="A21" s="7" t="s">
        <v>571</v>
      </c>
      <c r="B21" s="10" t="s">
        <v>193</v>
      </c>
      <c r="C21" s="12">
        <v>353</v>
      </c>
      <c r="D21" s="12">
        <v>359.284088</v>
      </c>
      <c r="E21" s="12">
        <v>365.46249399999999</v>
      </c>
      <c r="F21" s="12">
        <v>371.32415800000001</v>
      </c>
      <c r="G21" s="12">
        <v>377.14080799999999</v>
      </c>
      <c r="H21" s="12">
        <v>382.91821299999998</v>
      </c>
      <c r="I21" s="12">
        <v>389.22287</v>
      </c>
      <c r="J21" s="12">
        <v>394.680542</v>
      </c>
      <c r="K21" s="12">
        <v>398.38638300000002</v>
      </c>
      <c r="L21" s="12">
        <v>404.38171399999999</v>
      </c>
      <c r="M21" s="12">
        <v>411.47515900000002</v>
      </c>
      <c r="N21" s="12">
        <v>417.58062699999999</v>
      </c>
      <c r="O21" s="12">
        <v>422.93810999999999</v>
      </c>
      <c r="P21" s="12">
        <v>430.56652800000001</v>
      </c>
      <c r="Q21" s="12">
        <v>437.51797499999998</v>
      </c>
      <c r="R21" s="12">
        <v>445.80908199999999</v>
      </c>
      <c r="S21" s="12">
        <v>457.62518299999999</v>
      </c>
      <c r="T21" s="12">
        <v>469.79406699999998</v>
      </c>
      <c r="U21" s="12">
        <v>482.40850799999998</v>
      </c>
      <c r="V21" s="12">
        <v>495.49371300000001</v>
      </c>
      <c r="W21" s="12">
        <v>509.00250199999999</v>
      </c>
      <c r="X21" s="12">
        <v>522.75567599999999</v>
      </c>
      <c r="Y21" s="12">
        <v>536.87866199999996</v>
      </c>
      <c r="Z21" s="12">
        <v>551.44201699999996</v>
      </c>
      <c r="AA21" s="12">
        <v>566.47747800000002</v>
      </c>
      <c r="AB21" s="12">
        <v>581.10339399999998</v>
      </c>
      <c r="AC21" s="12">
        <v>598.30554199999995</v>
      </c>
      <c r="AD21" s="12">
        <v>616.11254899999994</v>
      </c>
      <c r="AE21" s="12">
        <v>634.54754600000001</v>
      </c>
      <c r="AF21" s="12">
        <v>653.63445999999999</v>
      </c>
      <c r="AG21" s="12">
        <v>673.39813200000003</v>
      </c>
      <c r="AH21" s="12">
        <v>693.864868</v>
      </c>
      <c r="AI21" s="12">
        <v>715.06109600000002</v>
      </c>
      <c r="AJ21" s="12">
        <v>737.01556400000004</v>
      </c>
      <c r="AK21" s="12">
        <v>759.75677499999995</v>
      </c>
      <c r="AL21" s="12">
        <v>783.31604000000004</v>
      </c>
      <c r="AM21" s="8">
        <v>2.3189000000000001E-2</v>
      </c>
    </row>
    <row r="22" spans="1:39" ht="15" customHeight="1">
      <c r="A22" s="7" t="s">
        <v>570</v>
      </c>
      <c r="B22" s="10" t="s">
        <v>191</v>
      </c>
      <c r="C22" s="12">
        <v>112</v>
      </c>
      <c r="D22" s="12">
        <v>117.894814</v>
      </c>
      <c r="E22" s="12">
        <v>124.627121</v>
      </c>
      <c r="F22" s="12">
        <v>131.54122899999999</v>
      </c>
      <c r="G22" s="12">
        <v>138.06456</v>
      </c>
      <c r="H22" s="12">
        <v>144.48864699999999</v>
      </c>
      <c r="I22" s="12">
        <v>151.51000999999999</v>
      </c>
      <c r="J22" s="12">
        <v>158.762665</v>
      </c>
      <c r="K22" s="12">
        <v>166.26582300000001</v>
      </c>
      <c r="L22" s="12">
        <v>174.01205400000001</v>
      </c>
      <c r="M22" s="12">
        <v>181.97190900000001</v>
      </c>
      <c r="N22" s="12">
        <v>190.120758</v>
      </c>
      <c r="O22" s="12">
        <v>198.596619</v>
      </c>
      <c r="P22" s="12">
        <v>207.42451500000001</v>
      </c>
      <c r="Q22" s="12">
        <v>216.65034499999999</v>
      </c>
      <c r="R22" s="12">
        <v>226.30123900000001</v>
      </c>
      <c r="S22" s="12">
        <v>236.78154000000001</v>
      </c>
      <c r="T22" s="12">
        <v>247.66674800000001</v>
      </c>
      <c r="U22" s="12">
        <v>259.02667200000002</v>
      </c>
      <c r="V22" s="12">
        <v>270.88955700000002</v>
      </c>
      <c r="W22" s="12">
        <v>283.239868</v>
      </c>
      <c r="X22" s="12">
        <v>295.97866800000003</v>
      </c>
      <c r="Y22" s="12">
        <v>309.19378699999999</v>
      </c>
      <c r="Z22" s="12">
        <v>322.94180299999999</v>
      </c>
      <c r="AA22" s="12">
        <v>337.256531</v>
      </c>
      <c r="AB22" s="12">
        <v>351.54101600000001</v>
      </c>
      <c r="AC22" s="12">
        <v>366.633331</v>
      </c>
      <c r="AD22" s="12">
        <v>382.33639499999998</v>
      </c>
      <c r="AE22" s="12">
        <v>398.67559799999998</v>
      </c>
      <c r="AF22" s="12">
        <v>415.67755099999999</v>
      </c>
      <c r="AG22" s="12">
        <v>433.36971999999997</v>
      </c>
      <c r="AH22" s="12">
        <v>451.780914</v>
      </c>
      <c r="AI22" s="12">
        <v>470.94122299999998</v>
      </c>
      <c r="AJ22" s="12">
        <v>490.88174400000003</v>
      </c>
      <c r="AK22" s="12">
        <v>511.635132</v>
      </c>
      <c r="AL22" s="12">
        <v>533.23529099999996</v>
      </c>
      <c r="AM22" s="8">
        <v>4.5386999999999997E-2</v>
      </c>
    </row>
    <row r="23" spans="1:39" ht="15" customHeight="1">
      <c r="A23" s="7" t="s">
        <v>569</v>
      </c>
      <c r="B23" s="10" t="s">
        <v>189</v>
      </c>
      <c r="C23" s="12">
        <v>466</v>
      </c>
      <c r="D23" s="12">
        <v>470.445404</v>
      </c>
      <c r="E23" s="12">
        <v>474.08004799999998</v>
      </c>
      <c r="F23" s="12">
        <v>475.96691900000002</v>
      </c>
      <c r="G23" s="12">
        <v>474.78845200000001</v>
      </c>
      <c r="H23" s="12">
        <v>474.37536599999999</v>
      </c>
      <c r="I23" s="12">
        <v>471.747589</v>
      </c>
      <c r="J23" s="12">
        <v>470.43396000000001</v>
      </c>
      <c r="K23" s="12">
        <v>466.57791099999997</v>
      </c>
      <c r="L23" s="12">
        <v>460.12609900000001</v>
      </c>
      <c r="M23" s="12">
        <v>458.75518799999998</v>
      </c>
      <c r="N23" s="12">
        <v>458.07794200000001</v>
      </c>
      <c r="O23" s="12">
        <v>457.51123000000001</v>
      </c>
      <c r="P23" s="12">
        <v>455.46249399999999</v>
      </c>
      <c r="Q23" s="12">
        <v>455.74529999999999</v>
      </c>
      <c r="R23" s="12">
        <v>455.725098</v>
      </c>
      <c r="S23" s="12">
        <v>456.28079200000002</v>
      </c>
      <c r="T23" s="12">
        <v>423.66018700000001</v>
      </c>
      <c r="U23" s="12">
        <v>426.46414199999998</v>
      </c>
      <c r="V23" s="12">
        <v>429.34472699999998</v>
      </c>
      <c r="W23" s="12">
        <v>432.28411899999998</v>
      </c>
      <c r="X23" s="12">
        <v>435.22668499999997</v>
      </c>
      <c r="Y23" s="12">
        <v>438.20517000000001</v>
      </c>
      <c r="Z23" s="12">
        <v>441.23571800000002</v>
      </c>
      <c r="AA23" s="12">
        <v>444.32299799999998</v>
      </c>
      <c r="AB23" s="12">
        <v>447.229218</v>
      </c>
      <c r="AC23" s="12">
        <v>450.74203499999999</v>
      </c>
      <c r="AD23" s="12">
        <v>454.34515399999998</v>
      </c>
      <c r="AE23" s="12">
        <v>458.04116800000003</v>
      </c>
      <c r="AF23" s="12">
        <v>461.83273300000002</v>
      </c>
      <c r="AG23" s="12">
        <v>465.722534</v>
      </c>
      <c r="AH23" s="12">
        <v>469.71343999999999</v>
      </c>
      <c r="AI23" s="12">
        <v>473.80831899999998</v>
      </c>
      <c r="AJ23" s="12">
        <v>478.010223</v>
      </c>
      <c r="AK23" s="12">
        <v>482.32214399999998</v>
      </c>
      <c r="AL23" s="12">
        <v>486.74740600000001</v>
      </c>
      <c r="AM23" s="8">
        <v>1.0020000000000001E-3</v>
      </c>
    </row>
    <row r="24" spans="1:39" ht="15" customHeight="1">
      <c r="A24" s="7" t="s">
        <v>568</v>
      </c>
      <c r="B24" s="10" t="s">
        <v>277</v>
      </c>
      <c r="C24" s="12">
        <v>724</v>
      </c>
      <c r="D24" s="12">
        <v>753.63635299999999</v>
      </c>
      <c r="E24" s="12">
        <v>798.53100600000005</v>
      </c>
      <c r="F24" s="12">
        <v>846.40673800000002</v>
      </c>
      <c r="G24" s="12">
        <v>895.56897000000004</v>
      </c>
      <c r="H24" s="12">
        <v>946.035034</v>
      </c>
      <c r="I24" s="12">
        <v>998.45428500000003</v>
      </c>
      <c r="J24" s="12">
        <v>1051.892822</v>
      </c>
      <c r="K24" s="12">
        <v>1095.0460210000001</v>
      </c>
      <c r="L24" s="12">
        <v>1138.7172849999999</v>
      </c>
      <c r="M24" s="12">
        <v>1135.9902340000001</v>
      </c>
      <c r="N24" s="12">
        <v>1198.736328</v>
      </c>
      <c r="O24" s="12">
        <v>1233.6080320000001</v>
      </c>
      <c r="P24" s="12">
        <v>1283.6391599999999</v>
      </c>
      <c r="Q24" s="12">
        <v>1334.305298</v>
      </c>
      <c r="R24" s="12">
        <v>1386.5898440000001</v>
      </c>
      <c r="S24" s="12">
        <v>1442.5195309999999</v>
      </c>
      <c r="T24" s="12">
        <v>1486.4494629999999</v>
      </c>
      <c r="U24" s="12">
        <v>1547.263062</v>
      </c>
      <c r="V24" s="12">
        <v>1610.7468260000001</v>
      </c>
      <c r="W24" s="12">
        <v>1676.7619629999999</v>
      </c>
      <c r="X24" s="12">
        <v>1745.3012699999999</v>
      </c>
      <c r="Y24" s="12">
        <v>1815.3402100000001</v>
      </c>
      <c r="Z24" s="12">
        <v>1887.335327</v>
      </c>
      <c r="AA24" s="12">
        <v>1961.100586</v>
      </c>
      <c r="AB24" s="12">
        <v>2036.4243160000001</v>
      </c>
      <c r="AC24" s="12">
        <v>2114.7060550000001</v>
      </c>
      <c r="AD24" s="12">
        <v>2194.8386230000001</v>
      </c>
      <c r="AE24" s="12">
        <v>2276.9936520000001</v>
      </c>
      <c r="AF24" s="12">
        <v>2361.110596</v>
      </c>
      <c r="AG24" s="12">
        <v>2446.804443</v>
      </c>
      <c r="AH24" s="12">
        <v>2534.3061520000001</v>
      </c>
      <c r="AI24" s="12">
        <v>2624.351807</v>
      </c>
      <c r="AJ24" s="12">
        <v>2717.1667480000001</v>
      </c>
      <c r="AK24" s="12">
        <v>2812.757568</v>
      </c>
      <c r="AL24" s="12">
        <v>2910.9709469999998</v>
      </c>
      <c r="AM24" s="8">
        <v>4.0544999999999998E-2</v>
      </c>
    </row>
    <row r="25" spans="1:39" ht="15" customHeight="1">
      <c r="A25" s="7" t="s">
        <v>567</v>
      </c>
      <c r="B25" s="10" t="s">
        <v>193</v>
      </c>
      <c r="C25" s="12">
        <v>421</v>
      </c>
      <c r="D25" s="12">
        <v>437.45507800000001</v>
      </c>
      <c r="E25" s="12">
        <v>463.72872899999999</v>
      </c>
      <c r="F25" s="12">
        <v>491.91378800000001</v>
      </c>
      <c r="G25" s="12">
        <v>520.90045199999997</v>
      </c>
      <c r="H25" s="12">
        <v>550.889771</v>
      </c>
      <c r="I25" s="12">
        <v>582.52941899999996</v>
      </c>
      <c r="J25" s="12">
        <v>614.86926300000005</v>
      </c>
      <c r="K25" s="12">
        <v>647.91223100000002</v>
      </c>
      <c r="L25" s="12">
        <v>681.60607900000002</v>
      </c>
      <c r="M25" s="12">
        <v>715.76800500000002</v>
      </c>
      <c r="N25" s="12">
        <v>750.37078899999995</v>
      </c>
      <c r="O25" s="12">
        <v>785.48156700000004</v>
      </c>
      <c r="P25" s="12">
        <v>821.014771</v>
      </c>
      <c r="Q25" s="12">
        <v>856.957581</v>
      </c>
      <c r="R25" s="12">
        <v>893.84301800000003</v>
      </c>
      <c r="S25" s="12">
        <v>932.111267</v>
      </c>
      <c r="T25" s="12">
        <v>971.87451199999998</v>
      </c>
      <c r="U25" s="12">
        <v>1013.762695</v>
      </c>
      <c r="V25" s="12">
        <v>1057.169922</v>
      </c>
      <c r="W25" s="12">
        <v>1102.049561</v>
      </c>
      <c r="X25" s="12">
        <v>1148.3408199999999</v>
      </c>
      <c r="Y25" s="12">
        <v>1195.5043949999999</v>
      </c>
      <c r="Z25" s="12">
        <v>1243.159058</v>
      </c>
      <c r="AA25" s="12">
        <v>1291.6079099999999</v>
      </c>
      <c r="AB25" s="12">
        <v>1340.8897710000001</v>
      </c>
      <c r="AC25" s="12">
        <v>1391.0089109999999</v>
      </c>
      <c r="AD25" s="12">
        <v>1441.7703859999999</v>
      </c>
      <c r="AE25" s="12">
        <v>1493.309692</v>
      </c>
      <c r="AF25" s="12">
        <v>1545.525024</v>
      </c>
      <c r="AG25" s="12">
        <v>1597.9808350000001</v>
      </c>
      <c r="AH25" s="12">
        <v>1650.853394</v>
      </c>
      <c r="AI25" s="12">
        <v>1704.821289</v>
      </c>
      <c r="AJ25" s="12">
        <v>1760.049561</v>
      </c>
      <c r="AK25" s="12">
        <v>1816.481323</v>
      </c>
      <c r="AL25" s="12">
        <v>1873.898193</v>
      </c>
      <c r="AM25" s="8">
        <v>4.3716999999999999E-2</v>
      </c>
    </row>
    <row r="26" spans="1:39" ht="15" customHeight="1">
      <c r="A26" s="7" t="s">
        <v>566</v>
      </c>
      <c r="B26" s="10" t="s">
        <v>191</v>
      </c>
      <c r="C26" s="12">
        <v>44</v>
      </c>
      <c r="D26" s="12">
        <v>46.262016000000003</v>
      </c>
      <c r="E26" s="12">
        <v>53.856369000000001</v>
      </c>
      <c r="F26" s="12">
        <v>62.401671999999998</v>
      </c>
      <c r="G26" s="12">
        <v>71.342972000000003</v>
      </c>
      <c r="H26" s="12">
        <v>80.526366999999993</v>
      </c>
      <c r="I26" s="12">
        <v>89.956222999999994</v>
      </c>
      <c r="J26" s="12">
        <v>99.638542000000001</v>
      </c>
      <c r="K26" s="12">
        <v>109.661903</v>
      </c>
      <c r="L26" s="12">
        <v>120.036575</v>
      </c>
      <c r="M26" s="12">
        <v>130.64816300000001</v>
      </c>
      <c r="N26" s="12">
        <v>141.622162</v>
      </c>
      <c r="O26" s="12">
        <v>152.96829199999999</v>
      </c>
      <c r="P26" s="12">
        <v>164.74105800000001</v>
      </c>
      <c r="Q26" s="12">
        <v>176.82176200000001</v>
      </c>
      <c r="R26" s="12">
        <v>189.506516</v>
      </c>
      <c r="S26" s="12">
        <v>203.21925400000001</v>
      </c>
      <c r="T26" s="12">
        <v>217.396851</v>
      </c>
      <c r="U26" s="12">
        <v>232.13883999999999</v>
      </c>
      <c r="V26" s="12">
        <v>247.467117</v>
      </c>
      <c r="W26" s="12">
        <v>263.403931</v>
      </c>
      <c r="X26" s="12">
        <v>280.03607199999999</v>
      </c>
      <c r="Y26" s="12">
        <v>297.07971199999997</v>
      </c>
      <c r="Z26" s="12">
        <v>315.12890599999997</v>
      </c>
      <c r="AA26" s="12">
        <v>333.88296500000001</v>
      </c>
      <c r="AB26" s="12">
        <v>353.34625199999999</v>
      </c>
      <c r="AC26" s="12">
        <v>373.55282599999998</v>
      </c>
      <c r="AD26" s="12">
        <v>394.62426799999997</v>
      </c>
      <c r="AE26" s="12">
        <v>416.59823599999999</v>
      </c>
      <c r="AF26" s="12">
        <v>439.51367199999999</v>
      </c>
      <c r="AG26" s="12">
        <v>463.41116299999999</v>
      </c>
      <c r="AH26" s="12">
        <v>488.33355699999998</v>
      </c>
      <c r="AI26" s="12">
        <v>514.32470699999999</v>
      </c>
      <c r="AJ26" s="12">
        <v>541.43121299999996</v>
      </c>
      <c r="AK26" s="12">
        <v>569.70147699999995</v>
      </c>
      <c r="AL26" s="12">
        <v>599.185608</v>
      </c>
      <c r="AM26" s="8">
        <v>7.8241000000000005E-2</v>
      </c>
    </row>
    <row r="27" spans="1:39" ht="15" customHeight="1">
      <c r="A27" s="7" t="s">
        <v>565</v>
      </c>
      <c r="B27" s="10" t="s">
        <v>189</v>
      </c>
      <c r="C27" s="12">
        <v>259</v>
      </c>
      <c r="D27" s="12">
        <v>269.91924999999998</v>
      </c>
      <c r="E27" s="12">
        <v>280.94589200000001</v>
      </c>
      <c r="F27" s="12">
        <v>292.09127799999999</v>
      </c>
      <c r="G27" s="12">
        <v>303.32556199999999</v>
      </c>
      <c r="H27" s="12">
        <v>314.61886600000003</v>
      </c>
      <c r="I27" s="12">
        <v>325.96862800000002</v>
      </c>
      <c r="J27" s="12">
        <v>337.38507099999998</v>
      </c>
      <c r="K27" s="12">
        <v>337.47189300000002</v>
      </c>
      <c r="L27" s="12">
        <v>337.07470699999999</v>
      </c>
      <c r="M27" s="12">
        <v>289.57403599999998</v>
      </c>
      <c r="N27" s="12">
        <v>306.743469</v>
      </c>
      <c r="O27" s="12">
        <v>295.15820300000001</v>
      </c>
      <c r="P27" s="12">
        <v>297.88326999999998</v>
      </c>
      <c r="Q27" s="12">
        <v>300.52603099999999</v>
      </c>
      <c r="R27" s="12">
        <v>303.240295</v>
      </c>
      <c r="S27" s="12">
        <v>307.18899499999998</v>
      </c>
      <c r="T27" s="12">
        <v>297.17816199999999</v>
      </c>
      <c r="U27" s="12">
        <v>301.36154199999999</v>
      </c>
      <c r="V27" s="12">
        <v>306.10968000000003</v>
      </c>
      <c r="W27" s="12">
        <v>311.30844100000002</v>
      </c>
      <c r="X27" s="12">
        <v>316.924286</v>
      </c>
      <c r="Y27" s="12">
        <v>322.75613399999997</v>
      </c>
      <c r="Z27" s="12">
        <v>329.047394</v>
      </c>
      <c r="AA27" s="12">
        <v>335.60977200000002</v>
      </c>
      <c r="AB27" s="12">
        <v>342.18817100000001</v>
      </c>
      <c r="AC27" s="12">
        <v>350.144226</v>
      </c>
      <c r="AD27" s="12">
        <v>358.44396999999998</v>
      </c>
      <c r="AE27" s="12">
        <v>367.08569299999999</v>
      </c>
      <c r="AF27" s="12">
        <v>376.07193000000001</v>
      </c>
      <c r="AG27" s="12">
        <v>385.41232300000001</v>
      </c>
      <c r="AH27" s="12">
        <v>395.11904900000002</v>
      </c>
      <c r="AI27" s="12">
        <v>405.20575000000002</v>
      </c>
      <c r="AJ27" s="12">
        <v>415.68597399999999</v>
      </c>
      <c r="AK27" s="12">
        <v>426.57473800000002</v>
      </c>
      <c r="AL27" s="12">
        <v>437.88726800000001</v>
      </c>
      <c r="AM27" s="8">
        <v>1.4331999999999999E-2</v>
      </c>
    </row>
    <row r="28" spans="1:39" ht="15" customHeight="1">
      <c r="A28" s="7" t="s">
        <v>564</v>
      </c>
      <c r="B28" s="10" t="s">
        <v>272</v>
      </c>
      <c r="C28" s="12">
        <v>1489</v>
      </c>
      <c r="D28" s="12">
        <v>1536.764038</v>
      </c>
      <c r="E28" s="12">
        <v>1603.2585449999999</v>
      </c>
      <c r="F28" s="12">
        <v>1681.6623540000001</v>
      </c>
      <c r="G28" s="12">
        <v>1762.7803960000001</v>
      </c>
      <c r="H28" s="12">
        <v>1830.6845699999999</v>
      </c>
      <c r="I28" s="12">
        <v>1900.6785890000001</v>
      </c>
      <c r="J28" s="12">
        <v>1970.0085449999999</v>
      </c>
      <c r="K28" s="12">
        <v>2040.822144</v>
      </c>
      <c r="L28" s="12">
        <v>2098.8520509999998</v>
      </c>
      <c r="M28" s="12">
        <v>2184.0974120000001</v>
      </c>
      <c r="N28" s="12">
        <v>2249.6069339999999</v>
      </c>
      <c r="O28" s="12">
        <v>2319.2509770000001</v>
      </c>
      <c r="P28" s="12">
        <v>2407.4189449999999</v>
      </c>
      <c r="Q28" s="12">
        <v>2498.7573240000002</v>
      </c>
      <c r="R28" s="12">
        <v>2593.6201169999999</v>
      </c>
      <c r="S28" s="12">
        <v>2670.8540039999998</v>
      </c>
      <c r="T28" s="12">
        <v>2754.7253420000002</v>
      </c>
      <c r="U28" s="12">
        <v>2863.319336</v>
      </c>
      <c r="V28" s="12">
        <v>2975.360596</v>
      </c>
      <c r="W28" s="12">
        <v>3089.7658689999998</v>
      </c>
      <c r="X28" s="12">
        <v>3208.0437010000001</v>
      </c>
      <c r="Y28" s="12">
        <v>3328.8071289999998</v>
      </c>
      <c r="Z28" s="12">
        <v>3452.4624020000001</v>
      </c>
      <c r="AA28" s="12">
        <v>3578.0507809999999</v>
      </c>
      <c r="AB28" s="12">
        <v>3703.6040039999998</v>
      </c>
      <c r="AC28" s="12">
        <v>3832.5129390000002</v>
      </c>
      <c r="AD28" s="12">
        <v>3964.3706050000001</v>
      </c>
      <c r="AE28" s="12">
        <v>4099.4702150000003</v>
      </c>
      <c r="AF28" s="12">
        <v>4237.8378910000001</v>
      </c>
      <c r="AG28" s="12">
        <v>4379.2895509999998</v>
      </c>
      <c r="AH28" s="12">
        <v>4523.8505859999996</v>
      </c>
      <c r="AI28" s="12">
        <v>4686.548828</v>
      </c>
      <c r="AJ28" s="12">
        <v>4887.3051759999998</v>
      </c>
      <c r="AK28" s="12">
        <v>5096.9150390000004</v>
      </c>
      <c r="AL28" s="12">
        <v>5315.7333980000003</v>
      </c>
      <c r="AM28" s="8">
        <v>3.7173999999999999E-2</v>
      </c>
    </row>
    <row r="29" spans="1:39" ht="15" customHeight="1">
      <c r="A29" s="7" t="s">
        <v>563</v>
      </c>
      <c r="B29" s="10" t="s">
        <v>193</v>
      </c>
      <c r="C29" s="12">
        <v>878</v>
      </c>
      <c r="D29" s="12">
        <v>886.27325399999995</v>
      </c>
      <c r="E29" s="12">
        <v>912.53070100000002</v>
      </c>
      <c r="F29" s="12">
        <v>949.68841599999996</v>
      </c>
      <c r="G29" s="12">
        <v>988.50122099999999</v>
      </c>
      <c r="H29" s="12">
        <v>1027.593384</v>
      </c>
      <c r="I29" s="12">
        <v>1068.918091</v>
      </c>
      <c r="J29" s="12">
        <v>1111.159058</v>
      </c>
      <c r="K29" s="12">
        <v>1156.9045410000001</v>
      </c>
      <c r="L29" s="12">
        <v>1204.130981</v>
      </c>
      <c r="M29" s="12">
        <v>1254.799438</v>
      </c>
      <c r="N29" s="12">
        <v>1307.8204350000001</v>
      </c>
      <c r="O29" s="12">
        <v>1362.8743899999999</v>
      </c>
      <c r="P29" s="12">
        <v>1418.535889</v>
      </c>
      <c r="Q29" s="12">
        <v>1475.7110600000001</v>
      </c>
      <c r="R29" s="12">
        <v>1535.4213870000001</v>
      </c>
      <c r="S29" s="12">
        <v>1596.901611</v>
      </c>
      <c r="T29" s="12">
        <v>1660.0048830000001</v>
      </c>
      <c r="U29" s="12">
        <v>1724.754639</v>
      </c>
      <c r="V29" s="12">
        <v>1791.143677</v>
      </c>
      <c r="W29" s="12">
        <v>1857.8873289999999</v>
      </c>
      <c r="X29" s="12">
        <v>1926.5455320000001</v>
      </c>
      <c r="Y29" s="12">
        <v>1995.876221</v>
      </c>
      <c r="Z29" s="12">
        <v>2065.716797</v>
      </c>
      <c r="AA29" s="12">
        <v>2135.4240719999998</v>
      </c>
      <c r="AB29" s="12">
        <v>2204.718018</v>
      </c>
      <c r="AC29" s="12">
        <v>2274.251221</v>
      </c>
      <c r="AD29" s="12">
        <v>2344.5498050000001</v>
      </c>
      <c r="AE29" s="12">
        <v>2415.843018</v>
      </c>
      <c r="AF29" s="12">
        <v>2488.0822750000002</v>
      </c>
      <c r="AG29" s="12">
        <v>2560.9780270000001</v>
      </c>
      <c r="AH29" s="12">
        <v>2634.438721</v>
      </c>
      <c r="AI29" s="12">
        <v>2723.3901369999999</v>
      </c>
      <c r="AJ29" s="12">
        <v>2847.6503910000001</v>
      </c>
      <c r="AK29" s="12">
        <v>2977.8427729999999</v>
      </c>
      <c r="AL29" s="12">
        <v>3114.2539059999999</v>
      </c>
      <c r="AM29" s="8">
        <v>3.7654E-2</v>
      </c>
    </row>
    <row r="30" spans="1:39" ht="15" customHeight="1">
      <c r="A30" s="7" t="s">
        <v>562</v>
      </c>
      <c r="B30" s="10" t="s">
        <v>191</v>
      </c>
      <c r="C30" s="12">
        <v>158</v>
      </c>
      <c r="D30" s="12">
        <v>169.24189799999999</v>
      </c>
      <c r="E30" s="12">
        <v>180.729782</v>
      </c>
      <c r="F30" s="12">
        <v>192.60704000000001</v>
      </c>
      <c r="G30" s="12">
        <v>204.93130500000001</v>
      </c>
      <c r="H30" s="12">
        <v>217.746475</v>
      </c>
      <c r="I30" s="12">
        <v>231.03324900000001</v>
      </c>
      <c r="J30" s="12">
        <v>244.66197199999999</v>
      </c>
      <c r="K30" s="12">
        <v>258.72592200000003</v>
      </c>
      <c r="L30" s="12">
        <v>273.17901599999999</v>
      </c>
      <c r="M30" s="12">
        <v>287.82720899999998</v>
      </c>
      <c r="N30" s="12">
        <v>302.68310500000001</v>
      </c>
      <c r="O30" s="12">
        <v>317.71951300000001</v>
      </c>
      <c r="P30" s="12">
        <v>332.96148699999998</v>
      </c>
      <c r="Q30" s="12">
        <v>348.39117399999998</v>
      </c>
      <c r="R30" s="12">
        <v>364.03326399999997</v>
      </c>
      <c r="S30" s="12">
        <v>379.91442899999998</v>
      </c>
      <c r="T30" s="12">
        <v>396.04736300000002</v>
      </c>
      <c r="U30" s="12">
        <v>412.43112200000002</v>
      </c>
      <c r="V30" s="12">
        <v>429.039581</v>
      </c>
      <c r="W30" s="12">
        <v>445.849243</v>
      </c>
      <c r="X30" s="12">
        <v>462.86657700000001</v>
      </c>
      <c r="Y30" s="12">
        <v>480.148529</v>
      </c>
      <c r="Z30" s="12">
        <v>497.75485200000003</v>
      </c>
      <c r="AA30" s="12">
        <v>515.61987299999998</v>
      </c>
      <c r="AB30" s="12">
        <v>533.72997999999995</v>
      </c>
      <c r="AC30" s="12">
        <v>552.05352800000003</v>
      </c>
      <c r="AD30" s="12">
        <v>570.55792199999996</v>
      </c>
      <c r="AE30" s="12">
        <v>589.21533199999999</v>
      </c>
      <c r="AF30" s="12">
        <v>608.00286900000003</v>
      </c>
      <c r="AG30" s="12">
        <v>626.92303500000003</v>
      </c>
      <c r="AH30" s="12">
        <v>645.98205600000006</v>
      </c>
      <c r="AI30" s="12">
        <v>665.16656499999999</v>
      </c>
      <c r="AJ30" s="12">
        <v>684.45623799999998</v>
      </c>
      <c r="AK30" s="12">
        <v>703.836365</v>
      </c>
      <c r="AL30" s="12">
        <v>723.35876499999995</v>
      </c>
      <c r="AM30" s="8">
        <v>4.3649E-2</v>
      </c>
    </row>
    <row r="31" spans="1:39" ht="15" customHeight="1">
      <c r="A31" s="7" t="s">
        <v>561</v>
      </c>
      <c r="B31" s="10" t="s">
        <v>189</v>
      </c>
      <c r="C31" s="12">
        <v>453</v>
      </c>
      <c r="D31" s="12">
        <v>481.24890099999999</v>
      </c>
      <c r="E31" s="12">
        <v>509.99798600000003</v>
      </c>
      <c r="F31" s="12">
        <v>539.36688200000003</v>
      </c>
      <c r="G31" s="12">
        <v>569.34789999999998</v>
      </c>
      <c r="H31" s="12">
        <v>585.34478799999999</v>
      </c>
      <c r="I31" s="12">
        <v>600.72729500000003</v>
      </c>
      <c r="J31" s="12">
        <v>614.1875</v>
      </c>
      <c r="K31" s="12">
        <v>625.19164999999998</v>
      </c>
      <c r="L31" s="12">
        <v>621.54211399999997</v>
      </c>
      <c r="M31" s="12">
        <v>641.47070299999996</v>
      </c>
      <c r="N31" s="12">
        <v>639.10345500000005</v>
      </c>
      <c r="O31" s="12">
        <v>638.657104</v>
      </c>
      <c r="P31" s="12">
        <v>655.92150900000001</v>
      </c>
      <c r="Q31" s="12">
        <v>674.65490699999998</v>
      </c>
      <c r="R31" s="12">
        <v>694.165527</v>
      </c>
      <c r="S31" s="12">
        <v>694.03790300000003</v>
      </c>
      <c r="T31" s="12">
        <v>698.67303500000003</v>
      </c>
      <c r="U31" s="12">
        <v>726.13366699999995</v>
      </c>
      <c r="V31" s="12">
        <v>755.17718500000001</v>
      </c>
      <c r="W31" s="12">
        <v>786.029358</v>
      </c>
      <c r="X31" s="12">
        <v>818.63159199999996</v>
      </c>
      <c r="Y31" s="12">
        <v>852.78234899999995</v>
      </c>
      <c r="Z31" s="12">
        <v>888.990723</v>
      </c>
      <c r="AA31" s="12">
        <v>927.00689699999998</v>
      </c>
      <c r="AB31" s="12">
        <v>965.15600600000005</v>
      </c>
      <c r="AC31" s="12">
        <v>1006.208313</v>
      </c>
      <c r="AD31" s="12">
        <v>1049.262939</v>
      </c>
      <c r="AE31" s="12">
        <v>1094.411987</v>
      </c>
      <c r="AF31" s="12">
        <v>1141.752563</v>
      </c>
      <c r="AG31" s="12">
        <v>1191.388428</v>
      </c>
      <c r="AH31" s="12">
        <v>1243.4295649999999</v>
      </c>
      <c r="AI31" s="12">
        <v>1297.9920649999999</v>
      </c>
      <c r="AJ31" s="12">
        <v>1355.198486</v>
      </c>
      <c r="AK31" s="12">
        <v>1415.2358400000001</v>
      </c>
      <c r="AL31" s="12">
        <v>1478.1206050000001</v>
      </c>
      <c r="AM31" s="8">
        <v>3.3555000000000001E-2</v>
      </c>
    </row>
    <row r="32" spans="1:39" ht="15" customHeight="1">
      <c r="A32" s="7" t="s">
        <v>560</v>
      </c>
      <c r="B32" s="10" t="s">
        <v>267</v>
      </c>
      <c r="C32" s="12">
        <v>5934</v>
      </c>
      <c r="D32" s="12">
        <v>6153.2617190000001</v>
      </c>
      <c r="E32" s="12">
        <v>6374.8203119999998</v>
      </c>
      <c r="F32" s="12">
        <v>6597.9873049999997</v>
      </c>
      <c r="G32" s="12">
        <v>6820.0458980000003</v>
      </c>
      <c r="H32" s="12">
        <v>7040.546875</v>
      </c>
      <c r="I32" s="12">
        <v>7258.6352539999998</v>
      </c>
      <c r="J32" s="12">
        <v>7472.8818359999996</v>
      </c>
      <c r="K32" s="12">
        <v>7698.203125</v>
      </c>
      <c r="L32" s="12">
        <v>7934.2646480000003</v>
      </c>
      <c r="M32" s="12">
        <v>8169.6391599999997</v>
      </c>
      <c r="N32" s="12">
        <v>8404.5009769999997</v>
      </c>
      <c r="O32" s="12">
        <v>8638.5615230000003</v>
      </c>
      <c r="P32" s="12">
        <v>8869.0341800000006</v>
      </c>
      <c r="Q32" s="12">
        <v>9095.2958980000003</v>
      </c>
      <c r="R32" s="12">
        <v>9325.9404300000006</v>
      </c>
      <c r="S32" s="12">
        <v>9578.6416019999997</v>
      </c>
      <c r="T32" s="12">
        <v>9831.859375</v>
      </c>
      <c r="U32" s="12">
        <v>10090.220703000001</v>
      </c>
      <c r="V32" s="12">
        <v>10342.065430000001</v>
      </c>
      <c r="W32" s="12">
        <v>10587.589844</v>
      </c>
      <c r="X32" s="12">
        <v>10824.980469</v>
      </c>
      <c r="Y32" s="12">
        <v>11051.863281</v>
      </c>
      <c r="Z32" s="12">
        <v>11268.208984000001</v>
      </c>
      <c r="AA32" s="12">
        <v>11475.109375</v>
      </c>
      <c r="AB32" s="12">
        <v>11690.627930000001</v>
      </c>
      <c r="AC32" s="12">
        <v>11899.90625</v>
      </c>
      <c r="AD32" s="12">
        <v>12111.463867</v>
      </c>
      <c r="AE32" s="12">
        <v>12325.143555000001</v>
      </c>
      <c r="AF32" s="12">
        <v>12543.666015999999</v>
      </c>
      <c r="AG32" s="12">
        <v>12764.791015999999</v>
      </c>
      <c r="AH32" s="12">
        <v>12990.832031</v>
      </c>
      <c r="AI32" s="12">
        <v>13223.755859000001</v>
      </c>
      <c r="AJ32" s="12">
        <v>13463.568359000001</v>
      </c>
      <c r="AK32" s="12">
        <v>13706.291992</v>
      </c>
      <c r="AL32" s="12">
        <v>13955.550781</v>
      </c>
      <c r="AM32" s="8">
        <v>2.4378E-2</v>
      </c>
    </row>
    <row r="33" spans="1:39" ht="15" customHeight="1">
      <c r="A33" s="7" t="s">
        <v>559</v>
      </c>
      <c r="B33" s="10" t="s">
        <v>193</v>
      </c>
      <c r="C33" s="12">
        <v>3355</v>
      </c>
      <c r="D33" s="12">
        <v>3509.3947750000002</v>
      </c>
      <c r="E33" s="12">
        <v>3667.6271969999998</v>
      </c>
      <c r="F33" s="12">
        <v>3829.3442380000001</v>
      </c>
      <c r="G33" s="12">
        <v>3992.21875</v>
      </c>
      <c r="H33" s="12">
        <v>4155.9526370000003</v>
      </c>
      <c r="I33" s="12">
        <v>4320.0859380000002</v>
      </c>
      <c r="J33" s="12">
        <v>4484.3930659999996</v>
      </c>
      <c r="K33" s="12">
        <v>4648.8647460000002</v>
      </c>
      <c r="L33" s="12">
        <v>4813.1396480000003</v>
      </c>
      <c r="M33" s="12">
        <v>4976.9653319999998</v>
      </c>
      <c r="N33" s="12">
        <v>5138.9926759999998</v>
      </c>
      <c r="O33" s="12">
        <v>5300.6274409999996</v>
      </c>
      <c r="P33" s="12">
        <v>5460.1440430000002</v>
      </c>
      <c r="Q33" s="12">
        <v>5614.841797</v>
      </c>
      <c r="R33" s="12">
        <v>5766.7705079999996</v>
      </c>
      <c r="S33" s="12">
        <v>5916.2099609999996</v>
      </c>
      <c r="T33" s="12">
        <v>6063.5200199999999</v>
      </c>
      <c r="U33" s="12">
        <v>6209.4335940000001</v>
      </c>
      <c r="V33" s="12">
        <v>6354.4692379999997</v>
      </c>
      <c r="W33" s="12">
        <v>6497.6782229999999</v>
      </c>
      <c r="X33" s="12">
        <v>6637.720703</v>
      </c>
      <c r="Y33" s="12">
        <v>6772.1621089999999</v>
      </c>
      <c r="Z33" s="12">
        <v>6900.5737300000001</v>
      </c>
      <c r="AA33" s="12">
        <v>7023.0976559999999</v>
      </c>
      <c r="AB33" s="12">
        <v>7143.4091799999997</v>
      </c>
      <c r="AC33" s="12">
        <v>7262.2016599999997</v>
      </c>
      <c r="AD33" s="12">
        <v>7379.9111329999996</v>
      </c>
      <c r="AE33" s="12">
        <v>7500.001953</v>
      </c>
      <c r="AF33" s="12">
        <v>7621.3745120000003</v>
      </c>
      <c r="AG33" s="12">
        <v>7743.4189450000003</v>
      </c>
      <c r="AH33" s="12">
        <v>7866.5068359999996</v>
      </c>
      <c r="AI33" s="12">
        <v>7989.5078119999998</v>
      </c>
      <c r="AJ33" s="12">
        <v>8114.3188479999999</v>
      </c>
      <c r="AK33" s="12">
        <v>8241.4404300000006</v>
      </c>
      <c r="AL33" s="12">
        <v>8373.1523440000001</v>
      </c>
      <c r="AM33" s="8">
        <v>2.5905999999999998E-2</v>
      </c>
    </row>
    <row r="34" spans="1:39" ht="15" customHeight="1">
      <c r="A34" s="7" t="s">
        <v>558</v>
      </c>
      <c r="B34" s="10" t="s">
        <v>191</v>
      </c>
      <c r="C34" s="12">
        <v>1056</v>
      </c>
      <c r="D34" s="12">
        <v>1095.2895510000001</v>
      </c>
      <c r="E34" s="12">
        <v>1134.3636469999999</v>
      </c>
      <c r="F34" s="12">
        <v>1173.1851810000001</v>
      </c>
      <c r="G34" s="12">
        <v>1211.709106</v>
      </c>
      <c r="H34" s="12">
        <v>1250.0341800000001</v>
      </c>
      <c r="I34" s="12">
        <v>1288.056274</v>
      </c>
      <c r="J34" s="12">
        <v>1324.818726</v>
      </c>
      <c r="K34" s="12">
        <v>1362.3276370000001</v>
      </c>
      <c r="L34" s="12">
        <v>1399.3076169999999</v>
      </c>
      <c r="M34" s="12">
        <v>1434.80188</v>
      </c>
      <c r="N34" s="12">
        <v>1470.2353519999999</v>
      </c>
      <c r="O34" s="12">
        <v>1504.4732670000001</v>
      </c>
      <c r="P34" s="12">
        <v>1536.6026609999999</v>
      </c>
      <c r="Q34" s="12">
        <v>1568.4526370000001</v>
      </c>
      <c r="R34" s="12">
        <v>1606.8610839999999</v>
      </c>
      <c r="S34" s="12">
        <v>1652.131592</v>
      </c>
      <c r="T34" s="12">
        <v>1698.8582759999999</v>
      </c>
      <c r="U34" s="12">
        <v>1750.369385</v>
      </c>
      <c r="V34" s="12">
        <v>1802.3278809999999</v>
      </c>
      <c r="W34" s="12">
        <v>1856.9804690000001</v>
      </c>
      <c r="X34" s="12">
        <v>1913.6137699999999</v>
      </c>
      <c r="Y34" s="12">
        <v>1970.7705080000001</v>
      </c>
      <c r="Z34" s="12">
        <v>2030.8616939999999</v>
      </c>
      <c r="AA34" s="12">
        <v>2091.6743160000001</v>
      </c>
      <c r="AB34" s="12">
        <v>2154.3759770000001</v>
      </c>
      <c r="AC34" s="12">
        <v>2217.091797</v>
      </c>
      <c r="AD34" s="12">
        <v>2283.9465329999998</v>
      </c>
      <c r="AE34" s="12">
        <v>2351.873047</v>
      </c>
      <c r="AF34" s="12">
        <v>2422.936279</v>
      </c>
      <c r="AG34" s="12">
        <v>2496.2014159999999</v>
      </c>
      <c r="AH34" s="12">
        <v>2571.73999</v>
      </c>
      <c r="AI34" s="12">
        <v>2649.6210940000001</v>
      </c>
      <c r="AJ34" s="12">
        <v>2729.9204100000002</v>
      </c>
      <c r="AK34" s="12">
        <v>2812.7114259999998</v>
      </c>
      <c r="AL34" s="12">
        <v>2898.0732419999999</v>
      </c>
      <c r="AM34" s="8">
        <v>2.9031999999999999E-2</v>
      </c>
    </row>
    <row r="35" spans="1:39" ht="15" customHeight="1">
      <c r="A35" s="7" t="s">
        <v>557</v>
      </c>
      <c r="B35" s="10" t="s">
        <v>189</v>
      </c>
      <c r="C35" s="12">
        <v>1523</v>
      </c>
      <c r="D35" s="12">
        <v>1548.576904</v>
      </c>
      <c r="E35" s="12">
        <v>1572.8295900000001</v>
      </c>
      <c r="F35" s="12">
        <v>1595.45813</v>
      </c>
      <c r="G35" s="12">
        <v>1616.118408</v>
      </c>
      <c r="H35" s="12">
        <v>1634.559814</v>
      </c>
      <c r="I35" s="12">
        <v>1650.4932859999999</v>
      </c>
      <c r="J35" s="12">
        <v>1663.6697999999999</v>
      </c>
      <c r="K35" s="12">
        <v>1687.0104980000001</v>
      </c>
      <c r="L35" s="12">
        <v>1721.8172609999999</v>
      </c>
      <c r="M35" s="12">
        <v>1757.872192</v>
      </c>
      <c r="N35" s="12">
        <v>1795.2730710000001</v>
      </c>
      <c r="O35" s="12">
        <v>1833.4610600000001</v>
      </c>
      <c r="P35" s="12">
        <v>1872.287231</v>
      </c>
      <c r="Q35" s="12">
        <v>1912.0014650000001</v>
      </c>
      <c r="R35" s="12">
        <v>1952.3085940000001</v>
      </c>
      <c r="S35" s="12">
        <v>2010.3001710000001</v>
      </c>
      <c r="T35" s="12">
        <v>2069.4807129999999</v>
      </c>
      <c r="U35" s="12">
        <v>2130.4182129999999</v>
      </c>
      <c r="V35" s="12">
        <v>2185.2685550000001</v>
      </c>
      <c r="W35" s="12">
        <v>2232.9316410000001</v>
      </c>
      <c r="X35" s="12">
        <v>2273.6464839999999</v>
      </c>
      <c r="Y35" s="12">
        <v>2308.9304200000001</v>
      </c>
      <c r="Z35" s="12">
        <v>2336.7734380000002</v>
      </c>
      <c r="AA35" s="12">
        <v>2360.3376459999999</v>
      </c>
      <c r="AB35" s="12">
        <v>2392.8427729999999</v>
      </c>
      <c r="AC35" s="12">
        <v>2420.6130370000001</v>
      </c>
      <c r="AD35" s="12">
        <v>2447.6064449999999</v>
      </c>
      <c r="AE35" s="12">
        <v>2473.2687989999999</v>
      </c>
      <c r="AF35" s="12">
        <v>2499.3554690000001</v>
      </c>
      <c r="AG35" s="12">
        <v>2525.1704100000002</v>
      </c>
      <c r="AH35" s="12">
        <v>2552.584961</v>
      </c>
      <c r="AI35" s="12">
        <v>2584.626953</v>
      </c>
      <c r="AJ35" s="12">
        <v>2619.3295899999998</v>
      </c>
      <c r="AK35" s="12">
        <v>2652.139893</v>
      </c>
      <c r="AL35" s="12">
        <v>2684.3247070000002</v>
      </c>
      <c r="AM35" s="8">
        <v>1.6310999999999999E-2</v>
      </c>
    </row>
    <row r="36" spans="1:39" ht="15" customHeight="1">
      <c r="A36" s="7" t="s">
        <v>556</v>
      </c>
      <c r="B36" s="10" t="s">
        <v>262</v>
      </c>
      <c r="C36" s="12">
        <v>1350</v>
      </c>
      <c r="D36" s="12">
        <v>1325.7532960000001</v>
      </c>
      <c r="E36" s="12">
        <v>1344.545044</v>
      </c>
      <c r="F36" s="12">
        <v>1362.7270510000001</v>
      </c>
      <c r="G36" s="12">
        <v>1381.520264</v>
      </c>
      <c r="H36" s="12">
        <v>1401.740967</v>
      </c>
      <c r="I36" s="12">
        <v>1435.533813</v>
      </c>
      <c r="J36" s="12">
        <v>1474.213013</v>
      </c>
      <c r="K36" s="12">
        <v>1515.243774</v>
      </c>
      <c r="L36" s="12">
        <v>1556.0842290000001</v>
      </c>
      <c r="M36" s="12">
        <v>1599.6313479999999</v>
      </c>
      <c r="N36" s="12">
        <v>1647.7974850000001</v>
      </c>
      <c r="O36" s="12">
        <v>1703.997803</v>
      </c>
      <c r="P36" s="12">
        <v>1764.1671140000001</v>
      </c>
      <c r="Q36" s="12">
        <v>1829.0782469999999</v>
      </c>
      <c r="R36" s="12">
        <v>1897.041504</v>
      </c>
      <c r="S36" s="12">
        <v>1976.5832519999999</v>
      </c>
      <c r="T36" s="12">
        <v>2059.5214839999999</v>
      </c>
      <c r="U36" s="12">
        <v>2140.994385</v>
      </c>
      <c r="V36" s="12">
        <v>2226.109375</v>
      </c>
      <c r="W36" s="12">
        <v>2319.6938479999999</v>
      </c>
      <c r="X36" s="12">
        <v>2418.8386230000001</v>
      </c>
      <c r="Y36" s="12">
        <v>2525.2497560000002</v>
      </c>
      <c r="Z36" s="12">
        <v>2638.9970699999999</v>
      </c>
      <c r="AA36" s="12">
        <v>2759.108154</v>
      </c>
      <c r="AB36" s="12">
        <v>2887.2285160000001</v>
      </c>
      <c r="AC36" s="12">
        <v>3024.9304200000001</v>
      </c>
      <c r="AD36" s="12">
        <v>3170.6145019999999</v>
      </c>
      <c r="AE36" s="12">
        <v>3324.758057</v>
      </c>
      <c r="AF36" s="12">
        <v>3487.8149410000001</v>
      </c>
      <c r="AG36" s="12">
        <v>3660.2583009999998</v>
      </c>
      <c r="AH36" s="12">
        <v>3842.568115</v>
      </c>
      <c r="AI36" s="12">
        <v>4035.2939449999999</v>
      </c>
      <c r="AJ36" s="12">
        <v>4238.9482420000004</v>
      </c>
      <c r="AK36" s="12">
        <v>4454.0893550000001</v>
      </c>
      <c r="AL36" s="12">
        <v>4681.3427730000003</v>
      </c>
      <c r="AM36" s="8">
        <v>3.7803000000000003E-2</v>
      </c>
    </row>
    <row r="37" spans="1:39" ht="15" customHeight="1">
      <c r="A37" s="7" t="s">
        <v>555</v>
      </c>
      <c r="B37" s="10" t="s">
        <v>193</v>
      </c>
      <c r="C37" s="12">
        <v>638</v>
      </c>
      <c r="D37" s="12">
        <v>601.67718500000001</v>
      </c>
      <c r="E37" s="12">
        <v>605.09789999999998</v>
      </c>
      <c r="F37" s="12">
        <v>607.650757</v>
      </c>
      <c r="G37" s="12">
        <v>610.946777</v>
      </c>
      <c r="H37" s="12">
        <v>615.13281199999994</v>
      </c>
      <c r="I37" s="12">
        <v>631.956909</v>
      </c>
      <c r="J37" s="12">
        <v>653.49475099999995</v>
      </c>
      <c r="K37" s="12">
        <v>677.01178000000004</v>
      </c>
      <c r="L37" s="12">
        <v>700.84484899999995</v>
      </c>
      <c r="M37" s="12">
        <v>726.63104199999998</v>
      </c>
      <c r="N37" s="12">
        <v>753.88476600000001</v>
      </c>
      <c r="O37" s="12">
        <v>781.85369900000001</v>
      </c>
      <c r="P37" s="12">
        <v>811.59704599999998</v>
      </c>
      <c r="Q37" s="12">
        <v>843.76946999999996</v>
      </c>
      <c r="R37" s="12">
        <v>877.23413100000005</v>
      </c>
      <c r="S37" s="12">
        <v>917.37622099999999</v>
      </c>
      <c r="T37" s="12">
        <v>959.48950200000002</v>
      </c>
      <c r="U37" s="12">
        <v>1006.324402</v>
      </c>
      <c r="V37" s="12">
        <v>1053.897095</v>
      </c>
      <c r="W37" s="12">
        <v>1105.007568</v>
      </c>
      <c r="X37" s="12">
        <v>1157.8995359999999</v>
      </c>
      <c r="Y37" s="12">
        <v>1214.404419</v>
      </c>
      <c r="Z37" s="12">
        <v>1274.647217</v>
      </c>
      <c r="AA37" s="12">
        <v>1337.7723390000001</v>
      </c>
      <c r="AB37" s="12">
        <v>1405.4536129999999</v>
      </c>
      <c r="AC37" s="12">
        <v>1479.2114260000001</v>
      </c>
      <c r="AD37" s="12">
        <v>1557.237061</v>
      </c>
      <c r="AE37" s="12">
        <v>1639.780029</v>
      </c>
      <c r="AF37" s="12">
        <v>1727.102783</v>
      </c>
      <c r="AG37" s="12">
        <v>1819.4835210000001</v>
      </c>
      <c r="AH37" s="12">
        <v>1917.217163</v>
      </c>
      <c r="AI37" s="12">
        <v>2020.615601</v>
      </c>
      <c r="AJ37" s="12">
        <v>2130.0085450000001</v>
      </c>
      <c r="AK37" s="12">
        <v>2245.7453609999998</v>
      </c>
      <c r="AL37" s="12">
        <v>2368.1965329999998</v>
      </c>
      <c r="AM37" s="8">
        <v>4.1121999999999999E-2</v>
      </c>
    </row>
    <row r="38" spans="1:39" ht="15" customHeight="1">
      <c r="A38" s="7" t="s">
        <v>554</v>
      </c>
      <c r="B38" s="10" t="s">
        <v>191</v>
      </c>
      <c r="C38" s="12">
        <v>190</v>
      </c>
      <c r="D38" s="12">
        <v>200.87439000000001</v>
      </c>
      <c r="E38" s="12">
        <v>212.23204000000001</v>
      </c>
      <c r="F38" s="12">
        <v>224.09158300000001</v>
      </c>
      <c r="G38" s="12">
        <v>236.120758</v>
      </c>
      <c r="H38" s="12">
        <v>249.60977199999999</v>
      </c>
      <c r="I38" s="12">
        <v>263.68197600000002</v>
      </c>
      <c r="J38" s="12">
        <v>278.29061899999999</v>
      </c>
      <c r="K38" s="12">
        <v>293.63595600000002</v>
      </c>
      <c r="L38" s="12">
        <v>309.70254499999999</v>
      </c>
      <c r="M38" s="12">
        <v>326.51190200000002</v>
      </c>
      <c r="N38" s="12">
        <v>343.29757699999999</v>
      </c>
      <c r="O38" s="12">
        <v>362.19940200000002</v>
      </c>
      <c r="P38" s="12">
        <v>382.23321499999997</v>
      </c>
      <c r="Q38" s="12">
        <v>403.48074300000002</v>
      </c>
      <c r="R38" s="12">
        <v>426.05694599999998</v>
      </c>
      <c r="S38" s="12">
        <v>449.993469</v>
      </c>
      <c r="T38" s="12">
        <v>475.15826399999997</v>
      </c>
      <c r="U38" s="12">
        <v>501.61135899999999</v>
      </c>
      <c r="V38" s="12">
        <v>528.41272000000004</v>
      </c>
      <c r="W38" s="12">
        <v>557.625</v>
      </c>
      <c r="X38" s="12">
        <v>588.33319100000006</v>
      </c>
      <c r="Y38" s="12">
        <v>620.618652</v>
      </c>
      <c r="Z38" s="12">
        <v>654.52966300000003</v>
      </c>
      <c r="AA38" s="12">
        <v>690.10595699999999</v>
      </c>
      <c r="AB38" s="12">
        <v>727.32940699999995</v>
      </c>
      <c r="AC38" s="12">
        <v>766.16754200000003</v>
      </c>
      <c r="AD38" s="12">
        <v>806.71563700000002</v>
      </c>
      <c r="AE38" s="12">
        <v>849.05566399999998</v>
      </c>
      <c r="AF38" s="12">
        <v>893.23596199999997</v>
      </c>
      <c r="AG38" s="12">
        <v>939.33581500000003</v>
      </c>
      <c r="AH38" s="12">
        <v>987.48406999999997</v>
      </c>
      <c r="AI38" s="12">
        <v>1037.7954099999999</v>
      </c>
      <c r="AJ38" s="12">
        <v>1090.372437</v>
      </c>
      <c r="AK38" s="12">
        <v>1145.322388</v>
      </c>
      <c r="AL38" s="12">
        <v>1202.7514650000001</v>
      </c>
      <c r="AM38" s="8">
        <v>5.4047999999999999E-2</v>
      </c>
    </row>
    <row r="39" spans="1:39" ht="15" customHeight="1">
      <c r="A39" s="7" t="s">
        <v>553</v>
      </c>
      <c r="B39" s="10" t="s">
        <v>189</v>
      </c>
      <c r="C39" s="12">
        <v>522</v>
      </c>
      <c r="D39" s="12">
        <v>523.20172100000002</v>
      </c>
      <c r="E39" s="12">
        <v>527.21508800000004</v>
      </c>
      <c r="F39" s="12">
        <v>530.98468000000003</v>
      </c>
      <c r="G39" s="12">
        <v>534.45275900000001</v>
      </c>
      <c r="H39" s="12">
        <v>536.99841300000003</v>
      </c>
      <c r="I39" s="12">
        <v>539.89489700000001</v>
      </c>
      <c r="J39" s="12">
        <v>542.42761199999995</v>
      </c>
      <c r="K39" s="12">
        <v>544.59606900000006</v>
      </c>
      <c r="L39" s="12">
        <v>545.53686500000003</v>
      </c>
      <c r="M39" s="12">
        <v>546.48846400000002</v>
      </c>
      <c r="N39" s="12">
        <v>550.61511199999995</v>
      </c>
      <c r="O39" s="12">
        <v>559.94476299999997</v>
      </c>
      <c r="P39" s="12">
        <v>570.33679199999995</v>
      </c>
      <c r="Q39" s="12">
        <v>581.82800299999997</v>
      </c>
      <c r="R39" s="12">
        <v>593.75042699999995</v>
      </c>
      <c r="S39" s="12">
        <v>609.21368399999994</v>
      </c>
      <c r="T39" s="12">
        <v>624.87371800000005</v>
      </c>
      <c r="U39" s="12">
        <v>633.05865500000004</v>
      </c>
      <c r="V39" s="12">
        <v>643.79949999999997</v>
      </c>
      <c r="W39" s="12">
        <v>657.06115699999998</v>
      </c>
      <c r="X39" s="12">
        <v>672.60589600000003</v>
      </c>
      <c r="Y39" s="12">
        <v>690.22674600000005</v>
      </c>
      <c r="Z39" s="12">
        <v>709.82019000000003</v>
      </c>
      <c r="AA39" s="12">
        <v>731.22985800000004</v>
      </c>
      <c r="AB39" s="12">
        <v>754.44561799999997</v>
      </c>
      <c r="AC39" s="12">
        <v>779.55145300000004</v>
      </c>
      <c r="AD39" s="12">
        <v>806.66180399999996</v>
      </c>
      <c r="AE39" s="12">
        <v>835.92230199999995</v>
      </c>
      <c r="AF39" s="12">
        <v>867.47619599999996</v>
      </c>
      <c r="AG39" s="12">
        <v>901.43908699999997</v>
      </c>
      <c r="AH39" s="12">
        <v>937.86688200000003</v>
      </c>
      <c r="AI39" s="12">
        <v>976.88287400000002</v>
      </c>
      <c r="AJ39" s="12">
        <v>1018.567322</v>
      </c>
      <c r="AK39" s="12">
        <v>1063.021362</v>
      </c>
      <c r="AL39" s="12">
        <v>1110.3945309999999</v>
      </c>
      <c r="AM39" s="8">
        <v>2.2379E-2</v>
      </c>
    </row>
    <row r="40" spans="1:39" ht="15" customHeight="1">
      <c r="A40" s="7" t="s">
        <v>552</v>
      </c>
      <c r="B40" s="10" t="s">
        <v>257</v>
      </c>
      <c r="C40" s="12">
        <v>1753</v>
      </c>
      <c r="D40" s="12">
        <v>1843.5367429999999</v>
      </c>
      <c r="E40" s="12">
        <v>1938.700317</v>
      </c>
      <c r="F40" s="12">
        <v>2044.708496</v>
      </c>
      <c r="G40" s="12">
        <v>2150.8842770000001</v>
      </c>
      <c r="H40" s="12">
        <v>2266.9084469999998</v>
      </c>
      <c r="I40" s="12">
        <v>2391.0039059999999</v>
      </c>
      <c r="J40" s="12">
        <v>2509.25</v>
      </c>
      <c r="K40" s="12">
        <v>2626.4067380000001</v>
      </c>
      <c r="L40" s="12">
        <v>2755.9313959999999</v>
      </c>
      <c r="M40" s="12">
        <v>2880.3610840000001</v>
      </c>
      <c r="N40" s="12">
        <v>3003.6916500000002</v>
      </c>
      <c r="O40" s="12">
        <v>3147.8666990000002</v>
      </c>
      <c r="P40" s="12">
        <v>3281.9047850000002</v>
      </c>
      <c r="Q40" s="12">
        <v>3433.779297</v>
      </c>
      <c r="R40" s="12">
        <v>3580.1577149999998</v>
      </c>
      <c r="S40" s="12">
        <v>3731.1428219999998</v>
      </c>
      <c r="T40" s="12">
        <v>3888.5058589999999</v>
      </c>
      <c r="U40" s="12">
        <v>4019.3723140000002</v>
      </c>
      <c r="V40" s="12">
        <v>4148.2270509999998</v>
      </c>
      <c r="W40" s="12">
        <v>4295.2197269999997</v>
      </c>
      <c r="X40" s="12">
        <v>4448.7236329999996</v>
      </c>
      <c r="Y40" s="12">
        <v>4588.328125</v>
      </c>
      <c r="Z40" s="12">
        <v>4760.1831050000001</v>
      </c>
      <c r="AA40" s="12">
        <v>4905.6323240000002</v>
      </c>
      <c r="AB40" s="12">
        <v>5080.9272460000002</v>
      </c>
      <c r="AC40" s="12">
        <v>5277.2133789999998</v>
      </c>
      <c r="AD40" s="12">
        <v>5459.3696289999998</v>
      </c>
      <c r="AE40" s="12">
        <v>5649.4628910000001</v>
      </c>
      <c r="AF40" s="12">
        <v>5843.5878910000001</v>
      </c>
      <c r="AG40" s="12">
        <v>6037.4038090000004</v>
      </c>
      <c r="AH40" s="12">
        <v>6239.7641599999997</v>
      </c>
      <c r="AI40" s="12">
        <v>6450.8725590000004</v>
      </c>
      <c r="AJ40" s="12">
        <v>6658.8984380000002</v>
      </c>
      <c r="AK40" s="12">
        <v>6874.1669920000004</v>
      </c>
      <c r="AL40" s="12">
        <v>7088.1938479999999</v>
      </c>
      <c r="AM40" s="8">
        <v>4.0405000000000003E-2</v>
      </c>
    </row>
    <row r="41" spans="1:39" ht="15" customHeight="1">
      <c r="A41" s="7" t="s">
        <v>551</v>
      </c>
      <c r="B41" s="10" t="s">
        <v>193</v>
      </c>
      <c r="C41" s="12">
        <v>721</v>
      </c>
      <c r="D41" s="12">
        <v>760.98156700000004</v>
      </c>
      <c r="E41" s="12">
        <v>803.42132600000002</v>
      </c>
      <c r="F41" s="12">
        <v>848.92614700000001</v>
      </c>
      <c r="G41" s="12">
        <v>896.78491199999996</v>
      </c>
      <c r="H41" s="12">
        <v>946.25408900000002</v>
      </c>
      <c r="I41" s="12">
        <v>997.86773700000003</v>
      </c>
      <c r="J41" s="12">
        <v>1051.399414</v>
      </c>
      <c r="K41" s="12">
        <v>1108.287842</v>
      </c>
      <c r="L41" s="12">
        <v>1167.2703859999999</v>
      </c>
      <c r="M41" s="12">
        <v>1228.778564</v>
      </c>
      <c r="N41" s="12">
        <v>1292.4738769999999</v>
      </c>
      <c r="O41" s="12">
        <v>1357.0920410000001</v>
      </c>
      <c r="P41" s="12">
        <v>1423.6229249999999</v>
      </c>
      <c r="Q41" s="12">
        <v>1493.0249020000001</v>
      </c>
      <c r="R41" s="12">
        <v>1564.1788329999999</v>
      </c>
      <c r="S41" s="12">
        <v>1637.3538820000001</v>
      </c>
      <c r="T41" s="12">
        <v>1712.7100829999999</v>
      </c>
      <c r="U41" s="12">
        <v>1790.1673579999999</v>
      </c>
      <c r="V41" s="12">
        <v>1869.87085</v>
      </c>
      <c r="W41" s="12">
        <v>1951.8460689999999</v>
      </c>
      <c r="X41" s="12">
        <v>2036.7645259999999</v>
      </c>
      <c r="Y41" s="12">
        <v>2124.4616700000001</v>
      </c>
      <c r="Z41" s="12">
        <v>2214.42749</v>
      </c>
      <c r="AA41" s="12">
        <v>2306.545654</v>
      </c>
      <c r="AB41" s="12">
        <v>2401.3698730000001</v>
      </c>
      <c r="AC41" s="12">
        <v>2498.413086</v>
      </c>
      <c r="AD41" s="12">
        <v>2597.6289059999999</v>
      </c>
      <c r="AE41" s="12">
        <v>2699.1264649999998</v>
      </c>
      <c r="AF41" s="12">
        <v>2802.6958009999998</v>
      </c>
      <c r="AG41" s="12">
        <v>2908.0046390000002</v>
      </c>
      <c r="AH41" s="12">
        <v>3015.0192870000001</v>
      </c>
      <c r="AI41" s="12">
        <v>3122.915039</v>
      </c>
      <c r="AJ41" s="12">
        <v>3231.251221</v>
      </c>
      <c r="AK41" s="12">
        <v>3340.336914</v>
      </c>
      <c r="AL41" s="12">
        <v>3450.9477539999998</v>
      </c>
      <c r="AM41" s="8">
        <v>4.5468000000000001E-2</v>
      </c>
    </row>
    <row r="42" spans="1:39" ht="15" customHeight="1">
      <c r="A42" s="7" t="s">
        <v>550</v>
      </c>
      <c r="B42" s="10" t="s">
        <v>191</v>
      </c>
      <c r="C42" s="12">
        <v>811</v>
      </c>
      <c r="D42" s="12">
        <v>860.02136199999995</v>
      </c>
      <c r="E42" s="12">
        <v>909.41381799999999</v>
      </c>
      <c r="F42" s="12">
        <v>960.70062299999995</v>
      </c>
      <c r="G42" s="12">
        <v>1009.37384</v>
      </c>
      <c r="H42" s="12">
        <v>1065.897217</v>
      </c>
      <c r="I42" s="12">
        <v>1127.7586670000001</v>
      </c>
      <c r="J42" s="12">
        <v>1181.5291749999999</v>
      </c>
      <c r="K42" s="12">
        <v>1230.6263429999999</v>
      </c>
      <c r="L42" s="12">
        <v>1289.8114009999999</v>
      </c>
      <c r="M42" s="12">
        <v>1341.1789550000001</v>
      </c>
      <c r="N42" s="12">
        <v>1389.125732</v>
      </c>
      <c r="O42" s="12">
        <v>1457.3874510000001</v>
      </c>
      <c r="P42" s="12">
        <v>1512.915405</v>
      </c>
      <c r="Q42" s="12">
        <v>1583.16687</v>
      </c>
      <c r="R42" s="12">
        <v>1646.0451660000001</v>
      </c>
      <c r="S42" s="12">
        <v>1708.0391850000001</v>
      </c>
      <c r="T42" s="12">
        <v>1774.2696530000001</v>
      </c>
      <c r="U42" s="12">
        <v>1837.2098390000001</v>
      </c>
      <c r="V42" s="12">
        <v>1894.89624</v>
      </c>
      <c r="W42" s="12">
        <v>1967.2829589999999</v>
      </c>
      <c r="X42" s="12">
        <v>2041.9616699999999</v>
      </c>
      <c r="Y42" s="12">
        <v>2098.7614749999998</v>
      </c>
      <c r="Z42" s="12">
        <v>2184.47876</v>
      </c>
      <c r="AA42" s="12">
        <v>2241.6816410000001</v>
      </c>
      <c r="AB42" s="12">
        <v>2324.1826169999999</v>
      </c>
      <c r="AC42" s="12">
        <v>2424.6757809999999</v>
      </c>
      <c r="AD42" s="12">
        <v>2508.0852049999999</v>
      </c>
      <c r="AE42" s="12">
        <v>2596.3447270000001</v>
      </c>
      <c r="AF42" s="12">
        <v>2685.8076169999999</v>
      </c>
      <c r="AG42" s="12">
        <v>2772.522461</v>
      </c>
      <c r="AH42" s="12">
        <v>2865.4375</v>
      </c>
      <c r="AI42" s="12">
        <v>2965.5991210000002</v>
      </c>
      <c r="AJ42" s="12">
        <v>3061.540039</v>
      </c>
      <c r="AK42" s="12">
        <v>3163.201172</v>
      </c>
      <c r="AL42" s="12">
        <v>3261.2282709999999</v>
      </c>
      <c r="AM42" s="8">
        <v>3.9981999999999997E-2</v>
      </c>
    </row>
    <row r="43" spans="1:39" ht="15" customHeight="1">
      <c r="A43" s="7" t="s">
        <v>549</v>
      </c>
      <c r="B43" s="10" t="s">
        <v>189</v>
      </c>
      <c r="C43" s="12">
        <v>221</v>
      </c>
      <c r="D43" s="12">
        <v>222.533829</v>
      </c>
      <c r="E43" s="12">
        <v>225.86509699999999</v>
      </c>
      <c r="F43" s="12">
        <v>235.08178699999999</v>
      </c>
      <c r="G43" s="12">
        <v>244.725525</v>
      </c>
      <c r="H43" s="12">
        <v>254.75701900000001</v>
      </c>
      <c r="I43" s="12">
        <v>265.37738000000002</v>
      </c>
      <c r="J43" s="12">
        <v>276.321259</v>
      </c>
      <c r="K43" s="12">
        <v>287.49264499999998</v>
      </c>
      <c r="L43" s="12">
        <v>298.84957900000001</v>
      </c>
      <c r="M43" s="12">
        <v>310.40353399999998</v>
      </c>
      <c r="N43" s="12">
        <v>322.09201000000002</v>
      </c>
      <c r="O43" s="12">
        <v>333.38732900000002</v>
      </c>
      <c r="P43" s="12">
        <v>345.366333</v>
      </c>
      <c r="Q43" s="12">
        <v>357.58728000000002</v>
      </c>
      <c r="R43" s="12">
        <v>369.93365499999999</v>
      </c>
      <c r="S43" s="12">
        <v>385.74975599999999</v>
      </c>
      <c r="T43" s="12">
        <v>401.52612299999998</v>
      </c>
      <c r="U43" s="12">
        <v>391.99511699999999</v>
      </c>
      <c r="V43" s="12">
        <v>383.46011399999998</v>
      </c>
      <c r="W43" s="12">
        <v>376.09082000000001</v>
      </c>
      <c r="X43" s="12">
        <v>369.997589</v>
      </c>
      <c r="Y43" s="12">
        <v>365.10479700000002</v>
      </c>
      <c r="Z43" s="12">
        <v>361.27685500000001</v>
      </c>
      <c r="AA43" s="12">
        <v>357.404968</v>
      </c>
      <c r="AB43" s="12">
        <v>355.37441999999999</v>
      </c>
      <c r="AC43" s="12">
        <v>354.124664</v>
      </c>
      <c r="AD43" s="12">
        <v>353.65570100000002</v>
      </c>
      <c r="AE43" s="12">
        <v>353.99157700000001</v>
      </c>
      <c r="AF43" s="12">
        <v>355.08471700000001</v>
      </c>
      <c r="AG43" s="12">
        <v>356.87640399999998</v>
      </c>
      <c r="AH43" s="12">
        <v>359.30715900000001</v>
      </c>
      <c r="AI43" s="12">
        <v>362.35821499999997</v>
      </c>
      <c r="AJ43" s="12">
        <v>366.10754400000002</v>
      </c>
      <c r="AK43" s="12">
        <v>370.62902800000001</v>
      </c>
      <c r="AL43" s="12">
        <v>376.01809700000001</v>
      </c>
      <c r="AM43" s="8">
        <v>1.5547999999999999E-2</v>
      </c>
    </row>
    <row r="44" spans="1:39" ht="15" customHeight="1">
      <c r="A44" s="7" t="s">
        <v>548</v>
      </c>
      <c r="B44" s="10" t="s">
        <v>252</v>
      </c>
      <c r="C44" s="12">
        <v>1653</v>
      </c>
      <c r="D44" s="12">
        <v>1622.27124</v>
      </c>
      <c r="E44" s="12">
        <v>1651.092529</v>
      </c>
      <c r="F44" s="12">
        <v>1681.4135739999999</v>
      </c>
      <c r="G44" s="12">
        <v>1713.3955080000001</v>
      </c>
      <c r="H44" s="12">
        <v>1747.5119629999999</v>
      </c>
      <c r="I44" s="12">
        <v>1782.3476559999999</v>
      </c>
      <c r="J44" s="12">
        <v>1810.533936</v>
      </c>
      <c r="K44" s="12">
        <v>1837.880005</v>
      </c>
      <c r="L44" s="12">
        <v>1857.208862</v>
      </c>
      <c r="M44" s="12">
        <v>1885.647461</v>
      </c>
      <c r="N44" s="12">
        <v>1910.975952</v>
      </c>
      <c r="O44" s="12">
        <v>1913.604126</v>
      </c>
      <c r="P44" s="12">
        <v>1928.5667719999999</v>
      </c>
      <c r="Q44" s="12">
        <v>1953.8514399999999</v>
      </c>
      <c r="R44" s="12">
        <v>1983.9754640000001</v>
      </c>
      <c r="S44" s="12">
        <v>1985.625366</v>
      </c>
      <c r="T44" s="12">
        <v>1990.1339109999999</v>
      </c>
      <c r="U44" s="12">
        <v>2032.147827</v>
      </c>
      <c r="V44" s="12">
        <v>2073.2214359999998</v>
      </c>
      <c r="W44" s="12">
        <v>2118.6215820000002</v>
      </c>
      <c r="X44" s="12">
        <v>2164.3720699999999</v>
      </c>
      <c r="Y44" s="12">
        <v>2207.3779300000001</v>
      </c>
      <c r="Z44" s="12">
        <v>2242.1750489999999</v>
      </c>
      <c r="AA44" s="12">
        <v>2282.0341800000001</v>
      </c>
      <c r="AB44" s="12">
        <v>2310.8110350000002</v>
      </c>
      <c r="AC44" s="12">
        <v>2358.7456050000001</v>
      </c>
      <c r="AD44" s="12">
        <v>2427.3959960000002</v>
      </c>
      <c r="AE44" s="12">
        <v>2503.8088379999999</v>
      </c>
      <c r="AF44" s="12">
        <v>2582.016357</v>
      </c>
      <c r="AG44" s="12">
        <v>2660.8706050000001</v>
      </c>
      <c r="AH44" s="12">
        <v>2739.9677729999999</v>
      </c>
      <c r="AI44" s="12">
        <v>2826.7814939999998</v>
      </c>
      <c r="AJ44" s="12">
        <v>2919.2856449999999</v>
      </c>
      <c r="AK44" s="12">
        <v>3015.0864259999998</v>
      </c>
      <c r="AL44" s="12">
        <v>3114.304932</v>
      </c>
      <c r="AM44" s="8">
        <v>1.9366999999999999E-2</v>
      </c>
    </row>
    <row r="45" spans="1:39" ht="15" customHeight="1">
      <c r="A45" s="7" t="s">
        <v>547</v>
      </c>
      <c r="B45" s="10" t="s">
        <v>193</v>
      </c>
      <c r="C45" s="12">
        <v>1036</v>
      </c>
      <c r="D45" s="12">
        <v>1020.496216</v>
      </c>
      <c r="E45" s="12">
        <v>1035.548096</v>
      </c>
      <c r="F45" s="12">
        <v>1052.0527340000001</v>
      </c>
      <c r="G45" s="12">
        <v>1070.262573</v>
      </c>
      <c r="H45" s="12">
        <v>1090.696533</v>
      </c>
      <c r="I45" s="12">
        <v>1112.0201420000001</v>
      </c>
      <c r="J45" s="12">
        <v>1126.8942870000001</v>
      </c>
      <c r="K45" s="12">
        <v>1141.1274410000001</v>
      </c>
      <c r="L45" s="12">
        <v>1147.5373540000001</v>
      </c>
      <c r="M45" s="12">
        <v>1164.2322999999999</v>
      </c>
      <c r="N45" s="12">
        <v>1177.107788</v>
      </c>
      <c r="O45" s="12">
        <v>1186.020874</v>
      </c>
      <c r="P45" s="12">
        <v>1187.856812</v>
      </c>
      <c r="Q45" s="12">
        <v>1198.4868160000001</v>
      </c>
      <c r="R45" s="12">
        <v>1209.4454350000001</v>
      </c>
      <c r="S45" s="12">
        <v>1220.8154300000001</v>
      </c>
      <c r="T45" s="12">
        <v>1235.7475589999999</v>
      </c>
      <c r="U45" s="12">
        <v>1249.7958980000001</v>
      </c>
      <c r="V45" s="12">
        <v>1262.2558590000001</v>
      </c>
      <c r="W45" s="12">
        <v>1278.873047</v>
      </c>
      <c r="X45" s="12">
        <v>1295.6430660000001</v>
      </c>
      <c r="Y45" s="12">
        <v>1309.499268</v>
      </c>
      <c r="Z45" s="12">
        <v>1315.5500489999999</v>
      </c>
      <c r="AA45" s="12">
        <v>1325.173706</v>
      </c>
      <c r="AB45" s="12">
        <v>1330.158447</v>
      </c>
      <c r="AC45" s="12">
        <v>1345.047241</v>
      </c>
      <c r="AD45" s="12">
        <v>1380.447144</v>
      </c>
      <c r="AE45" s="12">
        <v>1421.3477780000001</v>
      </c>
      <c r="AF45" s="12">
        <v>1462.7414550000001</v>
      </c>
      <c r="AG45" s="12">
        <v>1503.431274</v>
      </c>
      <c r="AH45" s="12">
        <v>1542.9638669999999</v>
      </c>
      <c r="AI45" s="12">
        <v>1588.7597659999999</v>
      </c>
      <c r="AJ45" s="12">
        <v>1638.7380370000001</v>
      </c>
      <c r="AK45" s="12">
        <v>1690.448975</v>
      </c>
      <c r="AL45" s="12">
        <v>1743.9545900000001</v>
      </c>
      <c r="AM45" s="8">
        <v>1.5886000000000001E-2</v>
      </c>
    </row>
    <row r="46" spans="1:39" ht="15" customHeight="1">
      <c r="A46" s="7" t="s">
        <v>546</v>
      </c>
      <c r="B46" s="10" t="s">
        <v>191</v>
      </c>
      <c r="C46" s="12">
        <v>196</v>
      </c>
      <c r="D46" s="12">
        <v>198.220032</v>
      </c>
      <c r="E46" s="12">
        <v>203.45065299999999</v>
      </c>
      <c r="F46" s="12">
        <v>208.676254</v>
      </c>
      <c r="G46" s="12">
        <v>213.85211200000001</v>
      </c>
      <c r="H46" s="12">
        <v>218.97061199999999</v>
      </c>
      <c r="I46" s="12">
        <v>224.00762900000001</v>
      </c>
      <c r="J46" s="12">
        <v>228.92926</v>
      </c>
      <c r="K46" s="12">
        <v>233.69809000000001</v>
      </c>
      <c r="L46" s="12">
        <v>238.28424100000001</v>
      </c>
      <c r="M46" s="12">
        <v>241.665527</v>
      </c>
      <c r="N46" s="12">
        <v>245.74728400000001</v>
      </c>
      <c r="O46" s="12">
        <v>249.39679000000001</v>
      </c>
      <c r="P46" s="12">
        <v>256.77731299999999</v>
      </c>
      <c r="Q46" s="12">
        <v>267.73156699999998</v>
      </c>
      <c r="R46" s="12">
        <v>280.070831</v>
      </c>
      <c r="S46" s="12">
        <v>294.12127700000002</v>
      </c>
      <c r="T46" s="12">
        <v>308.97265599999997</v>
      </c>
      <c r="U46" s="12">
        <v>324.41101099999997</v>
      </c>
      <c r="V46" s="12">
        <v>340.33615099999997</v>
      </c>
      <c r="W46" s="12">
        <v>356.52105699999998</v>
      </c>
      <c r="X46" s="12">
        <v>372.99438500000002</v>
      </c>
      <c r="Y46" s="12">
        <v>389.73440599999998</v>
      </c>
      <c r="Z46" s="12">
        <v>405.95242300000001</v>
      </c>
      <c r="AA46" s="12">
        <v>423.60376000000002</v>
      </c>
      <c r="AB46" s="12">
        <v>441.27624500000002</v>
      </c>
      <c r="AC46" s="12">
        <v>460.46887199999998</v>
      </c>
      <c r="AD46" s="12">
        <v>479.43789700000002</v>
      </c>
      <c r="AE46" s="12">
        <v>500.22674599999999</v>
      </c>
      <c r="AF46" s="12">
        <v>521.86175500000002</v>
      </c>
      <c r="AG46" s="12">
        <v>544.37792999999999</v>
      </c>
      <c r="AH46" s="12">
        <v>567.81079099999999</v>
      </c>
      <c r="AI46" s="12">
        <v>592.19842500000004</v>
      </c>
      <c r="AJ46" s="12">
        <v>617.58013900000003</v>
      </c>
      <c r="AK46" s="12">
        <v>643.99572799999999</v>
      </c>
      <c r="AL46" s="12">
        <v>671.48852499999998</v>
      </c>
      <c r="AM46" s="8">
        <v>3.6538000000000001E-2</v>
      </c>
    </row>
    <row r="47" spans="1:39" ht="15" customHeight="1">
      <c r="A47" s="7" t="s">
        <v>545</v>
      </c>
      <c r="B47" s="10" t="s">
        <v>189</v>
      </c>
      <c r="C47" s="12">
        <v>421</v>
      </c>
      <c r="D47" s="12">
        <v>403.55487099999999</v>
      </c>
      <c r="E47" s="12">
        <v>412.09371900000002</v>
      </c>
      <c r="F47" s="12">
        <v>420.68463100000002</v>
      </c>
      <c r="G47" s="12">
        <v>429.280823</v>
      </c>
      <c r="H47" s="12">
        <v>437.84491000000003</v>
      </c>
      <c r="I47" s="12">
        <v>446.319885</v>
      </c>
      <c r="J47" s="12">
        <v>454.71038800000002</v>
      </c>
      <c r="K47" s="12">
        <v>463.05447400000003</v>
      </c>
      <c r="L47" s="12">
        <v>471.38732900000002</v>
      </c>
      <c r="M47" s="12">
        <v>479.74963400000001</v>
      </c>
      <c r="N47" s="12">
        <v>488.12088</v>
      </c>
      <c r="O47" s="12">
        <v>478.18640099999999</v>
      </c>
      <c r="P47" s="12">
        <v>483.93264799999997</v>
      </c>
      <c r="Q47" s="12">
        <v>487.63305700000001</v>
      </c>
      <c r="R47" s="12">
        <v>494.45922899999999</v>
      </c>
      <c r="S47" s="12">
        <v>470.68859900000001</v>
      </c>
      <c r="T47" s="12">
        <v>445.41366599999998</v>
      </c>
      <c r="U47" s="12">
        <v>457.94088699999998</v>
      </c>
      <c r="V47" s="12">
        <v>470.62936400000001</v>
      </c>
      <c r="W47" s="12">
        <v>483.22757000000001</v>
      </c>
      <c r="X47" s="12">
        <v>495.73464999999999</v>
      </c>
      <c r="Y47" s="12">
        <v>508.14428700000002</v>
      </c>
      <c r="Z47" s="12">
        <v>520.67254600000001</v>
      </c>
      <c r="AA47" s="12">
        <v>533.25677499999995</v>
      </c>
      <c r="AB47" s="12">
        <v>539.37622099999999</v>
      </c>
      <c r="AC47" s="12">
        <v>553.22937000000002</v>
      </c>
      <c r="AD47" s="12">
        <v>567.51104699999996</v>
      </c>
      <c r="AE47" s="12">
        <v>582.234375</v>
      </c>
      <c r="AF47" s="12">
        <v>597.41314699999998</v>
      </c>
      <c r="AG47" s="12">
        <v>613.06127900000001</v>
      </c>
      <c r="AH47" s="12">
        <v>629.19305399999996</v>
      </c>
      <c r="AI47" s="12">
        <v>645.82330300000001</v>
      </c>
      <c r="AJ47" s="12">
        <v>662.96765100000005</v>
      </c>
      <c r="AK47" s="12">
        <v>680.64154099999996</v>
      </c>
      <c r="AL47" s="12">
        <v>698.86175500000002</v>
      </c>
      <c r="AM47" s="8">
        <v>1.6282000000000001E-2</v>
      </c>
    </row>
    <row r="48" spans="1:39" ht="15" customHeight="1">
      <c r="A48" s="7" t="s">
        <v>544</v>
      </c>
      <c r="B48" s="10" t="s">
        <v>247</v>
      </c>
      <c r="C48" s="12">
        <v>3105</v>
      </c>
      <c r="D48" s="12">
        <v>3450.555664</v>
      </c>
      <c r="E48" s="12">
        <v>3844.4721679999998</v>
      </c>
      <c r="F48" s="12">
        <v>4262.8701170000004</v>
      </c>
      <c r="G48" s="12">
        <v>4709.4204099999997</v>
      </c>
      <c r="H48" s="12">
        <v>5172.3950199999999</v>
      </c>
      <c r="I48" s="12">
        <v>5640.7128910000001</v>
      </c>
      <c r="J48" s="12">
        <v>6116.9658200000003</v>
      </c>
      <c r="K48" s="12">
        <v>6621.2929690000001</v>
      </c>
      <c r="L48" s="12">
        <v>7137.9462890000004</v>
      </c>
      <c r="M48" s="12">
        <v>7685.5859380000002</v>
      </c>
      <c r="N48" s="12">
        <v>8257.0273440000001</v>
      </c>
      <c r="O48" s="12">
        <v>8848.7890619999998</v>
      </c>
      <c r="P48" s="12">
        <v>9456.8583980000003</v>
      </c>
      <c r="Q48" s="12">
        <v>10070.976562</v>
      </c>
      <c r="R48" s="12">
        <v>10722.702148</v>
      </c>
      <c r="S48" s="12">
        <v>11398.519531</v>
      </c>
      <c r="T48" s="12">
        <v>12043.756836</v>
      </c>
      <c r="U48" s="12">
        <v>12593.588867</v>
      </c>
      <c r="V48" s="12">
        <v>13166.017578000001</v>
      </c>
      <c r="W48" s="12">
        <v>13763.902344</v>
      </c>
      <c r="X48" s="12">
        <v>14386.502930000001</v>
      </c>
      <c r="Y48" s="12">
        <v>15024.596680000001</v>
      </c>
      <c r="Z48" s="12">
        <v>15688.959961</v>
      </c>
      <c r="AA48" s="12">
        <v>16374.608398</v>
      </c>
      <c r="AB48" s="12">
        <v>17079.802734000001</v>
      </c>
      <c r="AC48" s="12">
        <v>17802.216797000001</v>
      </c>
      <c r="AD48" s="12">
        <v>18511.119140999999</v>
      </c>
      <c r="AE48" s="12">
        <v>19259.65625</v>
      </c>
      <c r="AF48" s="12">
        <v>20038.791015999999</v>
      </c>
      <c r="AG48" s="12">
        <v>20779.443359000001</v>
      </c>
      <c r="AH48" s="12">
        <v>21570.796875</v>
      </c>
      <c r="AI48" s="12">
        <v>22318.419922000001</v>
      </c>
      <c r="AJ48" s="12">
        <v>23092.738281000002</v>
      </c>
      <c r="AK48" s="12">
        <v>23826.939452999999</v>
      </c>
      <c r="AL48" s="12">
        <v>24619.460938</v>
      </c>
      <c r="AM48" s="8">
        <v>5.9497000000000001E-2</v>
      </c>
    </row>
    <row r="49" spans="1:39" ht="15" customHeight="1">
      <c r="A49" s="7" t="s">
        <v>543</v>
      </c>
      <c r="B49" s="10" t="s">
        <v>193</v>
      </c>
      <c r="C49" s="12">
        <v>2350</v>
      </c>
      <c r="D49" s="12">
        <v>2625.9914549999999</v>
      </c>
      <c r="E49" s="12">
        <v>2917.0407709999999</v>
      </c>
      <c r="F49" s="12">
        <v>3223.2448730000001</v>
      </c>
      <c r="G49" s="12">
        <v>3545.4008789999998</v>
      </c>
      <c r="H49" s="12">
        <v>3883.8410640000002</v>
      </c>
      <c r="I49" s="12">
        <v>4225.2690430000002</v>
      </c>
      <c r="J49" s="12">
        <v>4578.546875</v>
      </c>
      <c r="K49" s="12">
        <v>4948.8422849999997</v>
      </c>
      <c r="L49" s="12">
        <v>5336.9492190000001</v>
      </c>
      <c r="M49" s="12">
        <v>5743.6347660000001</v>
      </c>
      <c r="N49" s="12">
        <v>6168.9350590000004</v>
      </c>
      <c r="O49" s="12">
        <v>6612.1401370000003</v>
      </c>
      <c r="P49" s="12">
        <v>7071.9155270000001</v>
      </c>
      <c r="Q49" s="12">
        <v>7546.8891599999997</v>
      </c>
      <c r="R49" s="12">
        <v>8038.7783200000003</v>
      </c>
      <c r="S49" s="12">
        <v>8537.9355469999991</v>
      </c>
      <c r="T49" s="12">
        <v>9053.1083980000003</v>
      </c>
      <c r="U49" s="12">
        <v>9584.2919920000004</v>
      </c>
      <c r="V49" s="12">
        <v>10133.840819999999</v>
      </c>
      <c r="W49" s="12">
        <v>10700.486328000001</v>
      </c>
      <c r="X49" s="12">
        <v>11283.223633</v>
      </c>
      <c r="Y49" s="12">
        <v>11881.210938</v>
      </c>
      <c r="Z49" s="12">
        <v>12493.909180000001</v>
      </c>
      <c r="AA49" s="12">
        <v>13121.042969</v>
      </c>
      <c r="AB49" s="12">
        <v>13761.559569999999</v>
      </c>
      <c r="AC49" s="12">
        <v>14411.256836</v>
      </c>
      <c r="AD49" s="12">
        <v>15061.167969</v>
      </c>
      <c r="AE49" s="12">
        <v>15717.595703000001</v>
      </c>
      <c r="AF49" s="12">
        <v>16385.132812</v>
      </c>
      <c r="AG49" s="12">
        <v>17049.025390999999</v>
      </c>
      <c r="AH49" s="12">
        <v>17715.001952999999</v>
      </c>
      <c r="AI49" s="12">
        <v>18375.792968999998</v>
      </c>
      <c r="AJ49" s="12">
        <v>19012.757812</v>
      </c>
      <c r="AK49" s="12">
        <v>19655.820312</v>
      </c>
      <c r="AL49" s="12">
        <v>20305.208984000001</v>
      </c>
      <c r="AM49" s="8">
        <v>6.2005999999999999E-2</v>
      </c>
    </row>
    <row r="50" spans="1:39" ht="15" customHeight="1">
      <c r="A50" s="7" t="s">
        <v>542</v>
      </c>
      <c r="B50" s="10" t="s">
        <v>191</v>
      </c>
      <c r="C50" s="12">
        <v>537</v>
      </c>
      <c r="D50" s="12">
        <v>584.84539800000005</v>
      </c>
      <c r="E50" s="12">
        <v>633.76464799999997</v>
      </c>
      <c r="F50" s="12">
        <v>684.61450200000002</v>
      </c>
      <c r="G50" s="12">
        <v>743.15033000000005</v>
      </c>
      <c r="H50" s="12">
        <v>799.42297399999995</v>
      </c>
      <c r="I50" s="12">
        <v>854.82305899999994</v>
      </c>
      <c r="J50" s="12">
        <v>903.15881300000001</v>
      </c>
      <c r="K50" s="12">
        <v>958.185608</v>
      </c>
      <c r="L50" s="12">
        <v>1005.828979</v>
      </c>
      <c r="M50" s="12">
        <v>1064.5004879999999</v>
      </c>
      <c r="N50" s="12">
        <v>1125.8081050000001</v>
      </c>
      <c r="O50" s="12">
        <v>1186.1369629999999</v>
      </c>
      <c r="P50" s="12">
        <v>1244.8447269999999</v>
      </c>
      <c r="Q50" s="12">
        <v>1295.7468260000001</v>
      </c>
      <c r="R50" s="12">
        <v>1356.7879640000001</v>
      </c>
      <c r="S50" s="12">
        <v>1415.3961179999999</v>
      </c>
      <c r="T50" s="12">
        <v>1472.580688</v>
      </c>
      <c r="U50" s="12">
        <v>1531.5394289999999</v>
      </c>
      <c r="V50" s="12">
        <v>1587.8460689999999</v>
      </c>
      <c r="W50" s="12">
        <v>1647.5579829999999</v>
      </c>
      <c r="X50" s="12">
        <v>1711.244019</v>
      </c>
      <c r="Y50" s="12">
        <v>1770.326294</v>
      </c>
      <c r="Z50" s="12">
        <v>1835.830322</v>
      </c>
      <c r="AA50" s="12">
        <v>1903.0529790000001</v>
      </c>
      <c r="AB50" s="12">
        <v>1970.960327</v>
      </c>
      <c r="AC50" s="12">
        <v>2041.14978</v>
      </c>
      <c r="AD50" s="12">
        <v>2091.6669919999999</v>
      </c>
      <c r="AE50" s="12">
        <v>2169.186279</v>
      </c>
      <c r="AF50" s="12">
        <v>2260.0983890000002</v>
      </c>
      <c r="AG50" s="12">
        <v>2310.3764649999998</v>
      </c>
      <c r="AH50" s="12">
        <v>2403.961914</v>
      </c>
      <c r="AI50" s="12">
        <v>2454.2651369999999</v>
      </c>
      <c r="AJ50" s="12">
        <v>2551.0578609999998</v>
      </c>
      <c r="AK50" s="12">
        <v>2598.0285640000002</v>
      </c>
      <c r="AL50" s="12">
        <v>2693.6696780000002</v>
      </c>
      <c r="AM50" s="8">
        <v>4.5945E-2</v>
      </c>
    </row>
    <row r="51" spans="1:39" ht="15" customHeight="1">
      <c r="A51" s="7" t="s">
        <v>541</v>
      </c>
      <c r="B51" s="10" t="s">
        <v>189</v>
      </c>
      <c r="C51" s="12">
        <v>218</v>
      </c>
      <c r="D51" s="12">
        <v>239.71873500000001</v>
      </c>
      <c r="E51" s="12">
        <v>293.66665599999999</v>
      </c>
      <c r="F51" s="12">
        <v>355.010559</v>
      </c>
      <c r="G51" s="12">
        <v>420.86901899999998</v>
      </c>
      <c r="H51" s="12">
        <v>489.13095099999998</v>
      </c>
      <c r="I51" s="12">
        <v>560.62085000000002</v>
      </c>
      <c r="J51" s="12">
        <v>635.26025400000003</v>
      </c>
      <c r="K51" s="12">
        <v>714.26495399999999</v>
      </c>
      <c r="L51" s="12">
        <v>795.16815199999996</v>
      </c>
      <c r="M51" s="12">
        <v>877.45068400000002</v>
      </c>
      <c r="N51" s="12">
        <v>962.28448500000002</v>
      </c>
      <c r="O51" s="12">
        <v>1050.5119629999999</v>
      </c>
      <c r="P51" s="12">
        <v>1140.098389</v>
      </c>
      <c r="Q51" s="12">
        <v>1228.3404539999999</v>
      </c>
      <c r="R51" s="12">
        <v>1327.135376</v>
      </c>
      <c r="S51" s="12">
        <v>1445.1876219999999</v>
      </c>
      <c r="T51" s="12">
        <v>1518.067749</v>
      </c>
      <c r="U51" s="12">
        <v>1477.7574460000001</v>
      </c>
      <c r="V51" s="12">
        <v>1444.331177</v>
      </c>
      <c r="W51" s="12">
        <v>1415.858154</v>
      </c>
      <c r="X51" s="12">
        <v>1392.0352780000001</v>
      </c>
      <c r="Y51" s="12">
        <v>1373.059937</v>
      </c>
      <c r="Z51" s="12">
        <v>1359.220337</v>
      </c>
      <c r="AA51" s="12">
        <v>1350.513062</v>
      </c>
      <c r="AB51" s="12">
        <v>1347.282837</v>
      </c>
      <c r="AC51" s="12">
        <v>1349.809692</v>
      </c>
      <c r="AD51" s="12">
        <v>1358.2825929999999</v>
      </c>
      <c r="AE51" s="12">
        <v>1372.8745120000001</v>
      </c>
      <c r="AF51" s="12">
        <v>1393.5611570000001</v>
      </c>
      <c r="AG51" s="12">
        <v>1420.0410159999999</v>
      </c>
      <c r="AH51" s="12">
        <v>1451.8321530000001</v>
      </c>
      <c r="AI51" s="12">
        <v>1488.3608400000001</v>
      </c>
      <c r="AJ51" s="12">
        <v>1528.9228519999999</v>
      </c>
      <c r="AK51" s="12">
        <v>1573.090332</v>
      </c>
      <c r="AL51" s="12">
        <v>1620.5810550000001</v>
      </c>
      <c r="AM51" s="8">
        <v>5.7818000000000001E-2</v>
      </c>
    </row>
    <row r="52" spans="1:39" ht="15" customHeight="1">
      <c r="A52" s="7" t="s">
        <v>540</v>
      </c>
      <c r="B52" s="10" t="s">
        <v>242</v>
      </c>
      <c r="C52" s="12">
        <v>969</v>
      </c>
      <c r="D52" s="12">
        <v>1035.2464600000001</v>
      </c>
      <c r="E52" s="12">
        <v>1100.0667719999999</v>
      </c>
      <c r="F52" s="12">
        <v>1166.244263</v>
      </c>
      <c r="G52" s="12">
        <v>1232.640259</v>
      </c>
      <c r="H52" s="12">
        <v>1299.1098629999999</v>
      </c>
      <c r="I52" s="12">
        <v>1365.462158</v>
      </c>
      <c r="J52" s="12">
        <v>1430.4913329999999</v>
      </c>
      <c r="K52" s="12">
        <v>1495.0913089999999</v>
      </c>
      <c r="L52" s="12">
        <v>1560.1014399999999</v>
      </c>
      <c r="M52" s="12">
        <v>1624.322388</v>
      </c>
      <c r="N52" s="12">
        <v>1670.5554199999999</v>
      </c>
      <c r="O52" s="12">
        <v>1726.3748780000001</v>
      </c>
      <c r="P52" s="12">
        <v>1778.865601</v>
      </c>
      <c r="Q52" s="12">
        <v>1835.869263</v>
      </c>
      <c r="R52" s="12">
        <v>1892.486206</v>
      </c>
      <c r="S52" s="12">
        <v>1949.796143</v>
      </c>
      <c r="T52" s="12">
        <v>2003.8408199999999</v>
      </c>
      <c r="U52" s="12">
        <v>2058.1591800000001</v>
      </c>
      <c r="V52" s="12">
        <v>2110.255615</v>
      </c>
      <c r="W52" s="12">
        <v>2161.8413089999999</v>
      </c>
      <c r="X52" s="12">
        <v>2212.0373540000001</v>
      </c>
      <c r="Y52" s="12">
        <v>2260.946289</v>
      </c>
      <c r="Z52" s="12">
        <v>2308.6298830000001</v>
      </c>
      <c r="AA52" s="12">
        <v>2355.3344729999999</v>
      </c>
      <c r="AB52" s="12">
        <v>2402.4929200000001</v>
      </c>
      <c r="AC52" s="12">
        <v>2448.3747560000002</v>
      </c>
      <c r="AD52" s="12">
        <v>2492.7985840000001</v>
      </c>
      <c r="AE52" s="12">
        <v>2535.780029</v>
      </c>
      <c r="AF52" s="12">
        <v>2577.1125489999999</v>
      </c>
      <c r="AG52" s="12">
        <v>2616.7578119999998</v>
      </c>
      <c r="AH52" s="12">
        <v>2654.3847660000001</v>
      </c>
      <c r="AI52" s="12">
        <v>2689.92749</v>
      </c>
      <c r="AJ52" s="12">
        <v>2723.4985350000002</v>
      </c>
      <c r="AK52" s="12">
        <v>2755.336914</v>
      </c>
      <c r="AL52" s="12">
        <v>2785.1132809999999</v>
      </c>
      <c r="AM52" s="8">
        <v>2.9534999999999999E-2</v>
      </c>
    </row>
    <row r="53" spans="1:39" ht="15" customHeight="1">
      <c r="A53" s="7" t="s">
        <v>539</v>
      </c>
      <c r="B53" s="10" t="s">
        <v>193</v>
      </c>
      <c r="C53" s="12">
        <v>412</v>
      </c>
      <c r="D53" s="12">
        <v>446.33746300000001</v>
      </c>
      <c r="E53" s="12">
        <v>479.14306599999998</v>
      </c>
      <c r="F53" s="12">
        <v>513.34521500000005</v>
      </c>
      <c r="G53" s="12">
        <v>547.91186500000003</v>
      </c>
      <c r="H53" s="12">
        <v>582.76879899999994</v>
      </c>
      <c r="I53" s="12">
        <v>617.821594</v>
      </c>
      <c r="J53" s="12">
        <v>651.948669</v>
      </c>
      <c r="K53" s="12">
        <v>686.13311799999997</v>
      </c>
      <c r="L53" s="12">
        <v>721.38861099999997</v>
      </c>
      <c r="M53" s="12">
        <v>756.64892599999996</v>
      </c>
      <c r="N53" s="12">
        <v>791.80554199999995</v>
      </c>
      <c r="O53" s="12">
        <v>824.780396</v>
      </c>
      <c r="P53" s="12">
        <v>858.52282700000001</v>
      </c>
      <c r="Q53" s="12">
        <v>891.98187299999995</v>
      </c>
      <c r="R53" s="12">
        <v>925.97259499999996</v>
      </c>
      <c r="S53" s="12">
        <v>959.32324200000005</v>
      </c>
      <c r="T53" s="12">
        <v>992.03247099999999</v>
      </c>
      <c r="U53" s="12">
        <v>1023.780701</v>
      </c>
      <c r="V53" s="12">
        <v>1054.1301269999999</v>
      </c>
      <c r="W53" s="12">
        <v>1084.615112</v>
      </c>
      <c r="X53" s="12">
        <v>1114.1976320000001</v>
      </c>
      <c r="Y53" s="12">
        <v>1143.0180660000001</v>
      </c>
      <c r="Z53" s="12">
        <v>1171.0280760000001</v>
      </c>
      <c r="AA53" s="12">
        <v>1198.2658690000001</v>
      </c>
      <c r="AB53" s="12">
        <v>1224.7388920000001</v>
      </c>
      <c r="AC53" s="12">
        <v>1250.4814449999999</v>
      </c>
      <c r="AD53" s="12">
        <v>1275.375366</v>
      </c>
      <c r="AE53" s="12">
        <v>1299.4648440000001</v>
      </c>
      <c r="AF53" s="12">
        <v>1322.5673830000001</v>
      </c>
      <c r="AG53" s="12">
        <v>1344.690186</v>
      </c>
      <c r="AH53" s="12">
        <v>1365.5527340000001</v>
      </c>
      <c r="AI53" s="12">
        <v>1385.1251219999999</v>
      </c>
      <c r="AJ53" s="12">
        <v>1403.525024</v>
      </c>
      <c r="AK53" s="12">
        <v>1420.948975</v>
      </c>
      <c r="AL53" s="12">
        <v>1437.029053</v>
      </c>
      <c r="AM53" s="8">
        <v>3.4987999999999998E-2</v>
      </c>
    </row>
    <row r="54" spans="1:39" ht="15" customHeight="1">
      <c r="A54" s="7" t="s">
        <v>538</v>
      </c>
      <c r="B54" s="10" t="s">
        <v>191</v>
      </c>
      <c r="C54" s="12">
        <v>454</v>
      </c>
      <c r="D54" s="12">
        <v>481.44448899999998</v>
      </c>
      <c r="E54" s="12">
        <v>509.00945999999999</v>
      </c>
      <c r="F54" s="12">
        <v>536.56732199999999</v>
      </c>
      <c r="G54" s="12">
        <v>564.02465800000004</v>
      </c>
      <c r="H54" s="12">
        <v>591.32421899999997</v>
      </c>
      <c r="I54" s="12">
        <v>618.38342299999999</v>
      </c>
      <c r="J54" s="12">
        <v>645.13085899999999</v>
      </c>
      <c r="K54" s="12">
        <v>671.49731399999996</v>
      </c>
      <c r="L54" s="12">
        <v>697.32086200000003</v>
      </c>
      <c r="M54" s="12">
        <v>722.47845500000005</v>
      </c>
      <c r="N54" s="12">
        <v>746.90033000000005</v>
      </c>
      <c r="O54" s="12">
        <v>770.58074999999997</v>
      </c>
      <c r="P54" s="12">
        <v>793.58166500000004</v>
      </c>
      <c r="Q54" s="12">
        <v>815.81030299999998</v>
      </c>
      <c r="R54" s="12">
        <v>837.28057899999999</v>
      </c>
      <c r="S54" s="12">
        <v>857.98596199999997</v>
      </c>
      <c r="T54" s="12">
        <v>877.97314500000005</v>
      </c>
      <c r="U54" s="12">
        <v>897.26483199999996</v>
      </c>
      <c r="V54" s="12">
        <v>915.87329099999999</v>
      </c>
      <c r="W54" s="12">
        <v>933.91796899999997</v>
      </c>
      <c r="X54" s="12">
        <v>951.57684300000005</v>
      </c>
      <c r="Y54" s="12">
        <v>968.91693099999998</v>
      </c>
      <c r="Z54" s="12">
        <v>985.936646</v>
      </c>
      <c r="AA54" s="12">
        <v>1002.5665279999999</v>
      </c>
      <c r="AB54" s="12">
        <v>1018.812683</v>
      </c>
      <c r="AC54" s="12">
        <v>1034.6926269999999</v>
      </c>
      <c r="AD54" s="12">
        <v>1050.165039</v>
      </c>
      <c r="AE54" s="12">
        <v>1065.2231449999999</v>
      </c>
      <c r="AF54" s="12">
        <v>1079.8564449999999</v>
      </c>
      <c r="AG54" s="12">
        <v>1094.027466</v>
      </c>
      <c r="AH54" s="12">
        <v>1107.686768</v>
      </c>
      <c r="AI54" s="12">
        <v>1120.790649</v>
      </c>
      <c r="AJ54" s="12">
        <v>1133.320923</v>
      </c>
      <c r="AK54" s="12">
        <v>1145.3084719999999</v>
      </c>
      <c r="AL54" s="12">
        <v>1156.7779539999999</v>
      </c>
      <c r="AM54" s="8">
        <v>2.6117999999999999E-2</v>
      </c>
    </row>
    <row r="55" spans="1:39" ht="15" customHeight="1">
      <c r="A55" s="7" t="s">
        <v>537</v>
      </c>
      <c r="B55" s="10" t="s">
        <v>189</v>
      </c>
      <c r="C55" s="12">
        <v>103</v>
      </c>
      <c r="D55" s="12">
        <v>107.464516</v>
      </c>
      <c r="E55" s="12">
        <v>111.91423</v>
      </c>
      <c r="F55" s="12">
        <v>116.331619</v>
      </c>
      <c r="G55" s="12">
        <v>120.703789</v>
      </c>
      <c r="H55" s="12">
        <v>125.016884</v>
      </c>
      <c r="I55" s="12">
        <v>129.25709499999999</v>
      </c>
      <c r="J55" s="12">
        <v>133.411789</v>
      </c>
      <c r="K55" s="12">
        <v>137.46095299999999</v>
      </c>
      <c r="L55" s="12">
        <v>141.39201399999999</v>
      </c>
      <c r="M55" s="12">
        <v>145.19490099999999</v>
      </c>
      <c r="N55" s="12">
        <v>131.84957900000001</v>
      </c>
      <c r="O55" s="12">
        <v>131.01379399999999</v>
      </c>
      <c r="P55" s="12">
        <v>126.76106299999999</v>
      </c>
      <c r="Q55" s="12">
        <v>128.07699600000001</v>
      </c>
      <c r="R55" s="12">
        <v>129.23307800000001</v>
      </c>
      <c r="S55" s="12">
        <v>132.48693800000001</v>
      </c>
      <c r="T55" s="12">
        <v>133.83517499999999</v>
      </c>
      <c r="U55" s="12">
        <v>137.113586</v>
      </c>
      <c r="V55" s="12">
        <v>140.25221300000001</v>
      </c>
      <c r="W55" s="12">
        <v>143.308258</v>
      </c>
      <c r="X55" s="12">
        <v>146.26297</v>
      </c>
      <c r="Y55" s="12">
        <v>149.01113900000001</v>
      </c>
      <c r="Z55" s="12">
        <v>151.664917</v>
      </c>
      <c r="AA55" s="12">
        <v>154.50192300000001</v>
      </c>
      <c r="AB55" s="12">
        <v>158.941452</v>
      </c>
      <c r="AC55" s="12">
        <v>163.20069899999999</v>
      </c>
      <c r="AD55" s="12">
        <v>167.25799599999999</v>
      </c>
      <c r="AE55" s="12">
        <v>171.092072</v>
      </c>
      <c r="AF55" s="12">
        <v>174.68867499999999</v>
      </c>
      <c r="AG55" s="12">
        <v>178.04002399999999</v>
      </c>
      <c r="AH55" s="12">
        <v>181.14527899999999</v>
      </c>
      <c r="AI55" s="12">
        <v>184.01177999999999</v>
      </c>
      <c r="AJ55" s="12">
        <v>186.65248099999999</v>
      </c>
      <c r="AK55" s="12">
        <v>189.079498</v>
      </c>
      <c r="AL55" s="12">
        <v>191.30619799999999</v>
      </c>
      <c r="AM55" s="8">
        <v>1.7107000000000001E-2</v>
      </c>
    </row>
    <row r="56" spans="1:39" ht="15" customHeight="1">
      <c r="A56" s="7" t="s">
        <v>536</v>
      </c>
      <c r="B56" s="10" t="s">
        <v>237</v>
      </c>
      <c r="C56" s="12">
        <v>2172</v>
      </c>
      <c r="D56" s="12">
        <v>2365.857422</v>
      </c>
      <c r="E56" s="12">
        <v>2566.788086</v>
      </c>
      <c r="F56" s="12">
        <v>2780.2224120000001</v>
      </c>
      <c r="G56" s="12">
        <v>3002.2773440000001</v>
      </c>
      <c r="H56" s="12">
        <v>3232.5764159999999</v>
      </c>
      <c r="I56" s="12">
        <v>3471.272461</v>
      </c>
      <c r="J56" s="12">
        <v>3708.8715820000002</v>
      </c>
      <c r="K56" s="12">
        <v>3954.625</v>
      </c>
      <c r="L56" s="12">
        <v>4159.5131840000004</v>
      </c>
      <c r="M56" s="12">
        <v>4440.125</v>
      </c>
      <c r="N56" s="12">
        <v>4713.7709960000002</v>
      </c>
      <c r="O56" s="12">
        <v>4970.779297</v>
      </c>
      <c r="P56" s="12">
        <v>5265.8715819999998</v>
      </c>
      <c r="Q56" s="12">
        <v>5565.3076170000004</v>
      </c>
      <c r="R56" s="12">
        <v>5868.9091799999997</v>
      </c>
      <c r="S56" s="12">
        <v>6188.2138670000004</v>
      </c>
      <c r="T56" s="12">
        <v>6497.8803710000002</v>
      </c>
      <c r="U56" s="12">
        <v>6840.7817379999997</v>
      </c>
      <c r="V56" s="12">
        <v>7210.1962890000004</v>
      </c>
      <c r="W56" s="12">
        <v>7578.7919920000004</v>
      </c>
      <c r="X56" s="12">
        <v>7956.0986329999996</v>
      </c>
      <c r="Y56" s="12">
        <v>8381.3037110000005</v>
      </c>
      <c r="Z56" s="12">
        <v>8792.4541019999997</v>
      </c>
      <c r="AA56" s="12">
        <v>9250.1191409999992</v>
      </c>
      <c r="AB56" s="12">
        <v>9701.8691409999992</v>
      </c>
      <c r="AC56" s="12">
        <v>10152.277344</v>
      </c>
      <c r="AD56" s="12">
        <v>10652.142578000001</v>
      </c>
      <c r="AE56" s="12">
        <v>11134.420898</v>
      </c>
      <c r="AF56" s="12">
        <v>11616.050781</v>
      </c>
      <c r="AG56" s="12">
        <v>12154.033203000001</v>
      </c>
      <c r="AH56" s="12">
        <v>12655.496094</v>
      </c>
      <c r="AI56" s="12">
        <v>13207.020508</v>
      </c>
      <c r="AJ56" s="12">
        <v>13728.841796999999</v>
      </c>
      <c r="AK56" s="12">
        <v>14305.536133</v>
      </c>
      <c r="AL56" s="12">
        <v>14849.298828000001</v>
      </c>
      <c r="AM56" s="8">
        <v>5.5509999999999997E-2</v>
      </c>
    </row>
    <row r="57" spans="1:39" ht="15" customHeight="1">
      <c r="A57" s="7" t="s">
        <v>535</v>
      </c>
      <c r="B57" s="10" t="s">
        <v>193</v>
      </c>
      <c r="C57" s="12">
        <v>1205</v>
      </c>
      <c r="D57" s="12">
        <v>1327.334351</v>
      </c>
      <c r="E57" s="12">
        <v>1452.362183</v>
      </c>
      <c r="F57" s="12">
        <v>1586.993774</v>
      </c>
      <c r="G57" s="12">
        <v>1727.570923</v>
      </c>
      <c r="H57" s="12">
        <v>1873.6551509999999</v>
      </c>
      <c r="I57" s="12">
        <v>2025.376587</v>
      </c>
      <c r="J57" s="12">
        <v>2183.139404</v>
      </c>
      <c r="K57" s="12">
        <v>2347.1586910000001</v>
      </c>
      <c r="L57" s="12">
        <v>2517.5620119999999</v>
      </c>
      <c r="M57" s="12">
        <v>2694.499268</v>
      </c>
      <c r="N57" s="12">
        <v>2878.108154</v>
      </c>
      <c r="O57" s="12">
        <v>3068.7624510000001</v>
      </c>
      <c r="P57" s="12">
        <v>3266.4250489999999</v>
      </c>
      <c r="Q57" s="12">
        <v>3471.4270019999999</v>
      </c>
      <c r="R57" s="12">
        <v>3684.4375</v>
      </c>
      <c r="S57" s="12">
        <v>3905.014893</v>
      </c>
      <c r="T57" s="12">
        <v>4133.7353519999997</v>
      </c>
      <c r="U57" s="12">
        <v>4370.8740230000003</v>
      </c>
      <c r="V57" s="12">
        <v>4617.1440430000002</v>
      </c>
      <c r="W57" s="12">
        <v>4873.0751950000003</v>
      </c>
      <c r="X57" s="12">
        <v>5138.2744140000004</v>
      </c>
      <c r="Y57" s="12">
        <v>5412.5092770000001</v>
      </c>
      <c r="Z57" s="12">
        <v>5695.9912109999996</v>
      </c>
      <c r="AA57" s="12">
        <v>5988.5815430000002</v>
      </c>
      <c r="AB57" s="12">
        <v>6290.126953</v>
      </c>
      <c r="AC57" s="12">
        <v>6600.5976559999999</v>
      </c>
      <c r="AD57" s="12">
        <v>6919.6171880000002</v>
      </c>
      <c r="AE57" s="12">
        <v>7246.4785160000001</v>
      </c>
      <c r="AF57" s="12">
        <v>7580.685547</v>
      </c>
      <c r="AG57" s="12">
        <v>7922.3310549999997</v>
      </c>
      <c r="AH57" s="12">
        <v>8271.3466800000006</v>
      </c>
      <c r="AI57" s="12">
        <v>8628.140625</v>
      </c>
      <c r="AJ57" s="12">
        <v>8992.4814449999994</v>
      </c>
      <c r="AK57" s="12">
        <v>9364.6494139999995</v>
      </c>
      <c r="AL57" s="12">
        <v>9745.1953119999998</v>
      </c>
      <c r="AM57" s="8">
        <v>6.0387999999999997E-2</v>
      </c>
    </row>
    <row r="58" spans="1:39" ht="15" customHeight="1">
      <c r="A58" s="7" t="s">
        <v>534</v>
      </c>
      <c r="B58" s="10" t="s">
        <v>191</v>
      </c>
      <c r="C58" s="12">
        <v>556</v>
      </c>
      <c r="D58" s="12">
        <v>599.79180899999994</v>
      </c>
      <c r="E58" s="12">
        <v>645.24084500000004</v>
      </c>
      <c r="F58" s="12">
        <v>692.31762700000002</v>
      </c>
      <c r="G58" s="12">
        <v>741.01300000000003</v>
      </c>
      <c r="H58" s="12">
        <v>791.40893600000004</v>
      </c>
      <c r="I58" s="12">
        <v>843.534851</v>
      </c>
      <c r="J58" s="12">
        <v>897.46612500000003</v>
      </c>
      <c r="K58" s="12">
        <v>953.220642</v>
      </c>
      <c r="L58" s="12">
        <v>1010.714172</v>
      </c>
      <c r="M58" s="12">
        <v>1069.935669</v>
      </c>
      <c r="N58" s="12">
        <v>1128.7404790000001</v>
      </c>
      <c r="O58" s="12">
        <v>1178.7117920000001</v>
      </c>
      <c r="P58" s="12">
        <v>1242.3085940000001</v>
      </c>
      <c r="Q58" s="12">
        <v>1301.5357670000001</v>
      </c>
      <c r="R58" s="12">
        <v>1355.3408199999999</v>
      </c>
      <c r="S58" s="12">
        <v>1409.5852050000001</v>
      </c>
      <c r="T58" s="12">
        <v>1463.3206789999999</v>
      </c>
      <c r="U58" s="12">
        <v>1517.3515620000001</v>
      </c>
      <c r="V58" s="12">
        <v>1585.0273440000001</v>
      </c>
      <c r="W58" s="12">
        <v>1639.5673830000001</v>
      </c>
      <c r="X58" s="12">
        <v>1688.8287350000001</v>
      </c>
      <c r="Y58" s="12">
        <v>1773.6220699999999</v>
      </c>
      <c r="Z58" s="12">
        <v>1830.611206</v>
      </c>
      <c r="AA58" s="12">
        <v>1923.0625</v>
      </c>
      <c r="AB58" s="12">
        <v>1998.7423100000001</v>
      </c>
      <c r="AC58" s="12">
        <v>2062.296875</v>
      </c>
      <c r="AD58" s="12">
        <v>2164.9440920000002</v>
      </c>
      <c r="AE58" s="12">
        <v>2240.3901369999999</v>
      </c>
      <c r="AF58" s="12">
        <v>2306.1403810000002</v>
      </c>
      <c r="AG58" s="12">
        <v>2419.1777339999999</v>
      </c>
      <c r="AH58" s="12">
        <v>2486.7666020000001</v>
      </c>
      <c r="AI58" s="12">
        <v>2595.1276859999998</v>
      </c>
      <c r="AJ58" s="12">
        <v>2664.7209469999998</v>
      </c>
      <c r="AK58" s="12">
        <v>2779.7836910000001</v>
      </c>
      <c r="AL58" s="12">
        <v>2851.8579100000002</v>
      </c>
      <c r="AM58" s="8">
        <v>4.6925000000000001E-2</v>
      </c>
    </row>
    <row r="59" spans="1:39" ht="15" customHeight="1">
      <c r="A59" s="7" t="s">
        <v>533</v>
      </c>
      <c r="B59" s="10" t="s">
        <v>189</v>
      </c>
      <c r="C59" s="12">
        <v>411</v>
      </c>
      <c r="D59" s="12">
        <v>438.73126200000002</v>
      </c>
      <c r="E59" s="12">
        <v>469.18496699999997</v>
      </c>
      <c r="F59" s="12">
        <v>500.91098</v>
      </c>
      <c r="G59" s="12">
        <v>533.69341999999995</v>
      </c>
      <c r="H59" s="12">
        <v>567.51238999999998</v>
      </c>
      <c r="I59" s="12">
        <v>602.36114499999996</v>
      </c>
      <c r="J59" s="12">
        <v>628.26611300000002</v>
      </c>
      <c r="K59" s="12">
        <v>654.24566700000003</v>
      </c>
      <c r="L59" s="12">
        <v>631.23724400000003</v>
      </c>
      <c r="M59" s="12">
        <v>675.69018600000004</v>
      </c>
      <c r="N59" s="12">
        <v>706.92248500000005</v>
      </c>
      <c r="O59" s="12">
        <v>723.30517599999996</v>
      </c>
      <c r="P59" s="12">
        <v>757.13830600000006</v>
      </c>
      <c r="Q59" s="12">
        <v>792.34454300000004</v>
      </c>
      <c r="R59" s="12">
        <v>829.13073699999995</v>
      </c>
      <c r="S59" s="12">
        <v>873.61377000000005</v>
      </c>
      <c r="T59" s="12">
        <v>900.82403599999998</v>
      </c>
      <c r="U59" s="12">
        <v>952.55621299999996</v>
      </c>
      <c r="V59" s="12">
        <v>1008.024841</v>
      </c>
      <c r="W59" s="12">
        <v>1066.149414</v>
      </c>
      <c r="X59" s="12">
        <v>1128.9954829999999</v>
      </c>
      <c r="Y59" s="12">
        <v>1195.1723629999999</v>
      </c>
      <c r="Z59" s="12">
        <v>1265.8515620000001</v>
      </c>
      <c r="AA59" s="12">
        <v>1338.475342</v>
      </c>
      <c r="AB59" s="12">
        <v>1413</v>
      </c>
      <c r="AC59" s="12">
        <v>1489.3831789999999</v>
      </c>
      <c r="AD59" s="12">
        <v>1567.580688</v>
      </c>
      <c r="AE59" s="12">
        <v>1647.5520019999999</v>
      </c>
      <c r="AF59" s="12">
        <v>1729.224487</v>
      </c>
      <c r="AG59" s="12">
        <v>1812.5239260000001</v>
      </c>
      <c r="AH59" s="12">
        <v>1897.3824460000001</v>
      </c>
      <c r="AI59" s="12">
        <v>1983.751831</v>
      </c>
      <c r="AJ59" s="12">
        <v>2071.639893</v>
      </c>
      <c r="AK59" s="12">
        <v>2161.1022950000001</v>
      </c>
      <c r="AL59" s="12">
        <v>2252.2458499999998</v>
      </c>
      <c r="AM59" s="8">
        <v>4.9287999999999998E-2</v>
      </c>
    </row>
    <row r="60" spans="1:39" ht="15" customHeight="1">
      <c r="A60" s="7" t="s">
        <v>532</v>
      </c>
      <c r="B60" s="10" t="s">
        <v>232</v>
      </c>
      <c r="C60" s="12">
        <v>682</v>
      </c>
      <c r="D60" s="12">
        <v>732.34155299999998</v>
      </c>
      <c r="E60" s="12">
        <v>790.55230700000004</v>
      </c>
      <c r="F60" s="12">
        <v>857.33648700000003</v>
      </c>
      <c r="G60" s="12">
        <v>928.03857400000004</v>
      </c>
      <c r="H60" s="12">
        <v>1001.773315</v>
      </c>
      <c r="I60" s="12">
        <v>1079.5192870000001</v>
      </c>
      <c r="J60" s="12">
        <v>1161.706543</v>
      </c>
      <c r="K60" s="12">
        <v>1247.723755</v>
      </c>
      <c r="L60" s="12">
        <v>1336.9929199999999</v>
      </c>
      <c r="M60" s="12">
        <v>1430.098755</v>
      </c>
      <c r="N60" s="12">
        <v>1527.9986570000001</v>
      </c>
      <c r="O60" s="12">
        <v>1630.8183590000001</v>
      </c>
      <c r="P60" s="12">
        <v>1738.239014</v>
      </c>
      <c r="Q60" s="12">
        <v>1851.4125979999999</v>
      </c>
      <c r="R60" s="12">
        <v>1969.770874</v>
      </c>
      <c r="S60" s="12">
        <v>2097.6083979999999</v>
      </c>
      <c r="T60" s="12">
        <v>2196.2836910000001</v>
      </c>
      <c r="U60" s="12">
        <v>2302.4614259999998</v>
      </c>
      <c r="V60" s="12">
        <v>2418.8312989999999</v>
      </c>
      <c r="W60" s="12">
        <v>2544.0434570000002</v>
      </c>
      <c r="X60" s="12">
        <v>2677.1469729999999</v>
      </c>
      <c r="Y60" s="12">
        <v>2817.2221679999998</v>
      </c>
      <c r="Z60" s="12">
        <v>2962.876221</v>
      </c>
      <c r="AA60" s="12">
        <v>3115.8947750000002</v>
      </c>
      <c r="AB60" s="12">
        <v>3276.2705080000001</v>
      </c>
      <c r="AC60" s="12">
        <v>3442.0280760000001</v>
      </c>
      <c r="AD60" s="12">
        <v>3614.3286130000001</v>
      </c>
      <c r="AE60" s="12">
        <v>3791.3393550000001</v>
      </c>
      <c r="AF60" s="12">
        <v>3977.274414</v>
      </c>
      <c r="AG60" s="12">
        <v>4170.2773440000001</v>
      </c>
      <c r="AH60" s="12">
        <v>4370.6953119999998</v>
      </c>
      <c r="AI60" s="12">
        <v>4578.8491210000002</v>
      </c>
      <c r="AJ60" s="12">
        <v>4795.6674800000001</v>
      </c>
      <c r="AK60" s="12">
        <v>5022.001953</v>
      </c>
      <c r="AL60" s="12">
        <v>5258.2597660000001</v>
      </c>
      <c r="AM60" s="8">
        <v>5.9693000000000003E-2</v>
      </c>
    </row>
    <row r="61" spans="1:39" ht="15" customHeight="1">
      <c r="A61" s="7" t="s">
        <v>531</v>
      </c>
      <c r="B61" s="10" t="s">
        <v>193</v>
      </c>
      <c r="C61" s="12">
        <v>448</v>
      </c>
      <c r="D61" s="12">
        <v>483.67218000000003</v>
      </c>
      <c r="E61" s="12">
        <v>523.49877900000001</v>
      </c>
      <c r="F61" s="12">
        <v>565.59869400000002</v>
      </c>
      <c r="G61" s="12">
        <v>610.00720200000001</v>
      </c>
      <c r="H61" s="12">
        <v>656.94610599999999</v>
      </c>
      <c r="I61" s="12">
        <v>706.59027100000003</v>
      </c>
      <c r="J61" s="12">
        <v>759.07733199999996</v>
      </c>
      <c r="K61" s="12">
        <v>814.36389199999996</v>
      </c>
      <c r="L61" s="12">
        <v>872.57678199999998</v>
      </c>
      <c r="M61" s="12">
        <v>933.82531700000004</v>
      </c>
      <c r="N61" s="12">
        <v>998.28308100000004</v>
      </c>
      <c r="O61" s="12">
        <v>1065.908447</v>
      </c>
      <c r="P61" s="12">
        <v>1136.743774</v>
      </c>
      <c r="Q61" s="12">
        <v>1211.0913089999999</v>
      </c>
      <c r="R61" s="12">
        <v>1288.9327390000001</v>
      </c>
      <c r="S61" s="12">
        <v>1370.2232670000001</v>
      </c>
      <c r="T61" s="12">
        <v>1455.165649</v>
      </c>
      <c r="U61" s="12">
        <v>1544.055298</v>
      </c>
      <c r="V61" s="12">
        <v>1637.1094969999999</v>
      </c>
      <c r="W61" s="12">
        <v>1734.4133300000001</v>
      </c>
      <c r="X61" s="12">
        <v>1836.033447</v>
      </c>
      <c r="Y61" s="12">
        <v>1941.8082280000001</v>
      </c>
      <c r="Z61" s="12">
        <v>2051.5751949999999</v>
      </c>
      <c r="AA61" s="12">
        <v>2165.150635</v>
      </c>
      <c r="AB61" s="12">
        <v>2282.6530760000001</v>
      </c>
      <c r="AC61" s="12">
        <v>2404.1020509999998</v>
      </c>
      <c r="AD61" s="12">
        <v>2529.3447270000001</v>
      </c>
      <c r="AE61" s="12">
        <v>2658.4140619999998</v>
      </c>
      <c r="AF61" s="12">
        <v>2791.4340820000002</v>
      </c>
      <c r="AG61" s="12">
        <v>2928.4331050000001</v>
      </c>
      <c r="AH61" s="12">
        <v>3069.7385250000002</v>
      </c>
      <c r="AI61" s="12">
        <v>3215.6596679999998</v>
      </c>
      <c r="AJ61" s="12">
        <v>3367.033203</v>
      </c>
      <c r="AK61" s="12">
        <v>3524.6464839999999</v>
      </c>
      <c r="AL61" s="12">
        <v>3688.7907709999999</v>
      </c>
      <c r="AM61" s="8">
        <v>6.1575999999999999E-2</v>
      </c>
    </row>
    <row r="62" spans="1:39" ht="15" customHeight="1">
      <c r="A62" s="7" t="s">
        <v>530</v>
      </c>
      <c r="B62" s="10" t="s">
        <v>191</v>
      </c>
      <c r="C62" s="12">
        <v>124</v>
      </c>
      <c r="D62" s="12">
        <v>131.97567699999999</v>
      </c>
      <c r="E62" s="12">
        <v>142.41799900000001</v>
      </c>
      <c r="F62" s="12">
        <v>153.525452</v>
      </c>
      <c r="G62" s="12">
        <v>165.23994400000001</v>
      </c>
      <c r="H62" s="12">
        <v>176.87252799999999</v>
      </c>
      <c r="I62" s="12">
        <v>189.080353</v>
      </c>
      <c r="J62" s="12">
        <v>201.98240699999999</v>
      </c>
      <c r="K62" s="12">
        <v>215.188354</v>
      </c>
      <c r="L62" s="12">
        <v>228.35704000000001</v>
      </c>
      <c r="M62" s="12">
        <v>241.70463599999999</v>
      </c>
      <c r="N62" s="12">
        <v>255.58424400000001</v>
      </c>
      <c r="O62" s="12">
        <v>270.05688500000002</v>
      </c>
      <c r="P62" s="12">
        <v>285.117188</v>
      </c>
      <c r="Q62" s="12">
        <v>300.76025399999997</v>
      </c>
      <c r="R62" s="12">
        <v>316.917236</v>
      </c>
      <c r="S62" s="12">
        <v>334.30337500000002</v>
      </c>
      <c r="T62" s="12">
        <v>353.88891599999999</v>
      </c>
      <c r="U62" s="12">
        <v>375.56585699999999</v>
      </c>
      <c r="V62" s="12">
        <v>398.21835299999998</v>
      </c>
      <c r="W62" s="12">
        <v>421.96298200000001</v>
      </c>
      <c r="X62" s="12">
        <v>446.827606</v>
      </c>
      <c r="Y62" s="12">
        <v>472.80767800000001</v>
      </c>
      <c r="Z62" s="12">
        <v>498.89401199999998</v>
      </c>
      <c r="AA62" s="12">
        <v>527.16863999999998</v>
      </c>
      <c r="AB62" s="12">
        <v>557.65423599999997</v>
      </c>
      <c r="AC62" s="12">
        <v>588.36718800000006</v>
      </c>
      <c r="AD62" s="12">
        <v>620.54956100000004</v>
      </c>
      <c r="AE62" s="12">
        <v>654.26153599999998</v>
      </c>
      <c r="AF62" s="12">
        <v>689.56604000000004</v>
      </c>
      <c r="AG62" s="12">
        <v>726.52929700000004</v>
      </c>
      <c r="AH62" s="12">
        <v>765.22259499999996</v>
      </c>
      <c r="AI62" s="12">
        <v>805.72033699999997</v>
      </c>
      <c r="AJ62" s="12">
        <v>848.10217299999999</v>
      </c>
      <c r="AK62" s="12">
        <v>892.45202600000005</v>
      </c>
      <c r="AL62" s="12">
        <v>938.85913100000005</v>
      </c>
      <c r="AM62" s="8">
        <v>5.9404999999999999E-2</v>
      </c>
    </row>
    <row r="63" spans="1:39" ht="15" customHeight="1">
      <c r="A63" s="7" t="s">
        <v>529</v>
      </c>
      <c r="B63" s="10" t="s">
        <v>189</v>
      </c>
      <c r="C63" s="12">
        <v>110</v>
      </c>
      <c r="D63" s="12">
        <v>116.69371</v>
      </c>
      <c r="E63" s="12">
        <v>124.635582</v>
      </c>
      <c r="F63" s="12">
        <v>138.21232599999999</v>
      </c>
      <c r="G63" s="12">
        <v>152.791428</v>
      </c>
      <c r="H63" s="12">
        <v>167.954712</v>
      </c>
      <c r="I63" s="12">
        <v>183.84858700000001</v>
      </c>
      <c r="J63" s="12">
        <v>200.646759</v>
      </c>
      <c r="K63" s="12">
        <v>218.171494</v>
      </c>
      <c r="L63" s="12">
        <v>236.059021</v>
      </c>
      <c r="M63" s="12">
        <v>254.56886299999999</v>
      </c>
      <c r="N63" s="12">
        <v>274.131348</v>
      </c>
      <c r="O63" s="12">
        <v>294.853027</v>
      </c>
      <c r="P63" s="12">
        <v>316.37811299999998</v>
      </c>
      <c r="Q63" s="12">
        <v>339.56100500000002</v>
      </c>
      <c r="R63" s="12">
        <v>363.920929</v>
      </c>
      <c r="S63" s="12">
        <v>393.08175699999998</v>
      </c>
      <c r="T63" s="12">
        <v>387.22918700000002</v>
      </c>
      <c r="U63" s="12">
        <v>382.84023999999999</v>
      </c>
      <c r="V63" s="12">
        <v>383.50344799999999</v>
      </c>
      <c r="W63" s="12">
        <v>387.66720600000002</v>
      </c>
      <c r="X63" s="12">
        <v>394.28591899999998</v>
      </c>
      <c r="Y63" s="12">
        <v>402.60632299999997</v>
      </c>
      <c r="Z63" s="12">
        <v>412.40689099999997</v>
      </c>
      <c r="AA63" s="12">
        <v>423.575378</v>
      </c>
      <c r="AB63" s="12">
        <v>435.96310399999999</v>
      </c>
      <c r="AC63" s="12">
        <v>449.55883799999998</v>
      </c>
      <c r="AD63" s="12">
        <v>464.43435699999998</v>
      </c>
      <c r="AE63" s="12">
        <v>478.66381799999999</v>
      </c>
      <c r="AF63" s="12">
        <v>496.27444500000001</v>
      </c>
      <c r="AG63" s="12">
        <v>515.31488000000002</v>
      </c>
      <c r="AH63" s="12">
        <v>535.73406999999997</v>
      </c>
      <c r="AI63" s="12">
        <v>557.46911599999999</v>
      </c>
      <c r="AJ63" s="12">
        <v>580.53216599999996</v>
      </c>
      <c r="AK63" s="12">
        <v>604.903503</v>
      </c>
      <c r="AL63" s="12">
        <v>630.60992399999998</v>
      </c>
      <c r="AM63" s="8">
        <v>5.0873000000000002E-2</v>
      </c>
    </row>
    <row r="64" spans="1:39" ht="15" customHeight="1">
      <c r="A64" s="7" t="s">
        <v>528</v>
      </c>
      <c r="B64" s="10" t="s">
        <v>227</v>
      </c>
      <c r="C64" s="12">
        <v>812</v>
      </c>
      <c r="D64" s="12">
        <v>844.31591800000001</v>
      </c>
      <c r="E64" s="12">
        <v>876.875</v>
      </c>
      <c r="F64" s="12">
        <v>912.69104000000004</v>
      </c>
      <c r="G64" s="12">
        <v>951.384094</v>
      </c>
      <c r="H64" s="12">
        <v>990.53906199999994</v>
      </c>
      <c r="I64" s="12">
        <v>1030.3232419999999</v>
      </c>
      <c r="J64" s="12">
        <v>1070.50415</v>
      </c>
      <c r="K64" s="12">
        <v>1111.3378909999999</v>
      </c>
      <c r="L64" s="12">
        <v>1153.013672</v>
      </c>
      <c r="M64" s="12">
        <v>1195.6834719999999</v>
      </c>
      <c r="N64" s="12">
        <v>1239.0805660000001</v>
      </c>
      <c r="O64" s="12">
        <v>1283.0826420000001</v>
      </c>
      <c r="P64" s="12">
        <v>1327.712769</v>
      </c>
      <c r="Q64" s="12">
        <v>1372.904663</v>
      </c>
      <c r="R64" s="12">
        <v>1418.80249</v>
      </c>
      <c r="S64" s="12">
        <v>1467.8629149999999</v>
      </c>
      <c r="T64" s="12">
        <v>1484.117432</v>
      </c>
      <c r="U64" s="12">
        <v>1505.7595209999999</v>
      </c>
      <c r="V64" s="12">
        <v>1531.208862</v>
      </c>
      <c r="W64" s="12">
        <v>1559.947144</v>
      </c>
      <c r="X64" s="12">
        <v>1591.460693</v>
      </c>
      <c r="Y64" s="12">
        <v>1625.590942</v>
      </c>
      <c r="Z64" s="12">
        <v>1660.9273679999999</v>
      </c>
      <c r="AA64" s="12">
        <v>1699.1816409999999</v>
      </c>
      <c r="AB64" s="12">
        <v>1739.0623780000001</v>
      </c>
      <c r="AC64" s="12">
        <v>1779.9841309999999</v>
      </c>
      <c r="AD64" s="12">
        <v>1821.76001</v>
      </c>
      <c r="AE64" s="12">
        <v>1864.835693</v>
      </c>
      <c r="AF64" s="12">
        <v>1909.740967</v>
      </c>
      <c r="AG64" s="12">
        <v>1971.400635</v>
      </c>
      <c r="AH64" s="12">
        <v>2044.5131839999999</v>
      </c>
      <c r="AI64" s="12">
        <v>2121.156982</v>
      </c>
      <c r="AJ64" s="12">
        <v>2201.2231449999999</v>
      </c>
      <c r="AK64" s="12">
        <v>2284.810547</v>
      </c>
      <c r="AL64" s="12">
        <v>2371.9602049999999</v>
      </c>
      <c r="AM64" s="8">
        <v>3.0846999999999999E-2</v>
      </c>
    </row>
    <row r="65" spans="1:39" ht="15" customHeight="1">
      <c r="A65" s="7" t="s">
        <v>527</v>
      </c>
      <c r="B65" s="10" t="s">
        <v>193</v>
      </c>
      <c r="C65" s="12">
        <v>292</v>
      </c>
      <c r="D65" s="12">
        <v>313.45657299999999</v>
      </c>
      <c r="E65" s="12">
        <v>335.48529100000002</v>
      </c>
      <c r="F65" s="12">
        <v>358.063782</v>
      </c>
      <c r="G65" s="12">
        <v>381.18914799999999</v>
      </c>
      <c r="H65" s="12">
        <v>404.82928500000003</v>
      </c>
      <c r="I65" s="12">
        <v>428.97274800000002</v>
      </c>
      <c r="J65" s="12">
        <v>453.56341600000002</v>
      </c>
      <c r="K65" s="12">
        <v>478.56664999999998</v>
      </c>
      <c r="L65" s="12">
        <v>503.96038800000002</v>
      </c>
      <c r="M65" s="12">
        <v>529.69006300000001</v>
      </c>
      <c r="N65" s="12">
        <v>555.72760000000005</v>
      </c>
      <c r="O65" s="12">
        <v>582.13525400000003</v>
      </c>
      <c r="P65" s="12">
        <v>608.92010500000004</v>
      </c>
      <c r="Q65" s="12">
        <v>636.09667999999999</v>
      </c>
      <c r="R65" s="12">
        <v>663.63147000000004</v>
      </c>
      <c r="S65" s="12">
        <v>691.48602300000005</v>
      </c>
      <c r="T65" s="12">
        <v>719.64581299999998</v>
      </c>
      <c r="U65" s="12">
        <v>748.05383300000005</v>
      </c>
      <c r="V65" s="12">
        <v>776.65588400000001</v>
      </c>
      <c r="W65" s="12">
        <v>805.32605000000001</v>
      </c>
      <c r="X65" s="12">
        <v>833.97485400000005</v>
      </c>
      <c r="Y65" s="12">
        <v>862.60687299999995</v>
      </c>
      <c r="Z65" s="12">
        <v>891.24957300000005</v>
      </c>
      <c r="AA65" s="12">
        <v>919.86566200000004</v>
      </c>
      <c r="AB65" s="12">
        <v>948.31921399999999</v>
      </c>
      <c r="AC65" s="12">
        <v>976.37792999999999</v>
      </c>
      <c r="AD65" s="12">
        <v>1003.854919</v>
      </c>
      <c r="AE65" s="12">
        <v>1031.1116939999999</v>
      </c>
      <c r="AF65" s="12">
        <v>1058.6358640000001</v>
      </c>
      <c r="AG65" s="12">
        <v>1101.4600829999999</v>
      </c>
      <c r="AH65" s="12">
        <v>1154.4544679999999</v>
      </c>
      <c r="AI65" s="12">
        <v>1209.7583010000001</v>
      </c>
      <c r="AJ65" s="12">
        <v>1267.333374</v>
      </c>
      <c r="AK65" s="12">
        <v>1327.272827</v>
      </c>
      <c r="AL65" s="12">
        <v>1389.673828</v>
      </c>
      <c r="AM65" s="8">
        <v>4.4771999999999999E-2</v>
      </c>
    </row>
    <row r="66" spans="1:39" ht="15" customHeight="1">
      <c r="A66" s="7" t="s">
        <v>526</v>
      </c>
      <c r="B66" s="10" t="s">
        <v>191</v>
      </c>
      <c r="C66" s="12">
        <v>121</v>
      </c>
      <c r="D66" s="12">
        <v>129.52899199999999</v>
      </c>
      <c r="E66" s="12">
        <v>138.25256300000001</v>
      </c>
      <c r="F66" s="12">
        <v>147.138443</v>
      </c>
      <c r="G66" s="12">
        <v>156.17970299999999</v>
      </c>
      <c r="H66" s="12">
        <v>165.35005200000001</v>
      </c>
      <c r="I66" s="12">
        <v>174.641785</v>
      </c>
      <c r="J66" s="12">
        <v>184.04229699999999</v>
      </c>
      <c r="K66" s="12">
        <v>193.55275</v>
      </c>
      <c r="L66" s="12">
        <v>203.16629</v>
      </c>
      <c r="M66" s="12">
        <v>212.89193700000001</v>
      </c>
      <c r="N66" s="12">
        <v>222.70173600000001</v>
      </c>
      <c r="O66" s="12">
        <v>232.59227000000001</v>
      </c>
      <c r="P66" s="12">
        <v>242.556152</v>
      </c>
      <c r="Q66" s="12">
        <v>252.538895</v>
      </c>
      <c r="R66" s="12">
        <v>262.513397</v>
      </c>
      <c r="S66" s="12">
        <v>272.47906499999999</v>
      </c>
      <c r="T66" s="12">
        <v>282.43722500000001</v>
      </c>
      <c r="U66" s="12">
        <v>292.33785999999998</v>
      </c>
      <c r="V66" s="12">
        <v>302.155914</v>
      </c>
      <c r="W66" s="12">
        <v>311.93221999999997</v>
      </c>
      <c r="X66" s="12">
        <v>321.696594</v>
      </c>
      <c r="Y66" s="12">
        <v>331.49359099999998</v>
      </c>
      <c r="Z66" s="12">
        <v>341.28100599999999</v>
      </c>
      <c r="AA66" s="12">
        <v>351.095032</v>
      </c>
      <c r="AB66" s="12">
        <v>361.08099399999998</v>
      </c>
      <c r="AC66" s="12">
        <v>371.15734900000001</v>
      </c>
      <c r="AD66" s="12">
        <v>381.40429699999999</v>
      </c>
      <c r="AE66" s="12">
        <v>391.87014799999997</v>
      </c>
      <c r="AF66" s="12">
        <v>402.60226399999999</v>
      </c>
      <c r="AG66" s="12">
        <v>413.56048600000003</v>
      </c>
      <c r="AH66" s="12">
        <v>424.64370700000001</v>
      </c>
      <c r="AI66" s="12">
        <v>435.98382600000002</v>
      </c>
      <c r="AJ66" s="12">
        <v>447.60363799999999</v>
      </c>
      <c r="AK66" s="12">
        <v>459.59051499999998</v>
      </c>
      <c r="AL66" s="12">
        <v>471.947632</v>
      </c>
      <c r="AM66" s="8">
        <v>3.8760999999999997E-2</v>
      </c>
    </row>
    <row r="67" spans="1:39" ht="15" customHeight="1">
      <c r="A67" s="7" t="s">
        <v>525</v>
      </c>
      <c r="B67" s="10" t="s">
        <v>189</v>
      </c>
      <c r="C67" s="12">
        <v>399</v>
      </c>
      <c r="D67" s="12">
        <v>401.33032200000002</v>
      </c>
      <c r="E67" s="12">
        <v>403.13714599999997</v>
      </c>
      <c r="F67" s="12">
        <v>407.488831</v>
      </c>
      <c r="G67" s="12">
        <v>414.01525900000001</v>
      </c>
      <c r="H67" s="12">
        <v>420.359711</v>
      </c>
      <c r="I67" s="12">
        <v>426.70871</v>
      </c>
      <c r="J67" s="12">
        <v>432.89837599999998</v>
      </c>
      <c r="K67" s="12">
        <v>439.21856700000001</v>
      </c>
      <c r="L67" s="12">
        <v>445.887024</v>
      </c>
      <c r="M67" s="12">
        <v>453.10144000000003</v>
      </c>
      <c r="N67" s="12">
        <v>460.651276</v>
      </c>
      <c r="O67" s="12">
        <v>468.35513300000002</v>
      </c>
      <c r="P67" s="12">
        <v>476.23651100000001</v>
      </c>
      <c r="Q67" s="12">
        <v>484.26910400000003</v>
      </c>
      <c r="R67" s="12">
        <v>492.65756199999998</v>
      </c>
      <c r="S67" s="12">
        <v>503.89785799999999</v>
      </c>
      <c r="T67" s="12">
        <v>482.03439300000002</v>
      </c>
      <c r="U67" s="12">
        <v>465.36779799999999</v>
      </c>
      <c r="V67" s="12">
        <v>452.39712500000002</v>
      </c>
      <c r="W67" s="12">
        <v>442.68881199999998</v>
      </c>
      <c r="X67" s="12">
        <v>435.78930700000001</v>
      </c>
      <c r="Y67" s="12">
        <v>431.49050899999997</v>
      </c>
      <c r="Z67" s="12">
        <v>428.39685100000003</v>
      </c>
      <c r="AA67" s="12">
        <v>428.22091699999999</v>
      </c>
      <c r="AB67" s="12">
        <v>429.66220099999998</v>
      </c>
      <c r="AC67" s="12">
        <v>432.448914</v>
      </c>
      <c r="AD67" s="12">
        <v>436.50067100000001</v>
      </c>
      <c r="AE67" s="12">
        <v>441.85394300000002</v>
      </c>
      <c r="AF67" s="12">
        <v>448.50277699999998</v>
      </c>
      <c r="AG67" s="12">
        <v>456.380066</v>
      </c>
      <c r="AH67" s="12">
        <v>465.4151</v>
      </c>
      <c r="AI67" s="12">
        <v>475.41476399999999</v>
      </c>
      <c r="AJ67" s="12">
        <v>486.28619400000002</v>
      </c>
      <c r="AK67" s="12">
        <v>497.94732699999997</v>
      </c>
      <c r="AL67" s="12">
        <v>510.33883700000001</v>
      </c>
      <c r="AM67" s="8">
        <v>7.0920000000000002E-3</v>
      </c>
    </row>
    <row r="68" spans="1:39" ht="15" customHeight="1">
      <c r="A68" s="7" t="s">
        <v>524</v>
      </c>
      <c r="B68" s="6" t="s">
        <v>222</v>
      </c>
      <c r="C68" s="18">
        <v>29778</v>
      </c>
      <c r="D68" s="18">
        <v>31041.490234000001</v>
      </c>
      <c r="E68" s="18">
        <v>32482.244140999999</v>
      </c>
      <c r="F68" s="18">
        <v>33990.222655999998</v>
      </c>
      <c r="G68" s="18">
        <v>35545.351562000003</v>
      </c>
      <c r="H68" s="18">
        <v>37136.578125</v>
      </c>
      <c r="I68" s="18">
        <v>38759.246094000002</v>
      </c>
      <c r="J68" s="18">
        <v>40403.234375</v>
      </c>
      <c r="K68" s="18">
        <v>42082.65625</v>
      </c>
      <c r="L68" s="18">
        <v>43784.984375</v>
      </c>
      <c r="M68" s="18">
        <v>45534.296875</v>
      </c>
      <c r="N68" s="18">
        <v>47304.386719000002</v>
      </c>
      <c r="O68" s="18">
        <v>49100.664062000003</v>
      </c>
      <c r="P68" s="18">
        <v>50912.175780999998</v>
      </c>
      <c r="Q68" s="18">
        <v>52747.535155999998</v>
      </c>
      <c r="R68" s="18">
        <v>54613.6875</v>
      </c>
      <c r="S68" s="18">
        <v>56506.199219000002</v>
      </c>
      <c r="T68" s="18">
        <v>58410.117187999997</v>
      </c>
      <c r="U68" s="18">
        <v>60363.503905999998</v>
      </c>
      <c r="V68" s="18">
        <v>62384.332030999998</v>
      </c>
      <c r="W68" s="18">
        <v>64479.304687999997</v>
      </c>
      <c r="X68" s="18">
        <v>66632.515625</v>
      </c>
      <c r="Y68" s="18">
        <v>68841.921875</v>
      </c>
      <c r="Z68" s="18">
        <v>71100.273438000004</v>
      </c>
      <c r="AA68" s="18">
        <v>73411.914061999996</v>
      </c>
      <c r="AB68" s="18">
        <v>75779.40625</v>
      </c>
      <c r="AC68" s="18">
        <v>78219.453125</v>
      </c>
      <c r="AD68" s="18">
        <v>80735.726561999996</v>
      </c>
      <c r="AE68" s="18">
        <v>83323.796875</v>
      </c>
      <c r="AF68" s="18">
        <v>85985.757811999996</v>
      </c>
      <c r="AG68" s="18">
        <v>88714.984375</v>
      </c>
      <c r="AH68" s="18">
        <v>91509.632811999996</v>
      </c>
      <c r="AI68" s="18">
        <v>94372.679688000004</v>
      </c>
      <c r="AJ68" s="18">
        <v>97303.132811999996</v>
      </c>
      <c r="AK68" s="18">
        <v>100298.539062</v>
      </c>
      <c r="AL68" s="18">
        <v>103360.804688</v>
      </c>
      <c r="AM68" s="4">
        <v>3.6013000000000003E-2</v>
      </c>
    </row>
    <row r="71" spans="1:39" ht="15" customHeight="1">
      <c r="B71" s="6" t="s">
        <v>523</v>
      </c>
    </row>
    <row r="72" spans="1:39" ht="15" customHeight="1">
      <c r="A72" s="7" t="s">
        <v>522</v>
      </c>
      <c r="B72" s="10" t="s">
        <v>287</v>
      </c>
      <c r="C72" s="12">
        <v>6235</v>
      </c>
      <c r="D72" s="12">
        <v>6517.2841799999997</v>
      </c>
      <c r="E72" s="12">
        <v>6775.9301759999998</v>
      </c>
      <c r="F72" s="12">
        <v>7010.2172849999997</v>
      </c>
      <c r="G72" s="12">
        <v>7228.830078</v>
      </c>
      <c r="H72" s="12">
        <v>7456.7768550000001</v>
      </c>
      <c r="I72" s="12">
        <v>7688.576172</v>
      </c>
      <c r="J72" s="12">
        <v>7924.716797</v>
      </c>
      <c r="K72" s="12">
        <v>8152.7314450000003</v>
      </c>
      <c r="L72" s="12">
        <v>8424.5917969999991</v>
      </c>
      <c r="M72" s="12">
        <v>8640.7128909999992</v>
      </c>
      <c r="N72" s="12">
        <v>8829.2695309999999</v>
      </c>
      <c r="O72" s="12">
        <v>9053.8173829999996</v>
      </c>
      <c r="P72" s="12">
        <v>9279.4853519999997</v>
      </c>
      <c r="Q72" s="12">
        <v>9501.4091800000006</v>
      </c>
      <c r="R72" s="12">
        <v>9711.1796880000002</v>
      </c>
      <c r="S72" s="12">
        <v>9920.7119139999995</v>
      </c>
      <c r="T72" s="12">
        <v>10103.678711</v>
      </c>
      <c r="U72" s="12">
        <v>10286.519531</v>
      </c>
      <c r="V72" s="12">
        <v>10469.439453000001</v>
      </c>
      <c r="W72" s="12">
        <v>10650.774414</v>
      </c>
      <c r="X72" s="12">
        <v>10846.291015999999</v>
      </c>
      <c r="Y72" s="12">
        <v>11030.311523</v>
      </c>
      <c r="Z72" s="12">
        <v>11229.783203000001</v>
      </c>
      <c r="AA72" s="12">
        <v>11419.052734000001</v>
      </c>
      <c r="AB72" s="12">
        <v>11602.791015999999</v>
      </c>
      <c r="AC72" s="12">
        <v>11783.269531</v>
      </c>
      <c r="AD72" s="12">
        <v>11975.101562</v>
      </c>
      <c r="AE72" s="12">
        <v>12176.208984000001</v>
      </c>
      <c r="AF72" s="12">
        <v>12386.894531</v>
      </c>
      <c r="AG72" s="12">
        <v>12605.395508</v>
      </c>
      <c r="AH72" s="12">
        <v>12830.905273</v>
      </c>
      <c r="AI72" s="12">
        <v>13050.955078000001</v>
      </c>
      <c r="AJ72" s="12">
        <v>13270.03125</v>
      </c>
      <c r="AK72" s="12">
        <v>13487.726562</v>
      </c>
      <c r="AL72" s="12">
        <v>13701.009765999999</v>
      </c>
      <c r="AM72" s="8">
        <v>2.2093999999999999E-2</v>
      </c>
    </row>
    <row r="73" spans="1:39" ht="15" customHeight="1">
      <c r="A73" s="7" t="s">
        <v>521</v>
      </c>
      <c r="B73" s="10" t="s">
        <v>193</v>
      </c>
      <c r="C73" s="12">
        <v>3446</v>
      </c>
      <c r="D73" s="12">
        <v>3625.8779300000001</v>
      </c>
      <c r="E73" s="12">
        <v>3817.9799800000001</v>
      </c>
      <c r="F73" s="12">
        <v>4013.9624020000001</v>
      </c>
      <c r="G73" s="12">
        <v>4216.6860349999997</v>
      </c>
      <c r="H73" s="12">
        <v>4419.3544920000004</v>
      </c>
      <c r="I73" s="12">
        <v>4620.6337890000004</v>
      </c>
      <c r="J73" s="12">
        <v>4820.1601559999999</v>
      </c>
      <c r="K73" s="12">
        <v>5009.8510740000002</v>
      </c>
      <c r="L73" s="12">
        <v>5192.6210940000001</v>
      </c>
      <c r="M73" s="12">
        <v>5370.7421880000002</v>
      </c>
      <c r="N73" s="12">
        <v>5546.5649409999996</v>
      </c>
      <c r="O73" s="12">
        <v>5722.8637699999999</v>
      </c>
      <c r="P73" s="12">
        <v>5894.2939450000003</v>
      </c>
      <c r="Q73" s="12">
        <v>6065.1245120000003</v>
      </c>
      <c r="R73" s="12">
        <v>6230.8862300000001</v>
      </c>
      <c r="S73" s="12">
        <v>6379.7021480000003</v>
      </c>
      <c r="T73" s="12">
        <v>6497.9736329999996</v>
      </c>
      <c r="U73" s="12">
        <v>6610.1650390000004</v>
      </c>
      <c r="V73" s="12">
        <v>6718.6123049999997</v>
      </c>
      <c r="W73" s="12">
        <v>6823.0839839999999</v>
      </c>
      <c r="X73" s="12">
        <v>6940.4296880000002</v>
      </c>
      <c r="Y73" s="12">
        <v>7046.1577150000003</v>
      </c>
      <c r="Z73" s="12">
        <v>7161.3662109999996</v>
      </c>
      <c r="AA73" s="12">
        <v>7267.8686520000001</v>
      </c>
      <c r="AB73" s="12">
        <v>7371.0302730000003</v>
      </c>
      <c r="AC73" s="12">
        <v>7478.2612300000001</v>
      </c>
      <c r="AD73" s="12">
        <v>7593.9345700000003</v>
      </c>
      <c r="AE73" s="12">
        <v>7717.201172</v>
      </c>
      <c r="AF73" s="12">
        <v>7850.0048829999996</v>
      </c>
      <c r="AG73" s="12">
        <v>7988.5776370000003</v>
      </c>
      <c r="AH73" s="12">
        <v>8134.0649409999996</v>
      </c>
      <c r="AI73" s="12">
        <v>8278.3515619999998</v>
      </c>
      <c r="AJ73" s="12">
        <v>8423.9335940000001</v>
      </c>
      <c r="AK73" s="12">
        <v>8565.0058590000008</v>
      </c>
      <c r="AL73" s="12">
        <v>8701.1845699999994</v>
      </c>
      <c r="AM73" s="8">
        <v>2.6079999999999999E-2</v>
      </c>
    </row>
    <row r="74" spans="1:39" ht="15" customHeight="1">
      <c r="A74" s="7" t="s">
        <v>520</v>
      </c>
      <c r="B74" s="10" t="s">
        <v>191</v>
      </c>
      <c r="C74" s="12">
        <v>555</v>
      </c>
      <c r="D74" s="12">
        <v>572.34661900000003</v>
      </c>
      <c r="E74" s="12">
        <v>589.34863299999995</v>
      </c>
      <c r="F74" s="12">
        <v>602.24267599999996</v>
      </c>
      <c r="G74" s="12">
        <v>610.78320299999996</v>
      </c>
      <c r="H74" s="12">
        <v>620.15423599999997</v>
      </c>
      <c r="I74" s="12">
        <v>639.53509499999996</v>
      </c>
      <c r="J74" s="12">
        <v>659.14434800000004</v>
      </c>
      <c r="K74" s="12">
        <v>677.96093800000006</v>
      </c>
      <c r="L74" s="12">
        <v>697.01147500000002</v>
      </c>
      <c r="M74" s="12">
        <v>715.82409700000005</v>
      </c>
      <c r="N74" s="12">
        <v>733.62933299999997</v>
      </c>
      <c r="O74" s="12">
        <v>752.43866000000003</v>
      </c>
      <c r="P74" s="12">
        <v>773.14190699999995</v>
      </c>
      <c r="Q74" s="12">
        <v>793.22741699999995</v>
      </c>
      <c r="R74" s="12">
        <v>811.566956</v>
      </c>
      <c r="S74" s="12">
        <v>831.10613999999998</v>
      </c>
      <c r="T74" s="12">
        <v>851.90136700000005</v>
      </c>
      <c r="U74" s="12">
        <v>874.52984600000002</v>
      </c>
      <c r="V74" s="12">
        <v>898.40399200000002</v>
      </c>
      <c r="W74" s="12">
        <v>923.12616000000003</v>
      </c>
      <c r="X74" s="12">
        <v>948.39355499999999</v>
      </c>
      <c r="Y74" s="12">
        <v>973.83783000000005</v>
      </c>
      <c r="Z74" s="12">
        <v>1001.004578</v>
      </c>
      <c r="AA74" s="12">
        <v>1027.9241939999999</v>
      </c>
      <c r="AB74" s="12">
        <v>1054.3917240000001</v>
      </c>
      <c r="AC74" s="12">
        <v>1081.3929439999999</v>
      </c>
      <c r="AD74" s="12">
        <v>1109.5157469999999</v>
      </c>
      <c r="AE74" s="12">
        <v>1138.4104</v>
      </c>
      <c r="AF74" s="12">
        <v>1167.5958250000001</v>
      </c>
      <c r="AG74" s="12">
        <v>1197.676025</v>
      </c>
      <c r="AH74" s="12">
        <v>1228.0722659999999</v>
      </c>
      <c r="AI74" s="12">
        <v>1257.4617920000001</v>
      </c>
      <c r="AJ74" s="12">
        <v>1286.4335940000001</v>
      </c>
      <c r="AK74" s="12">
        <v>1316.6361079999999</v>
      </c>
      <c r="AL74" s="12">
        <v>1347.2677000000001</v>
      </c>
      <c r="AM74" s="8">
        <v>2.5499000000000001E-2</v>
      </c>
    </row>
    <row r="75" spans="1:39" ht="15" customHeight="1">
      <c r="A75" s="7" t="s">
        <v>519</v>
      </c>
      <c r="B75" s="10" t="s">
        <v>189</v>
      </c>
      <c r="C75" s="12">
        <v>2234</v>
      </c>
      <c r="D75" s="12">
        <v>2319.0595699999999</v>
      </c>
      <c r="E75" s="12">
        <v>2368.6015619999998</v>
      </c>
      <c r="F75" s="12">
        <v>2394.0122070000002</v>
      </c>
      <c r="G75" s="12">
        <v>2401.3610840000001</v>
      </c>
      <c r="H75" s="12">
        <v>2417.2680660000001</v>
      </c>
      <c r="I75" s="12">
        <v>2428.406982</v>
      </c>
      <c r="J75" s="12">
        <v>2445.4123540000001</v>
      </c>
      <c r="K75" s="12">
        <v>2464.9194339999999</v>
      </c>
      <c r="L75" s="12">
        <v>2534.9589839999999</v>
      </c>
      <c r="M75" s="12">
        <v>2554.1459960000002</v>
      </c>
      <c r="N75" s="12">
        <v>2549.0747070000002</v>
      </c>
      <c r="O75" s="12">
        <v>2578.514893</v>
      </c>
      <c r="P75" s="12">
        <v>2612.0495609999998</v>
      </c>
      <c r="Q75" s="12">
        <v>2643.056885</v>
      </c>
      <c r="R75" s="12">
        <v>2668.726807</v>
      </c>
      <c r="S75" s="12">
        <v>2709.9040530000002</v>
      </c>
      <c r="T75" s="12">
        <v>2753.803711</v>
      </c>
      <c r="U75" s="12">
        <v>2801.8242190000001</v>
      </c>
      <c r="V75" s="12">
        <v>2852.4228520000001</v>
      </c>
      <c r="W75" s="12">
        <v>2904.5642090000001</v>
      </c>
      <c r="X75" s="12">
        <v>2957.4677729999999</v>
      </c>
      <c r="Y75" s="12">
        <v>3010.3159179999998</v>
      </c>
      <c r="Z75" s="12">
        <v>3067.4128420000002</v>
      </c>
      <c r="AA75" s="12">
        <v>3123.2602539999998</v>
      </c>
      <c r="AB75" s="12">
        <v>3177.369385</v>
      </c>
      <c r="AC75" s="12">
        <v>3223.6154790000001</v>
      </c>
      <c r="AD75" s="12">
        <v>3271.6513669999999</v>
      </c>
      <c r="AE75" s="12">
        <v>3320.5974120000001</v>
      </c>
      <c r="AF75" s="12">
        <v>3369.2939449999999</v>
      </c>
      <c r="AG75" s="12">
        <v>3419.1416020000001</v>
      </c>
      <c r="AH75" s="12">
        <v>3468.7687989999999</v>
      </c>
      <c r="AI75" s="12">
        <v>3515.1411130000001</v>
      </c>
      <c r="AJ75" s="12">
        <v>3559.6640619999998</v>
      </c>
      <c r="AK75" s="12">
        <v>3606.0852049999999</v>
      </c>
      <c r="AL75" s="12">
        <v>3652.5571289999998</v>
      </c>
      <c r="AM75" s="8">
        <v>1.345E-2</v>
      </c>
    </row>
    <row r="76" spans="1:39" ht="15" customHeight="1">
      <c r="A76" s="7" t="s">
        <v>518</v>
      </c>
      <c r="B76" s="10" t="s">
        <v>282</v>
      </c>
      <c r="C76" s="12">
        <v>797</v>
      </c>
      <c r="D76" s="12">
        <v>814.31341599999996</v>
      </c>
      <c r="E76" s="12">
        <v>832.54174799999998</v>
      </c>
      <c r="F76" s="12">
        <v>850.93450900000005</v>
      </c>
      <c r="G76" s="12">
        <v>868.08532700000001</v>
      </c>
      <c r="H76" s="12">
        <v>884.36328100000003</v>
      </c>
      <c r="I76" s="12">
        <v>899.87091099999998</v>
      </c>
      <c r="J76" s="12">
        <v>915.00018299999999</v>
      </c>
      <c r="K76" s="12">
        <v>930.10821499999997</v>
      </c>
      <c r="L76" s="12">
        <v>945.30841099999998</v>
      </c>
      <c r="M76" s="12">
        <v>960.37695299999996</v>
      </c>
      <c r="N76" s="12">
        <v>975.49829099999999</v>
      </c>
      <c r="O76" s="12">
        <v>991.31237799999997</v>
      </c>
      <c r="P76" s="12">
        <v>1006.232849</v>
      </c>
      <c r="Q76" s="12">
        <v>1024.769775</v>
      </c>
      <c r="R76" s="12">
        <v>1044.1087649999999</v>
      </c>
      <c r="S76" s="12">
        <v>1068.7189940000001</v>
      </c>
      <c r="T76" s="12">
        <v>1094.1195070000001</v>
      </c>
      <c r="U76" s="12">
        <v>1120.505737</v>
      </c>
      <c r="V76" s="12">
        <v>1147.934448</v>
      </c>
      <c r="W76" s="12">
        <v>1176.325073</v>
      </c>
      <c r="X76" s="12">
        <v>1205.3436280000001</v>
      </c>
      <c r="Y76" s="12">
        <v>1235.2358400000001</v>
      </c>
      <c r="Z76" s="12">
        <v>1266.1448969999999</v>
      </c>
      <c r="AA76" s="12">
        <v>1298.1407469999999</v>
      </c>
      <c r="AB76" s="12">
        <v>1329.5070800000001</v>
      </c>
      <c r="AC76" s="12">
        <v>1364.8549800000001</v>
      </c>
      <c r="AD76" s="12">
        <v>1401.499634</v>
      </c>
      <c r="AE76" s="12">
        <v>1439.491943</v>
      </c>
      <c r="AF76" s="12">
        <v>1478.8847659999999</v>
      </c>
      <c r="AG76" s="12">
        <v>1519.7332759999999</v>
      </c>
      <c r="AH76" s="12">
        <v>1562.0948490000001</v>
      </c>
      <c r="AI76" s="12">
        <v>1606.029053</v>
      </c>
      <c r="AJ76" s="12">
        <v>1651.5981449999999</v>
      </c>
      <c r="AK76" s="12">
        <v>1698.8664550000001</v>
      </c>
      <c r="AL76" s="12">
        <v>1747.9021</v>
      </c>
      <c r="AM76" s="8">
        <v>2.2720000000000001E-2</v>
      </c>
    </row>
    <row r="77" spans="1:39" ht="15" customHeight="1">
      <c r="A77" s="7" t="s">
        <v>517</v>
      </c>
      <c r="B77" s="10" t="s">
        <v>193</v>
      </c>
      <c r="C77" s="12">
        <v>314</v>
      </c>
      <c r="D77" s="12">
        <v>320.90008499999999</v>
      </c>
      <c r="E77" s="12">
        <v>328.37051400000001</v>
      </c>
      <c r="F77" s="12">
        <v>336.26971400000002</v>
      </c>
      <c r="G77" s="12">
        <v>343.67099000000002</v>
      </c>
      <c r="H77" s="12">
        <v>350.793182</v>
      </c>
      <c r="I77" s="12">
        <v>357.69940200000002</v>
      </c>
      <c r="J77" s="12">
        <v>364.70428500000003</v>
      </c>
      <c r="K77" s="12">
        <v>371.83026100000001</v>
      </c>
      <c r="L77" s="12">
        <v>379.05014</v>
      </c>
      <c r="M77" s="12">
        <v>386.29541</v>
      </c>
      <c r="N77" s="12">
        <v>393.511414</v>
      </c>
      <c r="O77" s="12">
        <v>400.94512900000001</v>
      </c>
      <c r="P77" s="12">
        <v>408.62274200000002</v>
      </c>
      <c r="Q77" s="12">
        <v>416.60351600000001</v>
      </c>
      <c r="R77" s="12">
        <v>424.91039999999998</v>
      </c>
      <c r="S77" s="12">
        <v>436.73355099999998</v>
      </c>
      <c r="T77" s="12">
        <v>448.902466</v>
      </c>
      <c r="U77" s="12">
        <v>461.51687600000002</v>
      </c>
      <c r="V77" s="12">
        <v>474.602081</v>
      </c>
      <c r="W77" s="12">
        <v>488.11086999999998</v>
      </c>
      <c r="X77" s="12">
        <v>501.86407500000001</v>
      </c>
      <c r="Y77" s="12">
        <v>515.98706100000004</v>
      </c>
      <c r="Z77" s="12">
        <v>530.55041500000004</v>
      </c>
      <c r="AA77" s="12">
        <v>545.58587599999998</v>
      </c>
      <c r="AB77" s="12">
        <v>560.21179199999995</v>
      </c>
      <c r="AC77" s="12">
        <v>577.41394000000003</v>
      </c>
      <c r="AD77" s="12">
        <v>595.22094700000002</v>
      </c>
      <c r="AE77" s="12">
        <v>613.65594499999997</v>
      </c>
      <c r="AF77" s="12">
        <v>632.74285899999995</v>
      </c>
      <c r="AG77" s="12">
        <v>652.506531</v>
      </c>
      <c r="AH77" s="12">
        <v>672.97326699999996</v>
      </c>
      <c r="AI77" s="12">
        <v>694.16949499999998</v>
      </c>
      <c r="AJ77" s="12">
        <v>716.12396200000001</v>
      </c>
      <c r="AK77" s="12">
        <v>738.86517300000003</v>
      </c>
      <c r="AL77" s="12">
        <v>762.42443800000001</v>
      </c>
      <c r="AM77" s="8">
        <v>2.5779E-2</v>
      </c>
    </row>
    <row r="78" spans="1:39" ht="15" customHeight="1">
      <c r="A78" s="7" t="s">
        <v>516</v>
      </c>
      <c r="B78" s="10" t="s">
        <v>191</v>
      </c>
      <c r="C78" s="12">
        <v>97</v>
      </c>
      <c r="D78" s="12">
        <v>102.62593099999999</v>
      </c>
      <c r="E78" s="12">
        <v>109.072639</v>
      </c>
      <c r="F78" s="12">
        <v>115.792709</v>
      </c>
      <c r="G78" s="12">
        <v>122.390182</v>
      </c>
      <c r="H78" s="12">
        <v>129.031509</v>
      </c>
      <c r="I78" s="12">
        <v>135.74374399999999</v>
      </c>
      <c r="J78" s="12">
        <v>142.681061</v>
      </c>
      <c r="K78" s="12">
        <v>149.862595</v>
      </c>
      <c r="L78" s="12">
        <v>157.28076200000001</v>
      </c>
      <c r="M78" s="12">
        <v>164.905991</v>
      </c>
      <c r="N78" s="12">
        <v>172.713516</v>
      </c>
      <c r="O78" s="12">
        <v>180.84123199999999</v>
      </c>
      <c r="P78" s="12">
        <v>189.31402600000001</v>
      </c>
      <c r="Q78" s="12">
        <v>198.17764299999999</v>
      </c>
      <c r="R78" s="12">
        <v>207.459091</v>
      </c>
      <c r="S78" s="12">
        <v>217.562546</v>
      </c>
      <c r="T78" s="12">
        <v>228.06336999999999</v>
      </c>
      <c r="U78" s="12">
        <v>239.03121899999999</v>
      </c>
      <c r="V78" s="12">
        <v>250.49418600000001</v>
      </c>
      <c r="W78" s="12">
        <v>262.43661500000002</v>
      </c>
      <c r="X78" s="12">
        <v>274.75933800000001</v>
      </c>
      <c r="Y78" s="12">
        <v>287.55007899999998</v>
      </c>
      <c r="Z78" s="12">
        <v>300.86520400000001</v>
      </c>
      <c r="AA78" s="12">
        <v>314.73840300000001</v>
      </c>
      <c r="AB78" s="12">
        <v>328.57254</v>
      </c>
      <c r="AC78" s="12">
        <v>343.20547499999998</v>
      </c>
      <c r="AD78" s="12">
        <v>358.44000199999999</v>
      </c>
      <c r="AE78" s="12">
        <v>374.30126999999999</v>
      </c>
      <c r="AF78" s="12">
        <v>390.81573500000002</v>
      </c>
      <c r="AG78" s="12">
        <v>408.010651</v>
      </c>
      <c r="AH78" s="12">
        <v>425.91467299999999</v>
      </c>
      <c r="AI78" s="12">
        <v>444.55764799999997</v>
      </c>
      <c r="AJ78" s="12">
        <v>463.97052000000002</v>
      </c>
      <c r="AK78" s="12">
        <v>484.18566900000002</v>
      </c>
      <c r="AL78" s="12">
        <v>505.23684700000001</v>
      </c>
      <c r="AM78" s="8">
        <v>4.7996999999999998E-2</v>
      </c>
    </row>
    <row r="79" spans="1:39" ht="15" customHeight="1">
      <c r="A79" s="7" t="s">
        <v>515</v>
      </c>
      <c r="B79" s="10" t="s">
        <v>189</v>
      </c>
      <c r="C79" s="12">
        <v>386</v>
      </c>
      <c r="D79" s="12">
        <v>390.78741500000001</v>
      </c>
      <c r="E79" s="12">
        <v>395.09860200000003</v>
      </c>
      <c r="F79" s="12">
        <v>398.87207000000001</v>
      </c>
      <c r="G79" s="12">
        <v>402.02413899999999</v>
      </c>
      <c r="H79" s="12">
        <v>404.53860500000002</v>
      </c>
      <c r="I79" s="12">
        <v>406.42776500000002</v>
      </c>
      <c r="J79" s="12">
        <v>407.61483800000002</v>
      </c>
      <c r="K79" s="12">
        <v>408.415344</v>
      </c>
      <c r="L79" s="12">
        <v>408.97747800000002</v>
      </c>
      <c r="M79" s="12">
        <v>409.175568</v>
      </c>
      <c r="N79" s="12">
        <v>409.273346</v>
      </c>
      <c r="O79" s="12">
        <v>409.52596999999997</v>
      </c>
      <c r="P79" s="12">
        <v>408.29608200000001</v>
      </c>
      <c r="Q79" s="12">
        <v>409.98870799999997</v>
      </c>
      <c r="R79" s="12">
        <v>411.73928799999999</v>
      </c>
      <c r="S79" s="12">
        <v>414.42288200000002</v>
      </c>
      <c r="T79" s="12">
        <v>417.15368699999999</v>
      </c>
      <c r="U79" s="12">
        <v>419.95764200000002</v>
      </c>
      <c r="V79" s="12">
        <v>422.83822600000002</v>
      </c>
      <c r="W79" s="12">
        <v>425.77761800000002</v>
      </c>
      <c r="X79" s="12">
        <v>428.72018400000002</v>
      </c>
      <c r="Y79" s="12">
        <v>431.698669</v>
      </c>
      <c r="Z79" s="12">
        <v>434.729218</v>
      </c>
      <c r="AA79" s="12">
        <v>437.81649800000002</v>
      </c>
      <c r="AB79" s="12">
        <v>440.72271699999999</v>
      </c>
      <c r="AC79" s="12">
        <v>444.23553500000003</v>
      </c>
      <c r="AD79" s="12">
        <v>447.83865400000002</v>
      </c>
      <c r="AE79" s="12">
        <v>451.53466800000001</v>
      </c>
      <c r="AF79" s="12">
        <v>455.326233</v>
      </c>
      <c r="AG79" s="12">
        <v>459.21603399999998</v>
      </c>
      <c r="AH79" s="12">
        <v>463.20693999999997</v>
      </c>
      <c r="AI79" s="12">
        <v>467.30181900000002</v>
      </c>
      <c r="AJ79" s="12">
        <v>471.50372299999998</v>
      </c>
      <c r="AK79" s="12">
        <v>475.81564300000002</v>
      </c>
      <c r="AL79" s="12">
        <v>480.240906</v>
      </c>
      <c r="AM79" s="8">
        <v>6.0809999999999996E-3</v>
      </c>
    </row>
    <row r="80" spans="1:39" ht="15" customHeight="1">
      <c r="A80" s="7" t="s">
        <v>514</v>
      </c>
      <c r="B80" s="10" t="s">
        <v>277</v>
      </c>
      <c r="C80" s="12">
        <v>620</v>
      </c>
      <c r="D80" s="12">
        <v>662.51617399999998</v>
      </c>
      <c r="E80" s="12">
        <v>709.97198500000002</v>
      </c>
      <c r="F80" s="12">
        <v>759.43029799999999</v>
      </c>
      <c r="G80" s="12">
        <v>810.13964799999997</v>
      </c>
      <c r="H80" s="12">
        <v>862.19079599999998</v>
      </c>
      <c r="I80" s="12">
        <v>915.45288100000005</v>
      </c>
      <c r="J80" s="12">
        <v>970.04089399999998</v>
      </c>
      <c r="K80" s="12">
        <v>1014.695557</v>
      </c>
      <c r="L80" s="12">
        <v>1060.437866</v>
      </c>
      <c r="M80" s="12">
        <v>1060.2436520000001</v>
      </c>
      <c r="N80" s="12">
        <v>1126.179932</v>
      </c>
      <c r="O80" s="12">
        <v>1164.8691409999999</v>
      </c>
      <c r="P80" s="12">
        <v>1219.41626</v>
      </c>
      <c r="Q80" s="12">
        <v>1275.0668949999999</v>
      </c>
      <c r="R80" s="12">
        <v>1332.707764</v>
      </c>
      <c r="S80" s="12">
        <v>1392.761475</v>
      </c>
      <c r="T80" s="12">
        <v>1454.1951899999999</v>
      </c>
      <c r="U80" s="12">
        <v>1517.5020750000001</v>
      </c>
      <c r="V80" s="12">
        <v>1582.6166989999999</v>
      </c>
      <c r="W80" s="12">
        <v>1649.5938719999999</v>
      </c>
      <c r="X80" s="12">
        <v>1718.5974120000001</v>
      </c>
      <c r="Y80" s="12">
        <v>1788.8179929999999</v>
      </c>
      <c r="Z80" s="12">
        <v>1860.8428960000001</v>
      </c>
      <c r="AA80" s="12">
        <v>1934.5357670000001</v>
      </c>
      <c r="AB80" s="12">
        <v>2009.7741699999999</v>
      </c>
      <c r="AC80" s="12">
        <v>2087.841797</v>
      </c>
      <c r="AD80" s="12">
        <v>2167.7216800000001</v>
      </c>
      <c r="AE80" s="12">
        <v>2249.599365</v>
      </c>
      <c r="AF80" s="12">
        <v>2333.423828</v>
      </c>
      <c r="AG80" s="12">
        <v>2418.813721</v>
      </c>
      <c r="AH80" s="12">
        <v>2506.001221</v>
      </c>
      <c r="AI80" s="12">
        <v>2595.7226559999999</v>
      </c>
      <c r="AJ80" s="12">
        <v>2688.2048340000001</v>
      </c>
      <c r="AK80" s="12">
        <v>2783.4541020000001</v>
      </c>
      <c r="AL80" s="12">
        <v>2881.3171390000002</v>
      </c>
      <c r="AM80" s="8">
        <v>4.4181999999999999E-2</v>
      </c>
    </row>
    <row r="81" spans="1:39" ht="15" customHeight="1">
      <c r="A81" s="7" t="s">
        <v>513</v>
      </c>
      <c r="B81" s="10" t="s">
        <v>193</v>
      </c>
      <c r="C81" s="12">
        <v>362</v>
      </c>
      <c r="D81" s="12">
        <v>386.693085</v>
      </c>
      <c r="E81" s="12">
        <v>415.280914</v>
      </c>
      <c r="F81" s="12">
        <v>444.85290500000002</v>
      </c>
      <c r="G81" s="12">
        <v>475.288025</v>
      </c>
      <c r="H81" s="12">
        <v>506.77801499999998</v>
      </c>
      <c r="I81" s="12">
        <v>539.19940199999996</v>
      </c>
      <c r="J81" s="12">
        <v>572.559753</v>
      </c>
      <c r="K81" s="12">
        <v>606.86779799999999</v>
      </c>
      <c r="L81" s="12">
        <v>642.16143799999998</v>
      </c>
      <c r="M81" s="12">
        <v>678.33905000000004</v>
      </c>
      <c r="N81" s="12">
        <v>715.45538299999998</v>
      </c>
      <c r="O81" s="12">
        <v>753.59027100000003</v>
      </c>
      <c r="P81" s="12">
        <v>792.73840299999995</v>
      </c>
      <c r="Q81" s="12">
        <v>832.67431599999998</v>
      </c>
      <c r="R81" s="12">
        <v>873.847351</v>
      </c>
      <c r="S81" s="12">
        <v>915.10797100000002</v>
      </c>
      <c r="T81" s="12">
        <v>957.167236</v>
      </c>
      <c r="U81" s="12">
        <v>1000.376099</v>
      </c>
      <c r="V81" s="12">
        <v>1044.643188</v>
      </c>
      <c r="W81" s="12">
        <v>1089.996948</v>
      </c>
      <c r="X81" s="12">
        <v>1136.4799800000001</v>
      </c>
      <c r="Y81" s="12">
        <v>1183.706543</v>
      </c>
      <c r="Z81" s="12">
        <v>1231.401245</v>
      </c>
      <c r="AA81" s="12">
        <v>1279.8764650000001</v>
      </c>
      <c r="AB81" s="12">
        <v>1329.238159</v>
      </c>
      <c r="AC81" s="12">
        <v>1379.3572999999999</v>
      </c>
      <c r="AD81" s="12">
        <v>1430.118774</v>
      </c>
      <c r="AE81" s="12">
        <v>1481.658081</v>
      </c>
      <c r="AF81" s="12">
        <v>1533.873413</v>
      </c>
      <c r="AG81" s="12">
        <v>1586.3292240000001</v>
      </c>
      <c r="AH81" s="12">
        <v>1639.2017820000001</v>
      </c>
      <c r="AI81" s="12">
        <v>1693.169678</v>
      </c>
      <c r="AJ81" s="12">
        <v>1748.3979489999999</v>
      </c>
      <c r="AK81" s="12">
        <v>1804.829712</v>
      </c>
      <c r="AL81" s="12">
        <v>1862.246582</v>
      </c>
      <c r="AM81" s="8">
        <v>4.7317999999999999E-2</v>
      </c>
    </row>
    <row r="82" spans="1:39" ht="15" customHeight="1">
      <c r="A82" s="7" t="s">
        <v>512</v>
      </c>
      <c r="B82" s="10" t="s">
        <v>191</v>
      </c>
      <c r="C82" s="12">
        <v>30</v>
      </c>
      <c r="D82" s="12">
        <v>36.723846000000002</v>
      </c>
      <c r="E82" s="12">
        <v>44.355713000000002</v>
      </c>
      <c r="F82" s="12">
        <v>52.8508</v>
      </c>
      <c r="G82" s="12">
        <v>61.601086000000002</v>
      </c>
      <c r="H82" s="12">
        <v>70.589637999999994</v>
      </c>
      <c r="I82" s="12">
        <v>79.820762999999999</v>
      </c>
      <c r="J82" s="12">
        <v>89.300369000000003</v>
      </c>
      <c r="K82" s="12">
        <v>99.116966000000005</v>
      </c>
      <c r="L82" s="12">
        <v>109.28074599999999</v>
      </c>
      <c r="M82" s="12">
        <v>119.67720799999999</v>
      </c>
      <c r="N82" s="12">
        <v>130.431793</v>
      </c>
      <c r="O82" s="12">
        <v>141.554123</v>
      </c>
      <c r="P82" s="12">
        <v>153.098602</v>
      </c>
      <c r="Q82" s="12">
        <v>164.94645700000001</v>
      </c>
      <c r="R82" s="12">
        <v>177.39370700000001</v>
      </c>
      <c r="S82" s="12">
        <v>190.864182</v>
      </c>
      <c r="T82" s="12">
        <v>204.794678</v>
      </c>
      <c r="U82" s="12">
        <v>219.28462200000001</v>
      </c>
      <c r="V82" s="12">
        <v>234.35581999999999</v>
      </c>
      <c r="W82" s="12">
        <v>250.030396</v>
      </c>
      <c r="X82" s="12">
        <v>266.395081</v>
      </c>
      <c r="Y82" s="12">
        <v>283.16589399999998</v>
      </c>
      <c r="Z82" s="12">
        <v>300.93679800000001</v>
      </c>
      <c r="AA82" s="12">
        <v>319.40704299999999</v>
      </c>
      <c r="AB82" s="12">
        <v>338.58081099999998</v>
      </c>
      <c r="AC82" s="12">
        <v>358.49206500000003</v>
      </c>
      <c r="AD82" s="12">
        <v>379.26229899999998</v>
      </c>
      <c r="AE82" s="12">
        <v>400.92901599999999</v>
      </c>
      <c r="AF82" s="12">
        <v>423.53106700000001</v>
      </c>
      <c r="AG82" s="12">
        <v>447.10891700000002</v>
      </c>
      <c r="AH82" s="12">
        <v>471.70526100000001</v>
      </c>
      <c r="AI82" s="12">
        <v>497.363831</v>
      </c>
      <c r="AJ82" s="12">
        <v>524.13110400000005</v>
      </c>
      <c r="AK82" s="12">
        <v>552.05542000000003</v>
      </c>
      <c r="AL82" s="12">
        <v>581.18658400000004</v>
      </c>
      <c r="AM82" s="8">
        <v>8.4614999999999996E-2</v>
      </c>
    </row>
    <row r="83" spans="1:39" ht="15" customHeight="1">
      <c r="A83" s="7" t="s">
        <v>511</v>
      </c>
      <c r="B83" s="10" t="s">
        <v>189</v>
      </c>
      <c r="C83" s="12">
        <v>228</v>
      </c>
      <c r="D83" s="12">
        <v>239.099243</v>
      </c>
      <c r="E83" s="12">
        <v>250.33535800000001</v>
      </c>
      <c r="F83" s="12">
        <v>261.726562</v>
      </c>
      <c r="G83" s="12">
        <v>273.25058000000001</v>
      </c>
      <c r="H83" s="12">
        <v>284.823151</v>
      </c>
      <c r="I83" s="12">
        <v>296.43270899999999</v>
      </c>
      <c r="J83" s="12">
        <v>308.18075599999997</v>
      </c>
      <c r="K83" s="12">
        <v>308.710846</v>
      </c>
      <c r="L83" s="12">
        <v>308.99563599999999</v>
      </c>
      <c r="M83" s="12">
        <v>262.22738600000002</v>
      </c>
      <c r="N83" s="12">
        <v>280.29269399999998</v>
      </c>
      <c r="O83" s="12">
        <v>269.72473100000002</v>
      </c>
      <c r="P83" s="12">
        <v>273.57925399999999</v>
      </c>
      <c r="Q83" s="12">
        <v>277.44604500000003</v>
      </c>
      <c r="R83" s="12">
        <v>281.46664399999997</v>
      </c>
      <c r="S83" s="12">
        <v>286.78927599999997</v>
      </c>
      <c r="T83" s="12">
        <v>292.23324600000001</v>
      </c>
      <c r="U83" s="12">
        <v>297.84130900000002</v>
      </c>
      <c r="V83" s="12">
        <v>303.61773699999998</v>
      </c>
      <c r="W83" s="12">
        <v>309.56652800000001</v>
      </c>
      <c r="X83" s="12">
        <v>315.72247299999998</v>
      </c>
      <c r="Y83" s="12">
        <v>321.94555700000001</v>
      </c>
      <c r="Z83" s="12">
        <v>328.50485200000003</v>
      </c>
      <c r="AA83" s="12">
        <v>335.25228900000002</v>
      </c>
      <c r="AB83" s="12">
        <v>341.95513899999997</v>
      </c>
      <c r="AC83" s="12">
        <v>349.99237099999999</v>
      </c>
      <c r="AD83" s="12">
        <v>358.34060699999998</v>
      </c>
      <c r="AE83" s="12">
        <v>367.01214599999997</v>
      </c>
      <c r="AF83" s="12">
        <v>376.019409</v>
      </c>
      <c r="AG83" s="12">
        <v>385.375519</v>
      </c>
      <c r="AH83" s="12">
        <v>395.09414700000002</v>
      </c>
      <c r="AI83" s="12">
        <v>405.18933099999998</v>
      </c>
      <c r="AJ83" s="12">
        <v>415.67575099999999</v>
      </c>
      <c r="AK83" s="12">
        <v>426.56878699999999</v>
      </c>
      <c r="AL83" s="12">
        <v>437.88412499999998</v>
      </c>
      <c r="AM83" s="8">
        <v>1.7956E-2</v>
      </c>
    </row>
    <row r="84" spans="1:39" ht="15" customHeight="1">
      <c r="A84" s="7" t="s">
        <v>510</v>
      </c>
      <c r="B84" s="10" t="s">
        <v>272</v>
      </c>
      <c r="C84" s="12">
        <v>1272</v>
      </c>
      <c r="D84" s="12">
        <v>1340.746948</v>
      </c>
      <c r="E84" s="12">
        <v>1421.420288</v>
      </c>
      <c r="F84" s="12">
        <v>1505.4624020000001</v>
      </c>
      <c r="G84" s="12">
        <v>1590.2114260000001</v>
      </c>
      <c r="H84" s="12">
        <v>1664.4548339999999</v>
      </c>
      <c r="I84" s="12">
        <v>1739.45874</v>
      </c>
      <c r="J84" s="12">
        <v>1815.409668</v>
      </c>
      <c r="K84" s="12">
        <v>1892.8054199999999</v>
      </c>
      <c r="L84" s="12">
        <v>1956.769043</v>
      </c>
      <c r="M84" s="12">
        <v>2043.9533690000001</v>
      </c>
      <c r="N84" s="12">
        <v>2110.8972170000002</v>
      </c>
      <c r="O84" s="12">
        <v>2182.703857</v>
      </c>
      <c r="P84" s="12">
        <v>2274.3159179999998</v>
      </c>
      <c r="Q84" s="12">
        <v>2368.7265619999998</v>
      </c>
      <c r="R84" s="12">
        <v>2464.5139159999999</v>
      </c>
      <c r="S84" s="12">
        <v>2567.6926269999999</v>
      </c>
      <c r="T84" s="12">
        <v>2673.7534179999998</v>
      </c>
      <c r="U84" s="12">
        <v>2782.8657229999999</v>
      </c>
      <c r="V84" s="12">
        <v>2894.9653320000002</v>
      </c>
      <c r="W84" s="12">
        <v>3010.1342770000001</v>
      </c>
      <c r="X84" s="12">
        <v>3128.0341800000001</v>
      </c>
      <c r="Y84" s="12">
        <v>3248.328125</v>
      </c>
      <c r="Z84" s="12">
        <v>3372.4472660000001</v>
      </c>
      <c r="AA84" s="12">
        <v>3497.443115</v>
      </c>
      <c r="AB84" s="12">
        <v>3622.35376</v>
      </c>
      <c r="AC84" s="12">
        <v>3750.767578</v>
      </c>
      <c r="AD84" s="12">
        <v>3882.7102049999999</v>
      </c>
      <c r="AE84" s="12">
        <v>4017.0563959999999</v>
      </c>
      <c r="AF84" s="12">
        <v>4154.6533200000003</v>
      </c>
      <c r="AG84" s="12">
        <v>4295.3022460000002</v>
      </c>
      <c r="AH84" s="12">
        <v>4439.0400390000004</v>
      </c>
      <c r="AI84" s="12">
        <v>4600.8959960000002</v>
      </c>
      <c r="AJ84" s="12">
        <v>4800.7910160000001</v>
      </c>
      <c r="AK84" s="12">
        <v>5009.4663090000004</v>
      </c>
      <c r="AL84" s="12">
        <v>5227.3847660000001</v>
      </c>
      <c r="AM84" s="8">
        <v>4.0832E-2</v>
      </c>
    </row>
    <row r="85" spans="1:39" ht="15" customHeight="1">
      <c r="A85" s="7" t="s">
        <v>509</v>
      </c>
      <c r="B85" s="10" t="s">
        <v>193</v>
      </c>
      <c r="C85" s="12">
        <v>753</v>
      </c>
      <c r="D85" s="12">
        <v>781.48925799999995</v>
      </c>
      <c r="E85" s="12">
        <v>821.28949</v>
      </c>
      <c r="F85" s="12">
        <v>863.54553199999998</v>
      </c>
      <c r="G85" s="12">
        <v>905.50598100000002</v>
      </c>
      <c r="H85" s="12">
        <v>950.36187700000005</v>
      </c>
      <c r="I85" s="12">
        <v>996.044128</v>
      </c>
      <c r="J85" s="12">
        <v>1044.269043</v>
      </c>
      <c r="K85" s="12">
        <v>1095.5585940000001</v>
      </c>
      <c r="L85" s="12">
        <v>1147.9616699999999</v>
      </c>
      <c r="M85" s="12">
        <v>1200.408447</v>
      </c>
      <c r="N85" s="12">
        <v>1254.666504</v>
      </c>
      <c r="O85" s="12">
        <v>1311.579346</v>
      </c>
      <c r="P85" s="12">
        <v>1370.12915</v>
      </c>
      <c r="Q85" s="12">
        <v>1429.694702</v>
      </c>
      <c r="R85" s="12">
        <v>1489.515259</v>
      </c>
      <c r="S85" s="12">
        <v>1551.088135</v>
      </c>
      <c r="T85" s="12">
        <v>1614.2680660000001</v>
      </c>
      <c r="U85" s="12">
        <v>1679.080322</v>
      </c>
      <c r="V85" s="12">
        <v>1745.5195309999999</v>
      </c>
      <c r="W85" s="12">
        <v>1813.3029790000001</v>
      </c>
      <c r="X85" s="12">
        <v>1881.9921879999999</v>
      </c>
      <c r="Y85" s="12">
        <v>1951.3466800000001</v>
      </c>
      <c r="Z85" s="12">
        <v>2022.205322</v>
      </c>
      <c r="AA85" s="12">
        <v>2091.9260250000002</v>
      </c>
      <c r="AB85" s="12">
        <v>2161.2299800000001</v>
      </c>
      <c r="AC85" s="12">
        <v>2230.9621579999998</v>
      </c>
      <c r="AD85" s="12">
        <v>2302.0739749999998</v>
      </c>
      <c r="AE85" s="12">
        <v>2373.3706050000001</v>
      </c>
      <c r="AF85" s="12">
        <v>2445.6208499999998</v>
      </c>
      <c r="AG85" s="12">
        <v>2518.5166020000001</v>
      </c>
      <c r="AH85" s="12">
        <v>2591.9772950000001</v>
      </c>
      <c r="AI85" s="12">
        <v>2680.928711</v>
      </c>
      <c r="AJ85" s="12">
        <v>2805.1889649999998</v>
      </c>
      <c r="AK85" s="12">
        <v>2935.3813479999999</v>
      </c>
      <c r="AL85" s="12">
        <v>3071.7924800000001</v>
      </c>
      <c r="AM85" s="8">
        <v>4.1080999999999999E-2</v>
      </c>
    </row>
    <row r="86" spans="1:39" ht="15" customHeight="1">
      <c r="A86" s="7" t="s">
        <v>508</v>
      </c>
      <c r="B86" s="10" t="s">
        <v>191</v>
      </c>
      <c r="C86" s="12">
        <v>127</v>
      </c>
      <c r="D86" s="12">
        <v>138.872818</v>
      </c>
      <c r="E86" s="12">
        <v>150.795761</v>
      </c>
      <c r="F86" s="12">
        <v>162.94276400000001</v>
      </c>
      <c r="G86" s="12">
        <v>175.420288</v>
      </c>
      <c r="H86" s="12">
        <v>188.42982499999999</v>
      </c>
      <c r="I86" s="12">
        <v>201.92872600000001</v>
      </c>
      <c r="J86" s="12">
        <v>215.716263</v>
      </c>
      <c r="K86" s="12">
        <v>229.93417400000001</v>
      </c>
      <c r="L86" s="12">
        <v>244.60687300000001</v>
      </c>
      <c r="M86" s="12">
        <v>258.79101600000001</v>
      </c>
      <c r="N86" s="12">
        <v>273.11425800000001</v>
      </c>
      <c r="O86" s="12">
        <v>287.60076900000001</v>
      </c>
      <c r="P86" s="12">
        <v>302.40661599999999</v>
      </c>
      <c r="Q86" s="12">
        <v>317.376465</v>
      </c>
      <c r="R86" s="12">
        <v>332.53433200000001</v>
      </c>
      <c r="S86" s="12">
        <v>347.90640300000001</v>
      </c>
      <c r="T86" s="12">
        <v>363.50518799999998</v>
      </c>
      <c r="U86" s="12">
        <v>379.32995599999998</v>
      </c>
      <c r="V86" s="12">
        <v>395.36200000000002</v>
      </c>
      <c r="W86" s="12">
        <v>411.56289700000002</v>
      </c>
      <c r="X86" s="12">
        <v>427.948669</v>
      </c>
      <c r="Y86" s="12">
        <v>444.57693499999999</v>
      </c>
      <c r="Z86" s="12">
        <v>461.50811800000002</v>
      </c>
      <c r="AA86" s="12">
        <v>478.677277</v>
      </c>
      <c r="AB86" s="12">
        <v>496.07147200000003</v>
      </c>
      <c r="AC86" s="12">
        <v>513.65966800000001</v>
      </c>
      <c r="AD86" s="12">
        <v>531.409851</v>
      </c>
      <c r="AE86" s="12">
        <v>549.29467799999998</v>
      </c>
      <c r="AF86" s="12">
        <v>567.29150400000003</v>
      </c>
      <c r="AG86" s="12">
        <v>585.40301499999998</v>
      </c>
      <c r="AH86" s="12">
        <v>603.63574200000005</v>
      </c>
      <c r="AI86" s="12">
        <v>621.976135</v>
      </c>
      <c r="AJ86" s="12">
        <v>640.40411400000005</v>
      </c>
      <c r="AK86" s="12">
        <v>658.908997</v>
      </c>
      <c r="AL86" s="12">
        <v>677.53289800000005</v>
      </c>
      <c r="AM86" s="8">
        <v>4.7718000000000003E-2</v>
      </c>
    </row>
    <row r="87" spans="1:39" ht="15" customHeight="1">
      <c r="A87" s="7" t="s">
        <v>507</v>
      </c>
      <c r="B87" s="10" t="s">
        <v>189</v>
      </c>
      <c r="C87" s="12">
        <v>392</v>
      </c>
      <c r="D87" s="12">
        <v>420.38491800000003</v>
      </c>
      <c r="E87" s="12">
        <v>449.33505200000002</v>
      </c>
      <c r="F87" s="12">
        <v>478.97406000000001</v>
      </c>
      <c r="G87" s="12">
        <v>509.28521699999999</v>
      </c>
      <c r="H87" s="12">
        <v>525.66308600000002</v>
      </c>
      <c r="I87" s="12">
        <v>541.48584000000005</v>
      </c>
      <c r="J87" s="12">
        <v>555.42425500000002</v>
      </c>
      <c r="K87" s="12">
        <v>567.31262200000003</v>
      </c>
      <c r="L87" s="12">
        <v>564.20050000000003</v>
      </c>
      <c r="M87" s="12">
        <v>584.75390600000003</v>
      </c>
      <c r="N87" s="12">
        <v>583.11645499999997</v>
      </c>
      <c r="O87" s="12">
        <v>583.52368200000001</v>
      </c>
      <c r="P87" s="12">
        <v>601.78021200000001</v>
      </c>
      <c r="Q87" s="12">
        <v>621.655396</v>
      </c>
      <c r="R87" s="12">
        <v>642.464294</v>
      </c>
      <c r="S87" s="12">
        <v>668.69818099999998</v>
      </c>
      <c r="T87" s="12">
        <v>695.98022500000002</v>
      </c>
      <c r="U87" s="12">
        <v>724.45556599999998</v>
      </c>
      <c r="V87" s="12">
        <v>754.083618</v>
      </c>
      <c r="W87" s="12">
        <v>785.26831100000004</v>
      </c>
      <c r="X87" s="12">
        <v>818.09332300000005</v>
      </c>
      <c r="Y87" s="12">
        <v>852.40448000000004</v>
      </c>
      <c r="Z87" s="12">
        <v>888.73376499999995</v>
      </c>
      <c r="AA87" s="12">
        <v>926.83984399999997</v>
      </c>
      <c r="AB87" s="12">
        <v>965.05224599999997</v>
      </c>
      <c r="AC87" s="12">
        <v>1006.14563</v>
      </c>
      <c r="AD87" s="12">
        <v>1049.226318</v>
      </c>
      <c r="AE87" s="12">
        <v>1094.3911129999999</v>
      </c>
      <c r="AF87" s="12">
        <v>1141.7410890000001</v>
      </c>
      <c r="AG87" s="12">
        <v>1191.3826899999999</v>
      </c>
      <c r="AH87" s="12">
        <v>1243.427124</v>
      </c>
      <c r="AI87" s="12">
        <v>1297.991211</v>
      </c>
      <c r="AJ87" s="12">
        <v>1355.1982419999999</v>
      </c>
      <c r="AK87" s="12">
        <v>1415.1759030000001</v>
      </c>
      <c r="AL87" s="12">
        <v>1478.059082</v>
      </c>
      <c r="AM87" s="8">
        <v>3.7671999999999997E-2</v>
      </c>
    </row>
    <row r="88" spans="1:39" ht="15" customHeight="1">
      <c r="A88" s="7" t="s">
        <v>506</v>
      </c>
      <c r="B88" s="10" t="s">
        <v>267</v>
      </c>
      <c r="C88" s="12">
        <v>5247</v>
      </c>
      <c r="D88" s="12">
        <v>5480.236328</v>
      </c>
      <c r="E88" s="12">
        <v>5718.7250979999999</v>
      </c>
      <c r="F88" s="12">
        <v>5958.3876950000003</v>
      </c>
      <c r="G88" s="12">
        <v>6198.0117190000001</v>
      </c>
      <c r="H88" s="12">
        <v>6438.6728519999997</v>
      </c>
      <c r="I88" s="12">
        <v>6680.2578119999998</v>
      </c>
      <c r="J88" s="12">
        <v>6924.2861329999996</v>
      </c>
      <c r="K88" s="12">
        <v>7166.7734380000002</v>
      </c>
      <c r="L88" s="12">
        <v>7408.3608400000003</v>
      </c>
      <c r="M88" s="12">
        <v>7650.6240230000003</v>
      </c>
      <c r="N88" s="12">
        <v>7895.7983400000003</v>
      </c>
      <c r="O88" s="12">
        <v>8136.6083980000003</v>
      </c>
      <c r="P88" s="12">
        <v>8376.2197269999997</v>
      </c>
      <c r="Q88" s="12">
        <v>8606.8203119999998</v>
      </c>
      <c r="R88" s="12">
        <v>8840.8222659999992</v>
      </c>
      <c r="S88" s="12">
        <v>9098.1650389999995</v>
      </c>
      <c r="T88" s="12">
        <v>9355.8457030000009</v>
      </c>
      <c r="U88" s="12">
        <v>9609.9179690000001</v>
      </c>
      <c r="V88" s="12">
        <v>9862.3300780000009</v>
      </c>
      <c r="W88" s="12">
        <v>10104.407227</v>
      </c>
      <c r="X88" s="12">
        <v>10339.224609000001</v>
      </c>
      <c r="Y88" s="12">
        <v>10567.441406</v>
      </c>
      <c r="Z88" s="12">
        <v>10779.029296999999</v>
      </c>
      <c r="AA88" s="12">
        <v>10986.076171999999</v>
      </c>
      <c r="AB88" s="12">
        <v>11198.511719</v>
      </c>
      <c r="AC88" s="12">
        <v>11411.873046999999</v>
      </c>
      <c r="AD88" s="12">
        <v>11620.279296999999</v>
      </c>
      <c r="AE88" s="12">
        <v>11831.705078000001</v>
      </c>
      <c r="AF88" s="12">
        <v>12045.869140999999</v>
      </c>
      <c r="AG88" s="12">
        <v>12261.527344</v>
      </c>
      <c r="AH88" s="12">
        <v>12486.993164</v>
      </c>
      <c r="AI88" s="12">
        <v>12714.230469</v>
      </c>
      <c r="AJ88" s="12">
        <v>12949.243164</v>
      </c>
      <c r="AK88" s="12">
        <v>13187.049805000001</v>
      </c>
      <c r="AL88" s="12">
        <v>13431.273438</v>
      </c>
      <c r="AM88" s="8">
        <v>2.6716E-2</v>
      </c>
    </row>
    <row r="89" spans="1:39" ht="15" customHeight="1">
      <c r="A89" s="7" t="s">
        <v>505</v>
      </c>
      <c r="B89" s="10" t="s">
        <v>193</v>
      </c>
      <c r="C89" s="12">
        <v>3132</v>
      </c>
      <c r="D89" s="12">
        <v>3290.0422359999998</v>
      </c>
      <c r="E89" s="12">
        <v>3452.8427729999999</v>
      </c>
      <c r="F89" s="12">
        <v>3617.858154</v>
      </c>
      <c r="G89" s="12">
        <v>3784.7722170000002</v>
      </c>
      <c r="H89" s="12">
        <v>3951.7773440000001</v>
      </c>
      <c r="I89" s="12">
        <v>4119.4077150000003</v>
      </c>
      <c r="J89" s="12">
        <v>4288.1279299999997</v>
      </c>
      <c r="K89" s="12">
        <v>4455.9721680000002</v>
      </c>
      <c r="L89" s="12">
        <v>4622.9990230000003</v>
      </c>
      <c r="M89" s="12">
        <v>4791.8320309999999</v>
      </c>
      <c r="N89" s="12">
        <v>4963.6079099999997</v>
      </c>
      <c r="O89" s="12">
        <v>5133.6904299999997</v>
      </c>
      <c r="P89" s="12">
        <v>5301.5122069999998</v>
      </c>
      <c r="Q89" s="12">
        <v>5461.2866210000002</v>
      </c>
      <c r="R89" s="12">
        <v>5615.0561520000001</v>
      </c>
      <c r="S89" s="12">
        <v>5769.6767579999996</v>
      </c>
      <c r="T89" s="12">
        <v>5921.9868159999996</v>
      </c>
      <c r="U89" s="12">
        <v>6067.9003910000001</v>
      </c>
      <c r="V89" s="12">
        <v>6216.9360349999997</v>
      </c>
      <c r="W89" s="12">
        <v>6360.1450199999999</v>
      </c>
      <c r="X89" s="12">
        <v>6500.1875</v>
      </c>
      <c r="Y89" s="12">
        <v>6636.6289059999999</v>
      </c>
      <c r="Z89" s="12">
        <v>6765.0405270000001</v>
      </c>
      <c r="AA89" s="12">
        <v>6888.564453</v>
      </c>
      <c r="AB89" s="12">
        <v>7008.8759769999997</v>
      </c>
      <c r="AC89" s="12">
        <v>7132.6684569999998</v>
      </c>
      <c r="AD89" s="12">
        <v>7252.3779299999997</v>
      </c>
      <c r="AE89" s="12">
        <v>7374.46875</v>
      </c>
      <c r="AF89" s="12">
        <v>7496.8413090000004</v>
      </c>
      <c r="AG89" s="12">
        <v>7618.8857420000004</v>
      </c>
      <c r="AH89" s="12">
        <v>7746.9736329999996</v>
      </c>
      <c r="AI89" s="12">
        <v>7869.9746089999999</v>
      </c>
      <c r="AJ89" s="12">
        <v>7995.7856449999999</v>
      </c>
      <c r="AK89" s="12">
        <v>8123.9077150000003</v>
      </c>
      <c r="AL89" s="12">
        <v>8256.6191409999992</v>
      </c>
      <c r="AM89" s="8">
        <v>2.7432000000000002E-2</v>
      </c>
    </row>
    <row r="90" spans="1:39" ht="15" customHeight="1">
      <c r="A90" s="7" t="s">
        <v>504</v>
      </c>
      <c r="B90" s="10" t="s">
        <v>191</v>
      </c>
      <c r="C90" s="12">
        <v>852</v>
      </c>
      <c r="D90" s="12">
        <v>890.83502199999998</v>
      </c>
      <c r="E90" s="12">
        <v>930.43585199999995</v>
      </c>
      <c r="F90" s="12">
        <v>968.91705300000001</v>
      </c>
      <c r="G90" s="12">
        <v>1005.128906</v>
      </c>
      <c r="H90" s="12">
        <v>1041.510376</v>
      </c>
      <c r="I90" s="12">
        <v>1077.9041749999999</v>
      </c>
      <c r="J90" s="12">
        <v>1114.9458010000001</v>
      </c>
      <c r="K90" s="12">
        <v>1150.419189</v>
      </c>
      <c r="L90" s="12">
        <v>1185.2292480000001</v>
      </c>
      <c r="M90" s="12">
        <v>1219.0257570000001</v>
      </c>
      <c r="N90" s="12">
        <v>1252.538452</v>
      </c>
      <c r="O90" s="12">
        <v>1283.2558590000001</v>
      </c>
      <c r="P90" s="12">
        <v>1314.4923100000001</v>
      </c>
      <c r="Q90" s="12">
        <v>1344.830811</v>
      </c>
      <c r="R90" s="12">
        <v>1384.720337</v>
      </c>
      <c r="S90" s="12">
        <v>1429.4179690000001</v>
      </c>
      <c r="T90" s="12">
        <v>1475.345581</v>
      </c>
      <c r="U90" s="12">
        <v>1522.56665</v>
      </c>
      <c r="V90" s="12">
        <v>1571.0922849999999</v>
      </c>
      <c r="W90" s="12">
        <v>1621.2977289999999</v>
      </c>
      <c r="X90" s="12">
        <v>1673.3572999999999</v>
      </c>
      <c r="Y90" s="12">
        <v>1726.8488769999999</v>
      </c>
      <c r="Z90" s="12">
        <v>1782.1816409999999</v>
      </c>
      <c r="AA90" s="12">
        <v>1839.1407469999999</v>
      </c>
      <c r="AB90" s="12">
        <v>1897.760986</v>
      </c>
      <c r="AC90" s="12">
        <v>1957.5577390000001</v>
      </c>
      <c r="AD90" s="12">
        <v>2019.2619629999999</v>
      </c>
      <c r="AE90" s="12">
        <v>2082.9345699999999</v>
      </c>
      <c r="AF90" s="12">
        <v>2148.6391600000002</v>
      </c>
      <c r="AG90" s="12">
        <v>2216.438232</v>
      </c>
      <c r="AH90" s="12">
        <v>2286.4016109999998</v>
      </c>
      <c r="AI90" s="12">
        <v>2358.5961910000001</v>
      </c>
      <c r="AJ90" s="12">
        <v>2433.0947270000001</v>
      </c>
      <c r="AK90" s="12">
        <v>2509.9692380000001</v>
      </c>
      <c r="AL90" s="12">
        <v>2589.2963869999999</v>
      </c>
      <c r="AM90" s="8">
        <v>3.1878999999999998E-2</v>
      </c>
    </row>
    <row r="91" spans="1:39" ht="15" customHeight="1">
      <c r="A91" s="7" t="s">
        <v>503</v>
      </c>
      <c r="B91" s="10" t="s">
        <v>189</v>
      </c>
      <c r="C91" s="12">
        <v>1263</v>
      </c>
      <c r="D91" s="12">
        <v>1299.3591309999999</v>
      </c>
      <c r="E91" s="12">
        <v>1335.446289</v>
      </c>
      <c r="F91" s="12">
        <v>1371.612427</v>
      </c>
      <c r="G91" s="12">
        <v>1408.1102289999999</v>
      </c>
      <c r="H91" s="12">
        <v>1445.38501</v>
      </c>
      <c r="I91" s="12">
        <v>1482.9460449999999</v>
      </c>
      <c r="J91" s="12">
        <v>1521.2126459999999</v>
      </c>
      <c r="K91" s="12">
        <v>1560.3819579999999</v>
      </c>
      <c r="L91" s="12">
        <v>1600.132202</v>
      </c>
      <c r="M91" s="12">
        <v>1639.765991</v>
      </c>
      <c r="N91" s="12">
        <v>1679.6517329999999</v>
      </c>
      <c r="O91" s="12">
        <v>1719.662231</v>
      </c>
      <c r="P91" s="12">
        <v>1760.215698</v>
      </c>
      <c r="Q91" s="12">
        <v>1800.7028809999999</v>
      </c>
      <c r="R91" s="12">
        <v>1841.0458980000001</v>
      </c>
      <c r="S91" s="12">
        <v>1899.0703120000001</v>
      </c>
      <c r="T91" s="12">
        <v>1958.5135499999999</v>
      </c>
      <c r="U91" s="12">
        <v>2019.451172</v>
      </c>
      <c r="V91" s="12">
        <v>2074.3012699999999</v>
      </c>
      <c r="W91" s="12">
        <v>2122.9645999999998</v>
      </c>
      <c r="X91" s="12">
        <v>2165.6791990000002</v>
      </c>
      <c r="Y91" s="12">
        <v>2203.9633789999998</v>
      </c>
      <c r="Z91" s="12">
        <v>2231.8063959999999</v>
      </c>
      <c r="AA91" s="12">
        <v>2258.3706050000001</v>
      </c>
      <c r="AB91" s="12">
        <v>2291.8754880000001</v>
      </c>
      <c r="AC91" s="12">
        <v>2321.6459960000002</v>
      </c>
      <c r="AD91" s="12">
        <v>2348.6391600000002</v>
      </c>
      <c r="AE91" s="12">
        <v>2374.3017580000001</v>
      </c>
      <c r="AF91" s="12">
        <v>2400.3881839999999</v>
      </c>
      <c r="AG91" s="12">
        <v>2426.2033689999998</v>
      </c>
      <c r="AH91" s="12">
        <v>2453.6179200000001</v>
      </c>
      <c r="AI91" s="12">
        <v>2485.6599120000001</v>
      </c>
      <c r="AJ91" s="12">
        <v>2520.3625489999999</v>
      </c>
      <c r="AK91" s="12">
        <v>2553.1728520000001</v>
      </c>
      <c r="AL91" s="12">
        <v>2585.3576659999999</v>
      </c>
      <c r="AM91" s="8">
        <v>2.0441000000000001E-2</v>
      </c>
    </row>
    <row r="92" spans="1:39" ht="15" customHeight="1">
      <c r="A92" s="7" t="s">
        <v>502</v>
      </c>
      <c r="B92" s="10" t="s">
        <v>262</v>
      </c>
      <c r="C92" s="12">
        <v>1068</v>
      </c>
      <c r="D92" s="12">
        <v>1102.7661129999999</v>
      </c>
      <c r="E92" s="12">
        <v>1141.2875979999999</v>
      </c>
      <c r="F92" s="12">
        <v>1182.2102050000001</v>
      </c>
      <c r="G92" s="12">
        <v>1224.4429929999999</v>
      </c>
      <c r="H92" s="12">
        <v>1267.5535890000001</v>
      </c>
      <c r="I92" s="12">
        <v>1312.966919</v>
      </c>
      <c r="J92" s="12">
        <v>1360.123413</v>
      </c>
      <c r="K92" s="12">
        <v>1409.655884</v>
      </c>
      <c r="L92" s="12">
        <v>1461.2182620000001</v>
      </c>
      <c r="M92" s="12">
        <v>1514.715698</v>
      </c>
      <c r="N92" s="12">
        <v>1570.767212</v>
      </c>
      <c r="O92" s="12">
        <v>1630.6435550000001</v>
      </c>
      <c r="P92" s="12">
        <v>1693.9772949999999</v>
      </c>
      <c r="Q92" s="12">
        <v>1760.1477050000001</v>
      </c>
      <c r="R92" s="12">
        <v>1829.1914059999999</v>
      </c>
      <c r="S92" s="12">
        <v>1909.9533690000001</v>
      </c>
      <c r="T92" s="12">
        <v>1994.6484379999999</v>
      </c>
      <c r="U92" s="12">
        <v>2075.9125979999999</v>
      </c>
      <c r="V92" s="12">
        <v>2162.7592770000001</v>
      </c>
      <c r="W92" s="12">
        <v>2256.017578</v>
      </c>
      <c r="X92" s="12">
        <v>2355.8183589999999</v>
      </c>
      <c r="Y92" s="12">
        <v>2461.8784179999998</v>
      </c>
      <c r="Z92" s="12">
        <v>2575.445557</v>
      </c>
      <c r="AA92" s="12">
        <v>2696.039307</v>
      </c>
      <c r="AB92" s="12">
        <v>2824.6782229999999</v>
      </c>
      <c r="AC92" s="12">
        <v>2962.0830080000001</v>
      </c>
      <c r="AD92" s="12">
        <v>3107.5932619999999</v>
      </c>
      <c r="AE92" s="12">
        <v>3262.1669919999999</v>
      </c>
      <c r="AF92" s="12">
        <v>3425.694336</v>
      </c>
      <c r="AG92" s="12">
        <v>3597.9621579999998</v>
      </c>
      <c r="AH92" s="12">
        <v>3779.2458499999998</v>
      </c>
      <c r="AI92" s="12">
        <v>3970.8950199999999</v>
      </c>
      <c r="AJ92" s="12">
        <v>4173.419922</v>
      </c>
      <c r="AK92" s="12">
        <v>4387.3759769999997</v>
      </c>
      <c r="AL92" s="12">
        <v>4613.3857420000004</v>
      </c>
      <c r="AM92" s="8">
        <v>4.2991000000000001E-2</v>
      </c>
    </row>
    <row r="93" spans="1:39" ht="15" customHeight="1">
      <c r="A93" s="7" t="s">
        <v>501</v>
      </c>
      <c r="B93" s="10" t="s">
        <v>193</v>
      </c>
      <c r="C93" s="12">
        <v>471</v>
      </c>
      <c r="D93" s="12">
        <v>488.34530599999999</v>
      </c>
      <c r="E93" s="12">
        <v>507.83950800000002</v>
      </c>
      <c r="F93" s="12">
        <v>528.38915999999995</v>
      </c>
      <c r="G93" s="12">
        <v>549.22113000000002</v>
      </c>
      <c r="H93" s="12">
        <v>570.12628199999995</v>
      </c>
      <c r="I93" s="12">
        <v>592.16314699999998</v>
      </c>
      <c r="J93" s="12">
        <v>614.89819299999999</v>
      </c>
      <c r="K93" s="12">
        <v>638.96350099999995</v>
      </c>
      <c r="L93" s="12">
        <v>663.90930200000003</v>
      </c>
      <c r="M93" s="12">
        <v>689.78594999999996</v>
      </c>
      <c r="N93" s="12">
        <v>717.03967299999999</v>
      </c>
      <c r="O93" s="12">
        <v>746.00860599999999</v>
      </c>
      <c r="P93" s="12">
        <v>776.75195299999996</v>
      </c>
      <c r="Q93" s="12">
        <v>808.92437700000005</v>
      </c>
      <c r="R93" s="12">
        <v>842.38903800000003</v>
      </c>
      <c r="S93" s="12">
        <v>883.53112799999997</v>
      </c>
      <c r="T93" s="12">
        <v>926.644409</v>
      </c>
      <c r="U93" s="12">
        <v>973.47930899999994</v>
      </c>
      <c r="V93" s="12">
        <v>1022.0519410000001</v>
      </c>
      <c r="W93" s="12">
        <v>1073.162476</v>
      </c>
      <c r="X93" s="12">
        <v>1127.054443</v>
      </c>
      <c r="Y93" s="12">
        <v>1183.5593260000001</v>
      </c>
      <c r="Z93" s="12">
        <v>1243.802124</v>
      </c>
      <c r="AA93" s="12">
        <v>1306.927246</v>
      </c>
      <c r="AB93" s="12">
        <v>1374.6085210000001</v>
      </c>
      <c r="AC93" s="12">
        <v>1448.3663329999999</v>
      </c>
      <c r="AD93" s="12">
        <v>1526.3919679999999</v>
      </c>
      <c r="AE93" s="12">
        <v>1608.934937</v>
      </c>
      <c r="AF93" s="12">
        <v>1696.2576899999999</v>
      </c>
      <c r="AG93" s="12">
        <v>1788.638428</v>
      </c>
      <c r="AH93" s="12">
        <v>1886.3720699999999</v>
      </c>
      <c r="AI93" s="12">
        <v>1989.7705080000001</v>
      </c>
      <c r="AJ93" s="12">
        <v>2099.1633299999999</v>
      </c>
      <c r="AK93" s="12">
        <v>2214.9001459999999</v>
      </c>
      <c r="AL93" s="12">
        <v>2337.351318</v>
      </c>
      <c r="AM93" s="8">
        <v>4.7128000000000003E-2</v>
      </c>
    </row>
    <row r="94" spans="1:39" ht="15" customHeight="1">
      <c r="A94" s="7" t="s">
        <v>500</v>
      </c>
      <c r="B94" s="10" t="s">
        <v>191</v>
      </c>
      <c r="C94" s="12">
        <v>153</v>
      </c>
      <c r="D94" s="12">
        <v>164.17600999999999</v>
      </c>
      <c r="E94" s="12">
        <v>176.19091800000001</v>
      </c>
      <c r="F94" s="12">
        <v>189.144058</v>
      </c>
      <c r="G94" s="12">
        <v>202.97375500000001</v>
      </c>
      <c r="H94" s="12">
        <v>217.52600100000001</v>
      </c>
      <c r="I94" s="12">
        <v>232.80452</v>
      </c>
      <c r="J94" s="12">
        <v>248.82714799999999</v>
      </c>
      <c r="K94" s="12">
        <v>265.37390099999999</v>
      </c>
      <c r="L94" s="12">
        <v>282.69693000000001</v>
      </c>
      <c r="M94" s="12">
        <v>300.62933299999997</v>
      </c>
      <c r="N94" s="12">
        <v>319.18325800000002</v>
      </c>
      <c r="O94" s="12">
        <v>339.16754200000003</v>
      </c>
      <c r="P94" s="12">
        <v>360.12643400000002</v>
      </c>
      <c r="Q94" s="12">
        <v>381.89712500000002</v>
      </c>
      <c r="R94" s="12">
        <v>404.69360399999999</v>
      </c>
      <c r="S94" s="12">
        <v>428.66598499999998</v>
      </c>
      <c r="T94" s="12">
        <v>453.76696800000002</v>
      </c>
      <c r="U94" s="12">
        <v>479.99435399999999</v>
      </c>
      <c r="V94" s="12">
        <v>507.52767899999998</v>
      </c>
      <c r="W94" s="12">
        <v>536.41375700000003</v>
      </c>
      <c r="X94" s="12">
        <v>566.77770999999996</v>
      </c>
      <c r="Y94" s="12">
        <v>598.71209699999997</v>
      </c>
      <c r="Z94" s="12">
        <v>632.44311500000003</v>
      </c>
      <c r="AA94" s="12">
        <v>668.50207499999999</v>
      </c>
      <c r="AB94" s="12">
        <v>706.24383499999999</v>
      </c>
      <c r="AC94" s="12">
        <v>744.78491199999996</v>
      </c>
      <c r="AD94" s="12">
        <v>785.15942399999994</v>
      </c>
      <c r="AE94" s="12">
        <v>827.92950399999995</v>
      </c>
      <c r="AF94" s="12">
        <v>872.58032200000002</v>
      </c>
      <c r="AG94" s="12">
        <v>918.504456</v>
      </c>
      <c r="AH94" s="12">
        <v>965.62676999999996</v>
      </c>
      <c r="AI94" s="12">
        <v>1014.861572</v>
      </c>
      <c r="AJ94" s="12">
        <v>1066.3092039999999</v>
      </c>
      <c r="AK94" s="12">
        <v>1120.073975</v>
      </c>
      <c r="AL94" s="12">
        <v>1176.259644</v>
      </c>
      <c r="AM94" s="8">
        <v>5.9625999999999998E-2</v>
      </c>
    </row>
    <row r="95" spans="1:39" ht="15" customHeight="1">
      <c r="A95" s="7" t="s">
        <v>499</v>
      </c>
      <c r="B95" s="10" t="s">
        <v>189</v>
      </c>
      <c r="C95" s="12">
        <v>444</v>
      </c>
      <c r="D95" s="12">
        <v>450.24487299999998</v>
      </c>
      <c r="E95" s="12">
        <v>457.25714099999999</v>
      </c>
      <c r="F95" s="12">
        <v>464.677032</v>
      </c>
      <c r="G95" s="12">
        <v>472.24813799999998</v>
      </c>
      <c r="H95" s="12">
        <v>479.90130599999998</v>
      </c>
      <c r="I95" s="12">
        <v>487.99929800000001</v>
      </c>
      <c r="J95" s="12">
        <v>496.39810199999999</v>
      </c>
      <c r="K95" s="12">
        <v>505.318512</v>
      </c>
      <c r="L95" s="12">
        <v>514.61199999999997</v>
      </c>
      <c r="M95" s="12">
        <v>524.30041500000004</v>
      </c>
      <c r="N95" s="12">
        <v>534.54431199999999</v>
      </c>
      <c r="O95" s="12">
        <v>545.46746800000005</v>
      </c>
      <c r="P95" s="12">
        <v>557.09887700000002</v>
      </c>
      <c r="Q95" s="12">
        <v>569.326233</v>
      </c>
      <c r="R95" s="12">
        <v>582.10882600000002</v>
      </c>
      <c r="S95" s="12">
        <v>597.75622599999997</v>
      </c>
      <c r="T95" s="12">
        <v>614.23699999999997</v>
      </c>
      <c r="U95" s="12">
        <v>622.43884300000002</v>
      </c>
      <c r="V95" s="12">
        <v>633.17968800000006</v>
      </c>
      <c r="W95" s="12">
        <v>646.44134499999996</v>
      </c>
      <c r="X95" s="12">
        <v>661.98608400000001</v>
      </c>
      <c r="Y95" s="12">
        <v>679.60693400000002</v>
      </c>
      <c r="Z95" s="12">
        <v>699.200378</v>
      </c>
      <c r="AA95" s="12">
        <v>720.61004600000001</v>
      </c>
      <c r="AB95" s="12">
        <v>743.82580600000006</v>
      </c>
      <c r="AC95" s="12">
        <v>768.93164100000001</v>
      </c>
      <c r="AD95" s="12">
        <v>796.04199200000005</v>
      </c>
      <c r="AE95" s="12">
        <v>825.30249000000003</v>
      </c>
      <c r="AF95" s="12">
        <v>856.85638400000005</v>
      </c>
      <c r="AG95" s="12">
        <v>890.81927499999995</v>
      </c>
      <c r="AH95" s="12">
        <v>927.24707000000001</v>
      </c>
      <c r="AI95" s="12">
        <v>966.26306199999999</v>
      </c>
      <c r="AJ95" s="12">
        <v>1007.94751</v>
      </c>
      <c r="AK95" s="12">
        <v>1052.401611</v>
      </c>
      <c r="AL95" s="12">
        <v>1099.77478</v>
      </c>
      <c r="AM95" s="8">
        <v>2.6615E-2</v>
      </c>
    </row>
    <row r="96" spans="1:39" ht="15" customHeight="1">
      <c r="A96" s="7" t="s">
        <v>498</v>
      </c>
      <c r="B96" s="10" t="s">
        <v>257</v>
      </c>
      <c r="C96" s="12">
        <v>1535</v>
      </c>
      <c r="D96" s="12">
        <v>1638.6539310000001</v>
      </c>
      <c r="E96" s="12">
        <v>1744.388428</v>
      </c>
      <c r="F96" s="12">
        <v>1853.5876459999999</v>
      </c>
      <c r="G96" s="12">
        <v>1964.3001710000001</v>
      </c>
      <c r="H96" s="12">
        <v>2084.9272460000002</v>
      </c>
      <c r="I96" s="12">
        <v>2211.298828</v>
      </c>
      <c r="J96" s="12">
        <v>2331.8325199999999</v>
      </c>
      <c r="K96" s="12">
        <v>2451.2785640000002</v>
      </c>
      <c r="L96" s="12">
        <v>2584.0722660000001</v>
      </c>
      <c r="M96" s="12">
        <v>2710.4025879999999</v>
      </c>
      <c r="N96" s="12">
        <v>2843.5385740000002</v>
      </c>
      <c r="O96" s="12">
        <v>2994.546875</v>
      </c>
      <c r="P96" s="12">
        <v>3131.454346</v>
      </c>
      <c r="Q96" s="12">
        <v>3283.501221</v>
      </c>
      <c r="R96" s="12">
        <v>3429.224365</v>
      </c>
      <c r="S96" s="12">
        <v>3580.3041990000002</v>
      </c>
      <c r="T96" s="12">
        <v>3738.5253910000001</v>
      </c>
      <c r="U96" s="12">
        <v>3870.6120609999998</v>
      </c>
      <c r="V96" s="12">
        <v>4000.9916990000002</v>
      </c>
      <c r="W96" s="12">
        <v>4148.6416019999997</v>
      </c>
      <c r="X96" s="12">
        <v>4301.5288090000004</v>
      </c>
      <c r="Y96" s="12">
        <v>4440.8842770000001</v>
      </c>
      <c r="Z96" s="12">
        <v>4612.6879879999997</v>
      </c>
      <c r="AA96" s="12">
        <v>4756.3579099999997</v>
      </c>
      <c r="AB96" s="12">
        <v>4928.7246089999999</v>
      </c>
      <c r="AC96" s="12">
        <v>5122.013672</v>
      </c>
      <c r="AD96" s="12">
        <v>5301.6889650000003</v>
      </c>
      <c r="AE96" s="12">
        <v>5489.8554690000001</v>
      </c>
      <c r="AF96" s="12">
        <v>5680.9741210000002</v>
      </c>
      <c r="AG96" s="12">
        <v>5872.5087890000004</v>
      </c>
      <c r="AH96" s="12">
        <v>6071.5161129999997</v>
      </c>
      <c r="AI96" s="12">
        <v>6279.1977539999998</v>
      </c>
      <c r="AJ96" s="12">
        <v>6483.7226559999999</v>
      </c>
      <c r="AK96" s="12">
        <v>6695.4145509999998</v>
      </c>
      <c r="AL96" s="12">
        <v>6905.7875979999999</v>
      </c>
      <c r="AM96" s="8">
        <v>4.3215999999999997E-2</v>
      </c>
    </row>
    <row r="97" spans="1:39" ht="15" customHeight="1">
      <c r="A97" s="7" t="s">
        <v>497</v>
      </c>
      <c r="B97" s="10" t="s">
        <v>193</v>
      </c>
      <c r="C97" s="12">
        <v>644</v>
      </c>
      <c r="D97" s="12">
        <v>688.23156700000004</v>
      </c>
      <c r="E97" s="12">
        <v>734.21966599999996</v>
      </c>
      <c r="F97" s="12">
        <v>782.05688499999997</v>
      </c>
      <c r="G97" s="12">
        <v>831.97570800000005</v>
      </c>
      <c r="H97" s="12">
        <v>883.88433799999996</v>
      </c>
      <c r="I97" s="12">
        <v>938.15930200000003</v>
      </c>
      <c r="J97" s="12">
        <v>995.09991500000001</v>
      </c>
      <c r="K97" s="12">
        <v>1054.5740969999999</v>
      </c>
      <c r="L97" s="12">
        <v>1116.2536620000001</v>
      </c>
      <c r="M97" s="12">
        <v>1180.210327</v>
      </c>
      <c r="N97" s="12">
        <v>1246.0145259999999</v>
      </c>
      <c r="O97" s="12">
        <v>1313.725952</v>
      </c>
      <c r="P97" s="12">
        <v>1382.719971</v>
      </c>
      <c r="Q97" s="12">
        <v>1454.119995</v>
      </c>
      <c r="R97" s="12">
        <v>1526.5223390000001</v>
      </c>
      <c r="S97" s="12">
        <v>1601.7703859999999</v>
      </c>
      <c r="T97" s="12">
        <v>1679.8232419999999</v>
      </c>
      <c r="U97" s="12">
        <v>1760.6099850000001</v>
      </c>
      <c r="V97" s="12">
        <v>1844.0238039999999</v>
      </c>
      <c r="W97" s="12">
        <v>1928.933716</v>
      </c>
      <c r="X97" s="12">
        <v>2015.5706789999999</v>
      </c>
      <c r="Y97" s="12">
        <v>2105.4133299999999</v>
      </c>
      <c r="Z97" s="12">
        <v>2197.780518</v>
      </c>
      <c r="AA97" s="12">
        <v>2289.6315920000002</v>
      </c>
      <c r="AB97" s="12">
        <v>2384.0983890000002</v>
      </c>
      <c r="AC97" s="12">
        <v>2480.7734380000002</v>
      </c>
      <c r="AD97" s="12">
        <v>2580.1967770000001</v>
      </c>
      <c r="AE97" s="12">
        <v>2682.515625</v>
      </c>
      <c r="AF97" s="12">
        <v>2785.8842770000001</v>
      </c>
      <c r="AG97" s="12">
        <v>2891.7788089999999</v>
      </c>
      <c r="AH97" s="12">
        <v>2998.3664549999999</v>
      </c>
      <c r="AI97" s="12">
        <v>3105.8227539999998</v>
      </c>
      <c r="AJ97" s="12">
        <v>3213.7060550000001</v>
      </c>
      <c r="AK97" s="12">
        <v>3322.3254390000002</v>
      </c>
      <c r="AL97" s="12">
        <v>3432.4560550000001</v>
      </c>
      <c r="AM97" s="8">
        <v>4.8397000000000003E-2</v>
      </c>
    </row>
    <row r="98" spans="1:39" ht="15" customHeight="1">
      <c r="A98" s="7" t="s">
        <v>496</v>
      </c>
      <c r="B98" s="10" t="s">
        <v>191</v>
      </c>
      <c r="C98" s="12">
        <v>688</v>
      </c>
      <c r="D98" s="12">
        <v>738.76678500000003</v>
      </c>
      <c r="E98" s="12">
        <v>789.52331500000003</v>
      </c>
      <c r="F98" s="12">
        <v>841.55578600000001</v>
      </c>
      <c r="G98" s="12">
        <v>892.55059800000004</v>
      </c>
      <c r="H98" s="12">
        <v>951.04162599999995</v>
      </c>
      <c r="I98" s="12">
        <v>1012.328979</v>
      </c>
      <c r="J98" s="12">
        <v>1064.798828</v>
      </c>
      <c r="K98" s="12">
        <v>1113.431519</v>
      </c>
      <c r="L98" s="12">
        <v>1173.0345460000001</v>
      </c>
      <c r="M98" s="12">
        <v>1223.7144780000001</v>
      </c>
      <c r="N98" s="12">
        <v>1279.233154</v>
      </c>
      <c r="O98" s="12">
        <v>1350.8076169999999</v>
      </c>
      <c r="P98" s="12">
        <v>1406.6842039999999</v>
      </c>
      <c r="Q98" s="12">
        <v>1475.0622559999999</v>
      </c>
      <c r="R98" s="12">
        <v>1535.996582</v>
      </c>
      <c r="S98" s="12">
        <v>1595.978638</v>
      </c>
      <c r="T98" s="12">
        <v>1660.131226</v>
      </c>
      <c r="U98" s="12">
        <v>1720.9624020000001</v>
      </c>
      <c r="V98" s="12">
        <v>1776.4628909999999</v>
      </c>
      <c r="W98" s="12">
        <v>1846.5722659999999</v>
      </c>
      <c r="X98" s="12">
        <v>1918.915649</v>
      </c>
      <c r="Y98" s="12">
        <v>1973.321289</v>
      </c>
      <c r="Z98" s="12">
        <v>2056.5859380000002</v>
      </c>
      <c r="AA98" s="12">
        <v>2111.2768550000001</v>
      </c>
      <c r="AB98" s="12">
        <v>2191.2072750000002</v>
      </c>
      <c r="AC98" s="12">
        <v>2289.0708009999998</v>
      </c>
      <c r="AD98" s="12">
        <v>2369.7917480000001</v>
      </c>
      <c r="AE98" s="12">
        <v>2455.3039549999999</v>
      </c>
      <c r="AF98" s="12">
        <v>2541.9602049999999</v>
      </c>
      <c r="AG98" s="12">
        <v>2625.8085940000001</v>
      </c>
      <c r="AH98" s="12">
        <v>2715.7973630000001</v>
      </c>
      <c r="AI98" s="12">
        <v>2812.9719239999999</v>
      </c>
      <c r="AJ98" s="12">
        <v>2905.8645019999999</v>
      </c>
      <c r="AK98" s="12">
        <v>3004.4152829999998</v>
      </c>
      <c r="AL98" s="12">
        <v>3099.2685550000001</v>
      </c>
      <c r="AM98" s="8">
        <v>4.3076999999999997E-2</v>
      </c>
    </row>
    <row r="99" spans="1:39" ht="15" customHeight="1">
      <c r="A99" s="7" t="s">
        <v>495</v>
      </c>
      <c r="B99" s="10" t="s">
        <v>189</v>
      </c>
      <c r="C99" s="12">
        <v>203</v>
      </c>
      <c r="D99" s="12">
        <v>211.655609</v>
      </c>
      <c r="E99" s="12">
        <v>220.645554</v>
      </c>
      <c r="F99" s="12">
        <v>229.97496000000001</v>
      </c>
      <c r="G99" s="12">
        <v>239.77384900000001</v>
      </c>
      <c r="H99" s="12">
        <v>250.00122099999999</v>
      </c>
      <c r="I99" s="12">
        <v>260.810608</v>
      </c>
      <c r="J99" s="12">
        <v>271.93392899999998</v>
      </c>
      <c r="K99" s="12">
        <v>283.27294899999998</v>
      </c>
      <c r="L99" s="12">
        <v>294.78405800000002</v>
      </c>
      <c r="M99" s="12">
        <v>306.477844</v>
      </c>
      <c r="N99" s="12">
        <v>318.29104599999999</v>
      </c>
      <c r="O99" s="12">
        <v>330.01318400000002</v>
      </c>
      <c r="P99" s="12">
        <v>342.05011000000002</v>
      </c>
      <c r="Q99" s="12">
        <v>354.31915300000003</v>
      </c>
      <c r="R99" s="12">
        <v>366.70541400000002</v>
      </c>
      <c r="S99" s="12">
        <v>382.555115</v>
      </c>
      <c r="T99" s="12">
        <v>398.57086199999998</v>
      </c>
      <c r="U99" s="12">
        <v>389.03985599999999</v>
      </c>
      <c r="V99" s="12">
        <v>380.50488300000001</v>
      </c>
      <c r="W99" s="12">
        <v>373.135559</v>
      </c>
      <c r="X99" s="12">
        <v>367.04235799999998</v>
      </c>
      <c r="Y99" s="12">
        <v>362.14956699999999</v>
      </c>
      <c r="Z99" s="12">
        <v>358.32162499999998</v>
      </c>
      <c r="AA99" s="12">
        <v>355.44973800000002</v>
      </c>
      <c r="AB99" s="12">
        <v>353.41918900000002</v>
      </c>
      <c r="AC99" s="12">
        <v>352.16943400000002</v>
      </c>
      <c r="AD99" s="12">
        <v>351.70047</v>
      </c>
      <c r="AE99" s="12">
        <v>352.03634599999998</v>
      </c>
      <c r="AF99" s="12">
        <v>353.12948599999999</v>
      </c>
      <c r="AG99" s="12">
        <v>354.92117300000001</v>
      </c>
      <c r="AH99" s="12">
        <v>357.35192899999998</v>
      </c>
      <c r="AI99" s="12">
        <v>360.402985</v>
      </c>
      <c r="AJ99" s="12">
        <v>364.15231299999999</v>
      </c>
      <c r="AK99" s="12">
        <v>368.67379799999998</v>
      </c>
      <c r="AL99" s="12">
        <v>374.06286599999999</v>
      </c>
      <c r="AM99" s="8">
        <v>1.6889999999999999E-2</v>
      </c>
    </row>
    <row r="100" spans="1:39" ht="15" customHeight="1">
      <c r="A100" s="7" t="s">
        <v>494</v>
      </c>
      <c r="B100" s="10" t="s">
        <v>252</v>
      </c>
      <c r="C100" s="12">
        <v>1112</v>
      </c>
      <c r="D100" s="12">
        <v>1128.196533</v>
      </c>
      <c r="E100" s="12">
        <v>1160.08728</v>
      </c>
      <c r="F100" s="12">
        <v>1196.1419679999999</v>
      </c>
      <c r="G100" s="12">
        <v>1233.917725</v>
      </c>
      <c r="H100" s="12">
        <v>1272.7075199999999</v>
      </c>
      <c r="I100" s="12">
        <v>1312.374634</v>
      </c>
      <c r="J100" s="12">
        <v>1352.976807</v>
      </c>
      <c r="K100" s="12">
        <v>1394.4628909999999</v>
      </c>
      <c r="L100" s="12">
        <v>1436.6448969999999</v>
      </c>
      <c r="M100" s="12">
        <v>1479.9997559999999</v>
      </c>
      <c r="N100" s="12">
        <v>1523.762573</v>
      </c>
      <c r="O100" s="12">
        <v>1550.0905760000001</v>
      </c>
      <c r="P100" s="12">
        <v>1593.0780030000001</v>
      </c>
      <c r="Q100" s="12">
        <v>1636.4594729999999</v>
      </c>
      <c r="R100" s="12">
        <v>1680.131226</v>
      </c>
      <c r="S100" s="12">
        <v>1728.2358400000001</v>
      </c>
      <c r="T100" s="12">
        <v>1777.088135</v>
      </c>
      <c r="U100" s="12">
        <v>1826.8588870000001</v>
      </c>
      <c r="V100" s="12">
        <v>1877.661865</v>
      </c>
      <c r="W100" s="12">
        <v>1928.787231</v>
      </c>
      <c r="X100" s="12">
        <v>1980.2349850000001</v>
      </c>
      <c r="Y100" s="12">
        <v>2039.7020259999999</v>
      </c>
      <c r="Z100" s="12">
        <v>2100.9973140000002</v>
      </c>
      <c r="AA100" s="12">
        <v>2162.9946289999998</v>
      </c>
      <c r="AB100" s="12">
        <v>2210.408203</v>
      </c>
      <c r="AC100" s="12">
        <v>2277.65625</v>
      </c>
      <c r="AD100" s="12">
        <v>2351.7253420000002</v>
      </c>
      <c r="AE100" s="12">
        <v>2428.439453</v>
      </c>
      <c r="AF100" s="12">
        <v>2507.8937989999999</v>
      </c>
      <c r="AG100" s="12">
        <v>2590.188721</v>
      </c>
      <c r="AH100" s="12">
        <v>2675.4262699999999</v>
      </c>
      <c r="AI100" s="12">
        <v>2763.7136230000001</v>
      </c>
      <c r="AJ100" s="12">
        <v>2855.163086</v>
      </c>
      <c r="AK100" s="12">
        <v>2949.8872070000002</v>
      </c>
      <c r="AL100" s="12">
        <v>3048.008057</v>
      </c>
      <c r="AM100" s="8">
        <v>2.9662999999999998E-2</v>
      </c>
    </row>
    <row r="101" spans="1:39" ht="15" customHeight="1">
      <c r="A101" s="7" t="s">
        <v>493</v>
      </c>
      <c r="B101" s="10" t="s">
        <v>193</v>
      </c>
      <c r="C101" s="12">
        <v>698</v>
      </c>
      <c r="D101" s="12">
        <v>705.14379899999994</v>
      </c>
      <c r="E101" s="12">
        <v>722.11437999999998</v>
      </c>
      <c r="F101" s="12">
        <v>741.15960700000005</v>
      </c>
      <c r="G101" s="12">
        <v>761.71545400000002</v>
      </c>
      <c r="H101" s="12">
        <v>783.24981700000001</v>
      </c>
      <c r="I101" s="12">
        <v>805.73358199999996</v>
      </c>
      <c r="J101" s="12">
        <v>828.79699700000003</v>
      </c>
      <c r="K101" s="12">
        <v>852.24572799999999</v>
      </c>
      <c r="L101" s="12">
        <v>875.90026899999998</v>
      </c>
      <c r="M101" s="12">
        <v>899.86395300000004</v>
      </c>
      <c r="N101" s="12">
        <v>924.051514</v>
      </c>
      <c r="O101" s="12">
        <v>948.337402</v>
      </c>
      <c r="P101" s="12">
        <v>972.588257</v>
      </c>
      <c r="Q101" s="12">
        <v>996.65338099999997</v>
      </c>
      <c r="R101" s="12">
        <v>1020.075195</v>
      </c>
      <c r="S101" s="12">
        <v>1042.915405</v>
      </c>
      <c r="T101" s="12">
        <v>1065.3360600000001</v>
      </c>
      <c r="U101" s="12">
        <v>1087.8819579999999</v>
      </c>
      <c r="V101" s="12">
        <v>1110.8386230000001</v>
      </c>
      <c r="W101" s="12">
        <v>1133.9604489999999</v>
      </c>
      <c r="X101" s="12">
        <v>1157.2445070000001</v>
      </c>
      <c r="Y101" s="12">
        <v>1188.394775</v>
      </c>
      <c r="Z101" s="12">
        <v>1220.7982179999999</v>
      </c>
      <c r="AA101" s="12">
        <v>1253.4384769999999</v>
      </c>
      <c r="AB101" s="12">
        <v>1277.9573969999999</v>
      </c>
      <c r="AC101" s="12">
        <v>1313.076294</v>
      </c>
      <c r="AD101" s="12">
        <v>1353.8249510000001</v>
      </c>
      <c r="AE101" s="12">
        <v>1395.982422</v>
      </c>
      <c r="AF101" s="12">
        <v>1439.5977780000001</v>
      </c>
      <c r="AG101" s="12">
        <v>1484.722534</v>
      </c>
      <c r="AH101" s="12">
        <v>1531.4094239999999</v>
      </c>
      <c r="AI101" s="12">
        <v>1579.713379</v>
      </c>
      <c r="AJ101" s="12">
        <v>1629.69165</v>
      </c>
      <c r="AK101" s="12">
        <v>1681.4025879999999</v>
      </c>
      <c r="AL101" s="12">
        <v>1734.908203</v>
      </c>
      <c r="AM101" s="8">
        <v>2.6832999999999999E-2</v>
      </c>
    </row>
    <row r="102" spans="1:39" ht="15" customHeight="1">
      <c r="A102" s="7" t="s">
        <v>492</v>
      </c>
      <c r="B102" s="10" t="s">
        <v>191</v>
      </c>
      <c r="C102" s="12">
        <v>101</v>
      </c>
      <c r="D102" s="12">
        <v>107.00338000000001</v>
      </c>
      <c r="E102" s="12">
        <v>113.300743</v>
      </c>
      <c r="F102" s="12">
        <v>121.579453</v>
      </c>
      <c r="G102" s="12">
        <v>130.00361599999999</v>
      </c>
      <c r="H102" s="12">
        <v>138.43185399999999</v>
      </c>
      <c r="I102" s="12">
        <v>146.806274</v>
      </c>
      <c r="J102" s="12">
        <v>155.54092399999999</v>
      </c>
      <c r="K102" s="12">
        <v>164.72764599999999</v>
      </c>
      <c r="L102" s="12">
        <v>174.304733</v>
      </c>
      <c r="M102" s="12">
        <v>184.56950399999999</v>
      </c>
      <c r="N102" s="12">
        <v>194.82551599999999</v>
      </c>
      <c r="O102" s="12">
        <v>205.37889100000001</v>
      </c>
      <c r="P102" s="12">
        <v>216.41419999999999</v>
      </c>
      <c r="Q102" s="12">
        <v>227.88911400000001</v>
      </c>
      <c r="R102" s="12">
        <v>239.97430399999999</v>
      </c>
      <c r="S102" s="12">
        <v>253.441788</v>
      </c>
      <c r="T102" s="12">
        <v>267.60611</v>
      </c>
      <c r="U102" s="12">
        <v>282.30365</v>
      </c>
      <c r="V102" s="12">
        <v>297.46154799999999</v>
      </c>
      <c r="W102" s="12">
        <v>312.86682100000002</v>
      </c>
      <c r="X102" s="12">
        <v>328.52346799999998</v>
      </c>
      <c r="Y102" s="12">
        <v>344.43057299999998</v>
      </c>
      <c r="Z102" s="12">
        <v>360.79409800000002</v>
      </c>
      <c r="AA102" s="12">
        <v>377.56698599999999</v>
      </c>
      <c r="AB102" s="12">
        <v>394.34204099999999</v>
      </c>
      <c r="AC102" s="12">
        <v>412.61828600000001</v>
      </c>
      <c r="AD102" s="12">
        <v>431.65704299999999</v>
      </c>
      <c r="AE102" s="12">
        <v>451.49026500000002</v>
      </c>
      <c r="AF102" s="12">
        <v>472.15057400000001</v>
      </c>
      <c r="AG102" s="12">
        <v>493.67248499999999</v>
      </c>
      <c r="AH102" s="12">
        <v>516.09124799999995</v>
      </c>
      <c r="AI102" s="12">
        <v>539.44451900000001</v>
      </c>
      <c r="AJ102" s="12">
        <v>563.771118</v>
      </c>
      <c r="AK102" s="12">
        <v>589.11053500000003</v>
      </c>
      <c r="AL102" s="12">
        <v>615.50561500000003</v>
      </c>
      <c r="AM102" s="8">
        <v>5.2804999999999998E-2</v>
      </c>
    </row>
    <row r="103" spans="1:39" ht="15" customHeight="1">
      <c r="A103" s="7" t="s">
        <v>491</v>
      </c>
      <c r="B103" s="10" t="s">
        <v>189</v>
      </c>
      <c r="C103" s="12">
        <v>313</v>
      </c>
      <c r="D103" s="12">
        <v>316.04934700000001</v>
      </c>
      <c r="E103" s="12">
        <v>324.672211</v>
      </c>
      <c r="F103" s="12">
        <v>333.40286300000002</v>
      </c>
      <c r="G103" s="12">
        <v>342.19860799999998</v>
      </c>
      <c r="H103" s="12">
        <v>351.025848</v>
      </c>
      <c r="I103" s="12">
        <v>359.83477800000003</v>
      </c>
      <c r="J103" s="12">
        <v>368.63885499999998</v>
      </c>
      <c r="K103" s="12">
        <v>377.48947099999998</v>
      </c>
      <c r="L103" s="12">
        <v>386.43994099999998</v>
      </c>
      <c r="M103" s="12">
        <v>395.56622299999998</v>
      </c>
      <c r="N103" s="12">
        <v>404.885468</v>
      </c>
      <c r="O103" s="12">
        <v>396.37423699999999</v>
      </c>
      <c r="P103" s="12">
        <v>404.07559199999997</v>
      </c>
      <c r="Q103" s="12">
        <v>411.91702299999997</v>
      </c>
      <c r="R103" s="12">
        <v>420.08163500000001</v>
      </c>
      <c r="S103" s="12">
        <v>431.87866200000002</v>
      </c>
      <c r="T103" s="12">
        <v>444.14605699999998</v>
      </c>
      <c r="U103" s="12">
        <v>456.67327899999998</v>
      </c>
      <c r="V103" s="12">
        <v>469.36175500000002</v>
      </c>
      <c r="W103" s="12">
        <v>481.95996100000002</v>
      </c>
      <c r="X103" s="12">
        <v>494.46704099999999</v>
      </c>
      <c r="Y103" s="12">
        <v>506.87667800000003</v>
      </c>
      <c r="Z103" s="12">
        <v>519.40496800000005</v>
      </c>
      <c r="AA103" s="12">
        <v>531.98919699999999</v>
      </c>
      <c r="AB103" s="12">
        <v>538.10864300000003</v>
      </c>
      <c r="AC103" s="12">
        <v>551.96179199999995</v>
      </c>
      <c r="AD103" s="12">
        <v>566.243469</v>
      </c>
      <c r="AE103" s="12">
        <v>580.96679700000004</v>
      </c>
      <c r="AF103" s="12">
        <v>596.14556900000002</v>
      </c>
      <c r="AG103" s="12">
        <v>611.79370100000006</v>
      </c>
      <c r="AH103" s="12">
        <v>627.925476</v>
      </c>
      <c r="AI103" s="12">
        <v>644.55572500000005</v>
      </c>
      <c r="AJ103" s="12">
        <v>661.70007299999997</v>
      </c>
      <c r="AK103" s="12">
        <v>679.37396200000001</v>
      </c>
      <c r="AL103" s="12">
        <v>697.59417699999995</v>
      </c>
      <c r="AM103" s="8">
        <v>2.3560000000000001E-2</v>
      </c>
    </row>
    <row r="104" spans="1:39" ht="15" customHeight="1">
      <c r="A104" s="7" t="s">
        <v>490</v>
      </c>
      <c r="B104" s="10" t="s">
        <v>247</v>
      </c>
      <c r="C104" s="12">
        <v>2850</v>
      </c>
      <c r="D104" s="12">
        <v>3238.3720699999999</v>
      </c>
      <c r="E104" s="12">
        <v>3638.0576169999999</v>
      </c>
      <c r="F104" s="12">
        <v>4057.1303710000002</v>
      </c>
      <c r="G104" s="12">
        <v>4504.0297849999997</v>
      </c>
      <c r="H104" s="12">
        <v>4966.5424800000001</v>
      </c>
      <c r="I104" s="12">
        <v>5435.0507809999999</v>
      </c>
      <c r="J104" s="12">
        <v>5912.4912109999996</v>
      </c>
      <c r="K104" s="12">
        <v>6417.4560549999997</v>
      </c>
      <c r="L104" s="12">
        <v>6935.3081050000001</v>
      </c>
      <c r="M104" s="12">
        <v>7482.9003910000001</v>
      </c>
      <c r="N104" s="12">
        <v>8055.0410160000001</v>
      </c>
      <c r="O104" s="12">
        <v>8646.2480469999991</v>
      </c>
      <c r="P104" s="12">
        <v>9253.515625</v>
      </c>
      <c r="Q104" s="12">
        <v>9866.6015619999998</v>
      </c>
      <c r="R104" s="12">
        <v>10517.074219</v>
      </c>
      <c r="S104" s="12">
        <v>11192.692383</v>
      </c>
      <c r="T104" s="12">
        <v>11836.870117</v>
      </c>
      <c r="U104" s="12">
        <v>12382.682617</v>
      </c>
      <c r="V104" s="12">
        <v>12950.990234000001</v>
      </c>
      <c r="W104" s="12">
        <v>13545.508789</v>
      </c>
      <c r="X104" s="12">
        <v>14163.518555000001</v>
      </c>
      <c r="Y104" s="12">
        <v>14796.961914</v>
      </c>
      <c r="Z104" s="12">
        <v>15456.375977</v>
      </c>
      <c r="AA104" s="12">
        <v>16137.168944999999</v>
      </c>
      <c r="AB104" s="12">
        <v>16838.373047000001</v>
      </c>
      <c r="AC104" s="12">
        <v>17555.585938</v>
      </c>
      <c r="AD104" s="12">
        <v>18259.123047000001</v>
      </c>
      <c r="AE104" s="12">
        <v>19003.078125</v>
      </c>
      <c r="AF104" s="12">
        <v>19776.417968999998</v>
      </c>
      <c r="AG104" s="12">
        <v>20511.080077999999</v>
      </c>
      <c r="AH104" s="12">
        <v>21296.242188</v>
      </c>
      <c r="AI104" s="12">
        <v>22037.455077999999</v>
      </c>
      <c r="AJ104" s="12">
        <v>22805.152343999998</v>
      </c>
      <c r="AK104" s="12">
        <v>23532.515625</v>
      </c>
      <c r="AL104" s="12">
        <v>24317.96875</v>
      </c>
      <c r="AM104" s="8">
        <v>6.1092E-2</v>
      </c>
    </row>
    <row r="105" spans="1:39" ht="15" customHeight="1">
      <c r="A105" s="7" t="s">
        <v>489</v>
      </c>
      <c r="B105" s="10" t="s">
        <v>193</v>
      </c>
      <c r="C105" s="12">
        <v>2252</v>
      </c>
      <c r="D105" s="12">
        <v>2528.4877929999998</v>
      </c>
      <c r="E105" s="12">
        <v>2819.9560550000001</v>
      </c>
      <c r="F105" s="12">
        <v>3126.5515140000002</v>
      </c>
      <c r="G105" s="12">
        <v>3449.1303710000002</v>
      </c>
      <c r="H105" s="12">
        <v>3787.8410640000002</v>
      </c>
      <c r="I105" s="12">
        <v>4129.517578</v>
      </c>
      <c r="J105" s="12">
        <v>4484.8706050000001</v>
      </c>
      <c r="K105" s="12">
        <v>4856.78125</v>
      </c>
      <c r="L105" s="12">
        <v>5246.1660160000001</v>
      </c>
      <c r="M105" s="12">
        <v>5653.9936520000001</v>
      </c>
      <c r="N105" s="12">
        <v>6081.2993159999996</v>
      </c>
      <c r="O105" s="12">
        <v>6525.3764650000003</v>
      </c>
      <c r="P105" s="12">
        <v>6985.8964839999999</v>
      </c>
      <c r="Q105" s="12">
        <v>7461.4975590000004</v>
      </c>
      <c r="R105" s="12">
        <v>7953.9067379999997</v>
      </c>
      <c r="S105" s="12">
        <v>8453.4902340000008</v>
      </c>
      <c r="T105" s="12">
        <v>8969.0058590000008</v>
      </c>
      <c r="U105" s="12">
        <v>9500.4619139999995</v>
      </c>
      <c r="V105" s="12">
        <v>10050.223633</v>
      </c>
      <c r="W105" s="12">
        <v>10618.034180000001</v>
      </c>
      <c r="X105" s="12">
        <v>11200.896484000001</v>
      </c>
      <c r="Y105" s="12">
        <v>11798.977539</v>
      </c>
      <c r="Z105" s="12">
        <v>12411.745117</v>
      </c>
      <c r="AA105" s="12">
        <v>13038.928711</v>
      </c>
      <c r="AB105" s="12">
        <v>13680.495117</v>
      </c>
      <c r="AC105" s="12">
        <v>14330.214844</v>
      </c>
      <c r="AD105" s="12">
        <v>14980.166992</v>
      </c>
      <c r="AE105" s="12">
        <v>15637.615234000001</v>
      </c>
      <c r="AF105" s="12">
        <v>16305.15625</v>
      </c>
      <c r="AG105" s="12">
        <v>16969.048827999999</v>
      </c>
      <c r="AH105" s="12">
        <v>17635.025390999999</v>
      </c>
      <c r="AI105" s="12">
        <v>18295.816406000002</v>
      </c>
      <c r="AJ105" s="12">
        <v>18932.78125</v>
      </c>
      <c r="AK105" s="12">
        <v>19575.84375</v>
      </c>
      <c r="AL105" s="12">
        <v>20225.232422000001</v>
      </c>
      <c r="AM105" s="8">
        <v>6.3064999999999996E-2</v>
      </c>
    </row>
    <row r="106" spans="1:39" ht="15" customHeight="1">
      <c r="A106" s="7" t="s">
        <v>488</v>
      </c>
      <c r="B106" s="10" t="s">
        <v>191</v>
      </c>
      <c r="C106" s="12">
        <v>426</v>
      </c>
      <c r="D106" s="12">
        <v>478.48147599999999</v>
      </c>
      <c r="E106" s="12">
        <v>527.05664100000001</v>
      </c>
      <c r="F106" s="12">
        <v>578.19000200000005</v>
      </c>
      <c r="G106" s="12">
        <v>636.65216099999998</v>
      </c>
      <c r="H106" s="12">
        <v>692.191956</v>
      </c>
      <c r="I106" s="12">
        <v>747.53417999999999</v>
      </c>
      <c r="J106" s="12">
        <v>794.98193400000002</v>
      </c>
      <c r="K106" s="12">
        <v>849.03125</v>
      </c>
      <c r="L106" s="12">
        <v>896.59570299999996</v>
      </c>
      <c r="M106" s="12">
        <v>954.07775900000001</v>
      </c>
      <c r="N106" s="12">
        <v>1014.079224</v>
      </c>
      <c r="O106" s="12">
        <v>1072.981567</v>
      </c>
      <c r="P106" s="12">
        <v>1130.142822</v>
      </c>
      <c r="Q106" s="12">
        <v>1179.385254</v>
      </c>
      <c r="R106" s="12">
        <v>1238.6541749999999</v>
      </c>
      <c r="S106" s="12">
        <v>1296.6358640000001</v>
      </c>
      <c r="T106" s="12">
        <v>1349.7963870000001</v>
      </c>
      <c r="U106" s="12">
        <v>1404.4626459999999</v>
      </c>
      <c r="V106" s="12">
        <v>1456.435669</v>
      </c>
      <c r="W106" s="12">
        <v>1511.6157229999999</v>
      </c>
      <c r="X106" s="12">
        <v>1570.587158</v>
      </c>
      <c r="Y106" s="12">
        <v>1624.925293</v>
      </c>
      <c r="Z106" s="12">
        <v>1685.4101559999999</v>
      </c>
      <c r="AA106" s="12">
        <v>1747.727905</v>
      </c>
      <c r="AB106" s="12">
        <v>1810.594482</v>
      </c>
      <c r="AC106" s="12">
        <v>1875.5618899999999</v>
      </c>
      <c r="AD106" s="12">
        <v>1920.6735839999999</v>
      </c>
      <c r="AE106" s="12">
        <v>1992.588013</v>
      </c>
      <c r="AF106" s="12">
        <v>2077.7014159999999</v>
      </c>
      <c r="AG106" s="12">
        <v>2121.9907229999999</v>
      </c>
      <c r="AH106" s="12">
        <v>2209.3854980000001</v>
      </c>
      <c r="AI106" s="12">
        <v>2253.2773440000001</v>
      </c>
      <c r="AJ106" s="12">
        <v>2343.4501949999999</v>
      </c>
      <c r="AK106" s="12">
        <v>2383.5812989999999</v>
      </c>
      <c r="AL106" s="12">
        <v>2472.156982</v>
      </c>
      <c r="AM106" s="8">
        <v>4.9486000000000002E-2</v>
      </c>
    </row>
    <row r="107" spans="1:39" ht="15" customHeight="1">
      <c r="A107" s="7" t="s">
        <v>487</v>
      </c>
      <c r="B107" s="10" t="s">
        <v>189</v>
      </c>
      <c r="C107" s="12">
        <v>172</v>
      </c>
      <c r="D107" s="12">
        <v>231.402817</v>
      </c>
      <c r="E107" s="12">
        <v>291.04504400000002</v>
      </c>
      <c r="F107" s="12">
        <v>352.38894699999997</v>
      </c>
      <c r="G107" s="12">
        <v>418.24740600000001</v>
      </c>
      <c r="H107" s="12">
        <v>486.50933800000001</v>
      </c>
      <c r="I107" s="12">
        <v>557.99920699999996</v>
      </c>
      <c r="J107" s="12">
        <v>632.63861099999997</v>
      </c>
      <c r="K107" s="12">
        <v>711.64331100000004</v>
      </c>
      <c r="L107" s="12">
        <v>792.54650900000001</v>
      </c>
      <c r="M107" s="12">
        <v>874.82904099999996</v>
      </c>
      <c r="N107" s="12">
        <v>959.66284199999996</v>
      </c>
      <c r="O107" s="12">
        <v>1047.8903809999999</v>
      </c>
      <c r="P107" s="12">
        <v>1137.476807</v>
      </c>
      <c r="Q107" s="12">
        <v>1225.7188719999999</v>
      </c>
      <c r="R107" s="12">
        <v>1324.513794</v>
      </c>
      <c r="S107" s="12">
        <v>1442.5660399999999</v>
      </c>
      <c r="T107" s="12">
        <v>1518.067749</v>
      </c>
      <c r="U107" s="12">
        <v>1477.7574460000001</v>
      </c>
      <c r="V107" s="12">
        <v>1444.331177</v>
      </c>
      <c r="W107" s="12">
        <v>1415.858154</v>
      </c>
      <c r="X107" s="12">
        <v>1392.0352780000001</v>
      </c>
      <c r="Y107" s="12">
        <v>1373.059937</v>
      </c>
      <c r="Z107" s="12">
        <v>1359.220337</v>
      </c>
      <c r="AA107" s="12">
        <v>1350.513062</v>
      </c>
      <c r="AB107" s="12">
        <v>1347.282837</v>
      </c>
      <c r="AC107" s="12">
        <v>1349.809692</v>
      </c>
      <c r="AD107" s="12">
        <v>1358.2825929999999</v>
      </c>
      <c r="AE107" s="12">
        <v>1372.8745120000001</v>
      </c>
      <c r="AF107" s="12">
        <v>1393.5611570000001</v>
      </c>
      <c r="AG107" s="12">
        <v>1420.0410159999999</v>
      </c>
      <c r="AH107" s="12">
        <v>1451.8321530000001</v>
      </c>
      <c r="AI107" s="12">
        <v>1488.3608400000001</v>
      </c>
      <c r="AJ107" s="12">
        <v>1528.9228519999999</v>
      </c>
      <c r="AK107" s="12">
        <v>1573.090332</v>
      </c>
      <c r="AL107" s="12">
        <v>1620.5810550000001</v>
      </c>
      <c r="AM107" s="8">
        <v>5.8916999999999997E-2</v>
      </c>
    </row>
    <row r="108" spans="1:39" ht="15" customHeight="1">
      <c r="A108" s="7" t="s">
        <v>486</v>
      </c>
      <c r="B108" s="10" t="s">
        <v>242</v>
      </c>
      <c r="C108" s="12">
        <v>891</v>
      </c>
      <c r="D108" s="12">
        <v>954.86651600000005</v>
      </c>
      <c r="E108" s="12">
        <v>1019.180115</v>
      </c>
      <c r="F108" s="12">
        <v>1083.7276609999999</v>
      </c>
      <c r="G108" s="12">
        <v>1148.393311</v>
      </c>
      <c r="H108" s="12">
        <v>1213.0947269999999</v>
      </c>
      <c r="I108" s="12">
        <v>1277.6987300000001</v>
      </c>
      <c r="J108" s="12">
        <v>1342.036255</v>
      </c>
      <c r="K108" s="12">
        <v>1406.0107419999999</v>
      </c>
      <c r="L108" s="12">
        <v>1469.4295649999999</v>
      </c>
      <c r="M108" s="12">
        <v>1532.070923</v>
      </c>
      <c r="N108" s="12">
        <v>1576.7475589999999</v>
      </c>
      <c r="O108" s="12">
        <v>1633.1911620000001</v>
      </c>
      <c r="P108" s="12">
        <v>1685.9295649999999</v>
      </c>
      <c r="Q108" s="12">
        <v>1742.5888669999999</v>
      </c>
      <c r="R108" s="12">
        <v>1798.5570070000001</v>
      </c>
      <c r="S108" s="12">
        <v>1854.3861079999999</v>
      </c>
      <c r="T108" s="12">
        <v>1908.8420410000001</v>
      </c>
      <c r="U108" s="12">
        <v>1961.8498540000001</v>
      </c>
      <c r="V108" s="12">
        <v>2013.1245120000001</v>
      </c>
      <c r="W108" s="12">
        <v>2062.8559570000002</v>
      </c>
      <c r="X108" s="12">
        <v>2111.1520999999998</v>
      </c>
      <c r="Y108" s="12">
        <v>2158.1267090000001</v>
      </c>
      <c r="Z108" s="12">
        <v>2203.8310550000001</v>
      </c>
      <c r="AA108" s="12">
        <v>2248.517578</v>
      </c>
      <c r="AB108" s="12">
        <v>2293.6176759999998</v>
      </c>
      <c r="AC108" s="12">
        <v>2337.399414</v>
      </c>
      <c r="AD108" s="12">
        <v>2379.6813959999999</v>
      </c>
      <c r="AE108" s="12">
        <v>2420.4780270000001</v>
      </c>
      <c r="AF108" s="12">
        <v>2459.5822750000002</v>
      </c>
      <c r="AG108" s="12">
        <v>2496.9545899999998</v>
      </c>
      <c r="AH108" s="12">
        <v>2532.2631839999999</v>
      </c>
      <c r="AI108" s="12">
        <v>2565.4409179999998</v>
      </c>
      <c r="AJ108" s="12">
        <v>2596.5998540000001</v>
      </c>
      <c r="AK108" s="12">
        <v>2625.9780270000001</v>
      </c>
      <c r="AL108" s="12">
        <v>2653.2446289999998</v>
      </c>
      <c r="AM108" s="8">
        <v>3.0513999999999999E-2</v>
      </c>
    </row>
    <row r="109" spans="1:39" ht="15" customHeight="1">
      <c r="A109" s="7" t="s">
        <v>485</v>
      </c>
      <c r="B109" s="10" t="s">
        <v>193</v>
      </c>
      <c r="C109" s="12">
        <v>404</v>
      </c>
      <c r="D109" s="12">
        <v>436.95745799999997</v>
      </c>
      <c r="E109" s="12">
        <v>470.30423000000002</v>
      </c>
      <c r="F109" s="12">
        <v>503.97464000000002</v>
      </c>
      <c r="G109" s="12">
        <v>537.96081500000003</v>
      </c>
      <c r="H109" s="12">
        <v>572.251892</v>
      </c>
      <c r="I109" s="12">
        <v>606.81103499999995</v>
      </c>
      <c r="J109" s="12">
        <v>641.55285600000002</v>
      </c>
      <c r="K109" s="12">
        <v>676.46838400000001</v>
      </c>
      <c r="L109" s="12">
        <v>711.53820800000005</v>
      </c>
      <c r="M109" s="12">
        <v>746.671875</v>
      </c>
      <c r="N109" s="12">
        <v>781.77050799999995</v>
      </c>
      <c r="O109" s="12">
        <v>816.74285899999995</v>
      </c>
      <c r="P109" s="12">
        <v>851.48742700000003</v>
      </c>
      <c r="Q109" s="12">
        <v>886.042236</v>
      </c>
      <c r="R109" s="12">
        <v>920.23693800000001</v>
      </c>
      <c r="S109" s="12">
        <v>953.81280500000003</v>
      </c>
      <c r="T109" s="12">
        <v>986.67810099999997</v>
      </c>
      <c r="U109" s="12">
        <v>1018.899231</v>
      </c>
      <c r="V109" s="12">
        <v>1050.2486570000001</v>
      </c>
      <c r="W109" s="12">
        <v>1080.733643</v>
      </c>
      <c r="X109" s="12">
        <v>1110.3161620000001</v>
      </c>
      <c r="Y109" s="12">
        <v>1139.1365969999999</v>
      </c>
      <c r="Z109" s="12">
        <v>1167.146606</v>
      </c>
      <c r="AA109" s="12">
        <v>1194.384399</v>
      </c>
      <c r="AB109" s="12">
        <v>1220.857422</v>
      </c>
      <c r="AC109" s="12">
        <v>1246.599976</v>
      </c>
      <c r="AD109" s="12">
        <v>1271.4938959999999</v>
      </c>
      <c r="AE109" s="12">
        <v>1295.583374</v>
      </c>
      <c r="AF109" s="12">
        <v>1318.685913</v>
      </c>
      <c r="AG109" s="12">
        <v>1340.808716</v>
      </c>
      <c r="AH109" s="12">
        <v>1361.6712649999999</v>
      </c>
      <c r="AI109" s="12">
        <v>1381.2436520000001</v>
      </c>
      <c r="AJ109" s="12">
        <v>1399.6435550000001</v>
      </c>
      <c r="AK109" s="12">
        <v>1417.067505</v>
      </c>
      <c r="AL109" s="12">
        <v>1433.1475829999999</v>
      </c>
      <c r="AM109" s="8">
        <v>3.5553000000000001E-2</v>
      </c>
    </row>
    <row r="110" spans="1:39" ht="15" customHeight="1">
      <c r="A110" s="7" t="s">
        <v>484</v>
      </c>
      <c r="B110" s="10" t="s">
        <v>191</v>
      </c>
      <c r="C110" s="12">
        <v>386</v>
      </c>
      <c r="D110" s="12">
        <v>412.44448899999998</v>
      </c>
      <c r="E110" s="12">
        <v>438.96167000000003</v>
      </c>
      <c r="F110" s="12">
        <v>465.42141700000002</v>
      </c>
      <c r="G110" s="12">
        <v>491.72879</v>
      </c>
      <c r="H110" s="12">
        <v>517.82598900000005</v>
      </c>
      <c r="I110" s="12">
        <v>543.63055399999996</v>
      </c>
      <c r="J110" s="12">
        <v>569.07171600000004</v>
      </c>
      <c r="K110" s="12">
        <v>594.08148200000005</v>
      </c>
      <c r="L110" s="12">
        <v>618.49945100000002</v>
      </c>
      <c r="M110" s="12">
        <v>642.20410200000003</v>
      </c>
      <c r="N110" s="12">
        <v>665.12744099999998</v>
      </c>
      <c r="O110" s="12">
        <v>687.43450900000005</v>
      </c>
      <c r="P110" s="12">
        <v>709.68109100000004</v>
      </c>
      <c r="Q110" s="12">
        <v>730.469604</v>
      </c>
      <c r="R110" s="12">
        <v>751.08709699999997</v>
      </c>
      <c r="S110" s="12">
        <v>770.08642599999996</v>
      </c>
      <c r="T110" s="12">
        <v>788.32873500000005</v>
      </c>
      <c r="U110" s="12">
        <v>805.83703600000001</v>
      </c>
      <c r="V110" s="12">
        <v>822.62365699999998</v>
      </c>
      <c r="W110" s="12">
        <v>838.81408699999997</v>
      </c>
      <c r="X110" s="12">
        <v>854.57293700000002</v>
      </c>
      <c r="Y110" s="12">
        <v>869.97882100000004</v>
      </c>
      <c r="Z110" s="12">
        <v>885.01971400000002</v>
      </c>
      <c r="AA110" s="12">
        <v>899.63128700000004</v>
      </c>
      <c r="AB110" s="12">
        <v>913.81872599999997</v>
      </c>
      <c r="AC110" s="12">
        <v>927.59881600000006</v>
      </c>
      <c r="AD110" s="12">
        <v>940.92932099999996</v>
      </c>
      <c r="AE110" s="12">
        <v>953.80267300000003</v>
      </c>
      <c r="AF110" s="12">
        <v>966.20770300000004</v>
      </c>
      <c r="AG110" s="12">
        <v>978.10571300000004</v>
      </c>
      <c r="AH110" s="12">
        <v>989.446594</v>
      </c>
      <c r="AI110" s="12">
        <v>1000.185608</v>
      </c>
      <c r="AJ110" s="12">
        <v>1010.303772</v>
      </c>
      <c r="AK110" s="12">
        <v>1019.831055</v>
      </c>
      <c r="AL110" s="12">
        <v>1028.790894</v>
      </c>
      <c r="AM110" s="8">
        <v>2.7248000000000001E-2</v>
      </c>
    </row>
    <row r="111" spans="1:39" ht="15" customHeight="1">
      <c r="A111" s="7" t="s">
        <v>483</v>
      </c>
      <c r="B111" s="10" t="s">
        <v>189</v>
      </c>
      <c r="C111" s="12">
        <v>101</v>
      </c>
      <c r="D111" s="12">
        <v>105.464516</v>
      </c>
      <c r="E111" s="12">
        <v>109.91423</v>
      </c>
      <c r="F111" s="12">
        <v>114.331619</v>
      </c>
      <c r="G111" s="12">
        <v>118.703789</v>
      </c>
      <c r="H111" s="12">
        <v>123.016884</v>
      </c>
      <c r="I111" s="12">
        <v>127.25709500000001</v>
      </c>
      <c r="J111" s="12">
        <v>131.411789</v>
      </c>
      <c r="K111" s="12">
        <v>135.46095299999999</v>
      </c>
      <c r="L111" s="12">
        <v>139.39201399999999</v>
      </c>
      <c r="M111" s="12">
        <v>143.19490099999999</v>
      </c>
      <c r="N111" s="12">
        <v>129.84957900000001</v>
      </c>
      <c r="O111" s="12">
        <v>129.01379399999999</v>
      </c>
      <c r="P111" s="12">
        <v>124.76106299999999</v>
      </c>
      <c r="Q111" s="12">
        <v>126.076988</v>
      </c>
      <c r="R111" s="12">
        <v>127.23307800000001</v>
      </c>
      <c r="S111" s="12">
        <v>130.48693800000001</v>
      </c>
      <c r="T111" s="12">
        <v>133.83517499999999</v>
      </c>
      <c r="U111" s="12">
        <v>137.113586</v>
      </c>
      <c r="V111" s="12">
        <v>140.25221300000001</v>
      </c>
      <c r="W111" s="12">
        <v>143.308258</v>
      </c>
      <c r="X111" s="12">
        <v>146.26297</v>
      </c>
      <c r="Y111" s="12">
        <v>149.01113900000001</v>
      </c>
      <c r="Z111" s="12">
        <v>151.664917</v>
      </c>
      <c r="AA111" s="12">
        <v>154.50192300000001</v>
      </c>
      <c r="AB111" s="12">
        <v>158.941452</v>
      </c>
      <c r="AC111" s="12">
        <v>163.20069899999999</v>
      </c>
      <c r="AD111" s="12">
        <v>167.25799599999999</v>
      </c>
      <c r="AE111" s="12">
        <v>171.092072</v>
      </c>
      <c r="AF111" s="12">
        <v>174.68867499999999</v>
      </c>
      <c r="AG111" s="12">
        <v>178.04002399999999</v>
      </c>
      <c r="AH111" s="12">
        <v>181.14527899999999</v>
      </c>
      <c r="AI111" s="12">
        <v>184.01177999999999</v>
      </c>
      <c r="AJ111" s="12">
        <v>186.65248099999999</v>
      </c>
      <c r="AK111" s="12">
        <v>189.079498</v>
      </c>
      <c r="AL111" s="12">
        <v>191.30619799999999</v>
      </c>
      <c r="AM111" s="8">
        <v>1.7669000000000001E-2</v>
      </c>
    </row>
    <row r="112" spans="1:39" ht="15" customHeight="1">
      <c r="A112" s="7" t="s">
        <v>482</v>
      </c>
      <c r="B112" s="10" t="s">
        <v>237</v>
      </c>
      <c r="C112" s="12">
        <v>1899</v>
      </c>
      <c r="D112" s="12">
        <v>2098.6108399999998</v>
      </c>
      <c r="E112" s="12">
        <v>2308.6142580000001</v>
      </c>
      <c r="F112" s="12">
        <v>2527.3706050000001</v>
      </c>
      <c r="G112" s="12">
        <v>2754.4731449999999</v>
      </c>
      <c r="H112" s="12">
        <v>2990.7036130000001</v>
      </c>
      <c r="I112" s="12">
        <v>3235.7451169999999</v>
      </c>
      <c r="J112" s="12">
        <v>3480.460693</v>
      </c>
      <c r="K112" s="12">
        <v>3734.2353520000001</v>
      </c>
      <c r="L112" s="12">
        <v>3947.529297</v>
      </c>
      <c r="M112" s="12">
        <v>4237.9677730000003</v>
      </c>
      <c r="N112" s="12">
        <v>4521.3159180000002</v>
      </c>
      <c r="O112" s="12">
        <v>4788.5190430000002</v>
      </c>
      <c r="P112" s="12">
        <v>5093.1796880000002</v>
      </c>
      <c r="Q112" s="12">
        <v>5399.2070309999999</v>
      </c>
      <c r="R112" s="12">
        <v>5713.2368159999996</v>
      </c>
      <c r="S112" s="12">
        <v>6041.5634769999997</v>
      </c>
      <c r="T112" s="12">
        <v>6382.0712890000004</v>
      </c>
      <c r="U112" s="12">
        <v>6732.5683589999999</v>
      </c>
      <c r="V112" s="12">
        <v>7103.8642579999996</v>
      </c>
      <c r="W112" s="12">
        <v>7474.0190430000002</v>
      </c>
      <c r="X112" s="12">
        <v>7858.9882809999999</v>
      </c>
      <c r="Y112" s="12">
        <v>8283.1523440000001</v>
      </c>
      <c r="Z112" s="12">
        <v>8693.6386719999991</v>
      </c>
      <c r="AA112" s="12">
        <v>9150.8232420000004</v>
      </c>
      <c r="AB112" s="12">
        <v>9601.4101559999999</v>
      </c>
      <c r="AC112" s="12">
        <v>10050.602539</v>
      </c>
      <c r="AD112" s="12">
        <v>10549.203125</v>
      </c>
      <c r="AE112" s="12">
        <v>11030.209961</v>
      </c>
      <c r="AF112" s="12">
        <v>11510.483398</v>
      </c>
      <c r="AG112" s="12">
        <v>12048.072265999999</v>
      </c>
      <c r="AH112" s="12">
        <v>12548.107421999999</v>
      </c>
      <c r="AI112" s="12">
        <v>13098.172852</v>
      </c>
      <c r="AJ112" s="12">
        <v>13620.502930000001</v>
      </c>
      <c r="AK112" s="12">
        <v>14195.667969</v>
      </c>
      <c r="AL112" s="12">
        <v>14737.868164</v>
      </c>
      <c r="AM112" s="8">
        <v>5.9003E-2</v>
      </c>
    </row>
    <row r="113" spans="1:39" ht="15" customHeight="1">
      <c r="A113" s="7" t="s">
        <v>481</v>
      </c>
      <c r="B113" s="10" t="s">
        <v>193</v>
      </c>
      <c r="C113" s="12">
        <v>1069</v>
      </c>
      <c r="D113" s="12">
        <v>1196.5893550000001</v>
      </c>
      <c r="E113" s="12">
        <v>1329.9343260000001</v>
      </c>
      <c r="F113" s="12">
        <v>1468.918091</v>
      </c>
      <c r="G113" s="12">
        <v>1613.923462</v>
      </c>
      <c r="H113" s="12">
        <v>1765.174072</v>
      </c>
      <c r="I113" s="12">
        <v>1922.46875</v>
      </c>
      <c r="J113" s="12">
        <v>2086.0913089999999</v>
      </c>
      <c r="K113" s="12">
        <v>2256.3376459999999</v>
      </c>
      <c r="L113" s="12">
        <v>2433.2795409999999</v>
      </c>
      <c r="M113" s="12">
        <v>2617.1259770000001</v>
      </c>
      <c r="N113" s="12">
        <v>2807.8479000000002</v>
      </c>
      <c r="O113" s="12">
        <v>3005.126221</v>
      </c>
      <c r="P113" s="12">
        <v>3207.3996579999998</v>
      </c>
      <c r="Q113" s="12">
        <v>3415.8156739999999</v>
      </c>
      <c r="R113" s="12">
        <v>3633.6696780000002</v>
      </c>
      <c r="S113" s="12">
        <v>3857.2709960000002</v>
      </c>
      <c r="T113" s="12">
        <v>4090.5273440000001</v>
      </c>
      <c r="U113" s="12">
        <v>4332.6440430000002</v>
      </c>
      <c r="V113" s="12">
        <v>4580.0771480000003</v>
      </c>
      <c r="W113" s="12">
        <v>4836.8461909999996</v>
      </c>
      <c r="X113" s="12">
        <v>5103.0454099999997</v>
      </c>
      <c r="Y113" s="12">
        <v>5377.2802730000003</v>
      </c>
      <c r="Z113" s="12">
        <v>5661.1381840000004</v>
      </c>
      <c r="AA113" s="12">
        <v>5954.3525390000004</v>
      </c>
      <c r="AB113" s="12">
        <v>6255.8979490000002</v>
      </c>
      <c r="AC113" s="12">
        <v>6566.3686520000001</v>
      </c>
      <c r="AD113" s="12">
        <v>6885.3881840000004</v>
      </c>
      <c r="AE113" s="12">
        <v>7212.2495120000003</v>
      </c>
      <c r="AF113" s="12">
        <v>7546.4565430000002</v>
      </c>
      <c r="AG113" s="12">
        <v>7889.1020509999998</v>
      </c>
      <c r="AH113" s="12">
        <v>8238.1181639999995</v>
      </c>
      <c r="AI113" s="12">
        <v>8594.9121090000008</v>
      </c>
      <c r="AJ113" s="12">
        <v>8961.2529300000006</v>
      </c>
      <c r="AK113" s="12">
        <v>9333.4208980000003</v>
      </c>
      <c r="AL113" s="12">
        <v>9713.9667969999991</v>
      </c>
      <c r="AM113" s="8">
        <v>6.3527E-2</v>
      </c>
    </row>
    <row r="114" spans="1:39" ht="15" customHeight="1">
      <c r="A114" s="7" t="s">
        <v>480</v>
      </c>
      <c r="B114" s="10" t="s">
        <v>191</v>
      </c>
      <c r="C114" s="12">
        <v>464</v>
      </c>
      <c r="D114" s="12">
        <v>508.16915899999998</v>
      </c>
      <c r="E114" s="12">
        <v>554.16021699999999</v>
      </c>
      <c r="F114" s="12">
        <v>601.94537400000002</v>
      </c>
      <c r="G114" s="12">
        <v>650.91210899999999</v>
      </c>
      <c r="H114" s="12">
        <v>701.61730999999997</v>
      </c>
      <c r="I114" s="12">
        <v>753.93707300000005</v>
      </c>
      <c r="J114" s="12">
        <v>808.41833499999996</v>
      </c>
      <c r="K114" s="12">
        <v>865.11554000000001</v>
      </c>
      <c r="L114" s="12">
        <v>923.48260500000004</v>
      </c>
      <c r="M114" s="12">
        <v>984.11236599999995</v>
      </c>
      <c r="N114" s="12">
        <v>1043.879639</v>
      </c>
      <c r="O114" s="12">
        <v>1095.6832280000001</v>
      </c>
      <c r="P114" s="12">
        <v>1162.4598390000001</v>
      </c>
      <c r="Q114" s="12">
        <v>1223.2493899999999</v>
      </c>
      <c r="R114" s="12">
        <v>1280.594482</v>
      </c>
      <c r="S114" s="12">
        <v>1337.7479249999999</v>
      </c>
      <c r="T114" s="12">
        <v>1394.9415280000001</v>
      </c>
      <c r="U114" s="12">
        <v>1450.4067379999999</v>
      </c>
      <c r="V114" s="12">
        <v>1518.0061040000001</v>
      </c>
      <c r="W114" s="12">
        <v>1571.7413329999999</v>
      </c>
      <c r="X114" s="12">
        <v>1627.3436280000001</v>
      </c>
      <c r="Y114" s="12">
        <v>1710.935547</v>
      </c>
      <c r="Z114" s="12">
        <v>1766.884155</v>
      </c>
      <c r="AA114" s="12">
        <v>1858.2308350000001</v>
      </c>
      <c r="AB114" s="12">
        <v>1932.747803</v>
      </c>
      <c r="AC114" s="12">
        <v>1995.0866699999999</v>
      </c>
      <c r="AD114" s="12">
        <v>2096.4697270000001</v>
      </c>
      <c r="AE114" s="12">
        <v>2170.6440429999998</v>
      </c>
      <c r="AF114" s="12">
        <v>2235.0375979999999</v>
      </c>
      <c r="AG114" s="12">
        <v>2346.681885</v>
      </c>
      <c r="AH114" s="12">
        <v>2412.842529</v>
      </c>
      <c r="AI114" s="12">
        <v>2519.7436520000001</v>
      </c>
      <c r="AJ114" s="12">
        <v>2587.845703</v>
      </c>
      <c r="AK114" s="12">
        <v>2701.3803710000002</v>
      </c>
      <c r="AL114" s="12">
        <v>2771.8908689999998</v>
      </c>
      <c r="AM114" s="8">
        <v>5.1161999999999999E-2</v>
      </c>
    </row>
    <row r="115" spans="1:39" ht="15" customHeight="1">
      <c r="A115" s="7" t="s">
        <v>479</v>
      </c>
      <c r="B115" s="10" t="s">
        <v>189</v>
      </c>
      <c r="C115" s="12">
        <v>366</v>
      </c>
      <c r="D115" s="12">
        <v>393.85226399999999</v>
      </c>
      <c r="E115" s="12">
        <v>424.519745</v>
      </c>
      <c r="F115" s="12">
        <v>456.50711100000001</v>
      </c>
      <c r="G115" s="12">
        <v>489.63757299999997</v>
      </c>
      <c r="H115" s="12">
        <v>523.91210899999999</v>
      </c>
      <c r="I115" s="12">
        <v>559.339294</v>
      </c>
      <c r="J115" s="12">
        <v>585.95092799999998</v>
      </c>
      <c r="K115" s="12">
        <v>612.78216599999996</v>
      </c>
      <c r="L115" s="12">
        <v>590.76696800000002</v>
      </c>
      <c r="M115" s="12">
        <v>636.729736</v>
      </c>
      <c r="N115" s="12">
        <v>669.58856200000002</v>
      </c>
      <c r="O115" s="12">
        <v>687.70935099999997</v>
      </c>
      <c r="P115" s="12">
        <v>723.32031199999994</v>
      </c>
      <c r="Q115" s="12">
        <v>760.14202899999998</v>
      </c>
      <c r="R115" s="12">
        <v>798.97277799999995</v>
      </c>
      <c r="S115" s="12">
        <v>846.54443400000002</v>
      </c>
      <c r="T115" s="12">
        <v>896.60266100000001</v>
      </c>
      <c r="U115" s="12">
        <v>949.51733400000001</v>
      </c>
      <c r="V115" s="12">
        <v>1005.781494</v>
      </c>
      <c r="W115" s="12">
        <v>1065.4316409999999</v>
      </c>
      <c r="X115" s="12">
        <v>1128.599121</v>
      </c>
      <c r="Y115" s="12">
        <v>1194.9368899999999</v>
      </c>
      <c r="Z115" s="12">
        <v>1265.6160890000001</v>
      </c>
      <c r="AA115" s="12">
        <v>1338.2398679999999</v>
      </c>
      <c r="AB115" s="12">
        <v>1412.7645259999999</v>
      </c>
      <c r="AC115" s="12">
        <v>1489.1477050000001</v>
      </c>
      <c r="AD115" s="12">
        <v>1567.3452150000001</v>
      </c>
      <c r="AE115" s="12">
        <v>1647.3165280000001</v>
      </c>
      <c r="AF115" s="12">
        <v>1728.989014</v>
      </c>
      <c r="AG115" s="12">
        <v>1812.288452</v>
      </c>
      <c r="AH115" s="12">
        <v>1897.1469729999999</v>
      </c>
      <c r="AI115" s="12">
        <v>1983.516357</v>
      </c>
      <c r="AJ115" s="12">
        <v>2071.4045409999999</v>
      </c>
      <c r="AK115" s="12">
        <v>2160.866943</v>
      </c>
      <c r="AL115" s="12">
        <v>2252.0104980000001</v>
      </c>
      <c r="AM115" s="8">
        <v>5.262E-2</v>
      </c>
    </row>
    <row r="116" spans="1:39" ht="15" customHeight="1">
      <c r="A116" s="7" t="s">
        <v>478</v>
      </c>
      <c r="B116" s="10" t="s">
        <v>232</v>
      </c>
      <c r="C116" s="12">
        <v>624</v>
      </c>
      <c r="D116" s="12">
        <v>685.29644800000005</v>
      </c>
      <c r="E116" s="12">
        <v>749.22949200000005</v>
      </c>
      <c r="F116" s="12">
        <v>816.94921899999997</v>
      </c>
      <c r="G116" s="12">
        <v>888.56011999999998</v>
      </c>
      <c r="H116" s="12">
        <v>963.86047399999995</v>
      </c>
      <c r="I116" s="12">
        <v>1043.213501</v>
      </c>
      <c r="J116" s="12">
        <v>1127.0042719999999</v>
      </c>
      <c r="K116" s="12">
        <v>1214.269043</v>
      </c>
      <c r="L116" s="12">
        <v>1305.2615969999999</v>
      </c>
      <c r="M116" s="12">
        <v>1399.1446530000001</v>
      </c>
      <c r="N116" s="12">
        <v>1498.0711670000001</v>
      </c>
      <c r="O116" s="12">
        <v>1602.4490969999999</v>
      </c>
      <c r="P116" s="12">
        <v>1712.1000979999999</v>
      </c>
      <c r="Q116" s="12">
        <v>1826.5767820000001</v>
      </c>
      <c r="R116" s="12">
        <v>1945.101807</v>
      </c>
      <c r="S116" s="12">
        <v>2073.0051269999999</v>
      </c>
      <c r="T116" s="12">
        <v>2170.4682619999999</v>
      </c>
      <c r="U116" s="12">
        <v>2274.3183589999999</v>
      </c>
      <c r="V116" s="12">
        <v>2388.0285640000002</v>
      </c>
      <c r="W116" s="12">
        <v>2510.1503910000001</v>
      </c>
      <c r="X116" s="12">
        <v>2639.7810060000002</v>
      </c>
      <c r="Y116" s="12">
        <v>2776.1708979999999</v>
      </c>
      <c r="Z116" s="12">
        <v>2918.9316410000001</v>
      </c>
      <c r="AA116" s="12">
        <v>3067.8476559999999</v>
      </c>
      <c r="AB116" s="12">
        <v>3223.9177249999998</v>
      </c>
      <c r="AC116" s="12">
        <v>3385.5827640000002</v>
      </c>
      <c r="AD116" s="12">
        <v>3553.716797</v>
      </c>
      <c r="AE116" s="12">
        <v>3727.7761230000001</v>
      </c>
      <c r="AF116" s="12">
        <v>3908.5463869999999</v>
      </c>
      <c r="AG116" s="12">
        <v>4096.1708980000003</v>
      </c>
      <c r="AH116" s="12">
        <v>4290.9970700000003</v>
      </c>
      <c r="AI116" s="12">
        <v>4493.3452150000003</v>
      </c>
      <c r="AJ116" s="12">
        <v>4704.1411129999997</v>
      </c>
      <c r="AK116" s="12">
        <v>4923.6899409999996</v>
      </c>
      <c r="AL116" s="12">
        <v>5153.8510740000002</v>
      </c>
      <c r="AM116" s="8">
        <v>6.1138999999999999E-2</v>
      </c>
    </row>
    <row r="117" spans="1:39" ht="15" customHeight="1">
      <c r="A117" s="7" t="s">
        <v>477</v>
      </c>
      <c r="B117" s="10" t="s">
        <v>193</v>
      </c>
      <c r="C117" s="12">
        <v>413</v>
      </c>
      <c r="D117" s="12">
        <v>450.97216800000001</v>
      </c>
      <c r="E117" s="12">
        <v>491.49276700000001</v>
      </c>
      <c r="F117" s="12">
        <v>534.49865699999998</v>
      </c>
      <c r="G117" s="12">
        <v>579.72180200000003</v>
      </c>
      <c r="H117" s="12">
        <v>627.78930700000001</v>
      </c>
      <c r="I117" s="12">
        <v>678.79620399999999</v>
      </c>
      <c r="J117" s="12">
        <v>732.80841099999998</v>
      </c>
      <c r="K117" s="12">
        <v>789.26849400000003</v>
      </c>
      <c r="L117" s="12">
        <v>849.13519299999996</v>
      </c>
      <c r="M117" s="12">
        <v>911.09631300000001</v>
      </c>
      <c r="N117" s="12">
        <v>976.52099599999997</v>
      </c>
      <c r="O117" s="12">
        <v>1045.6499020000001</v>
      </c>
      <c r="P117" s="12">
        <v>1118.2777100000001</v>
      </c>
      <c r="Q117" s="12">
        <v>1193.928467</v>
      </c>
      <c r="R117" s="12">
        <v>1271.9366460000001</v>
      </c>
      <c r="S117" s="12">
        <v>1353.2928469999999</v>
      </c>
      <c r="T117" s="12">
        <v>1438.2352289999999</v>
      </c>
      <c r="U117" s="12">
        <v>1527.5766599999999</v>
      </c>
      <c r="V117" s="12">
        <v>1621.012939</v>
      </c>
      <c r="W117" s="12">
        <v>1718.4829099999999</v>
      </c>
      <c r="X117" s="12">
        <v>1820.1030270000001</v>
      </c>
      <c r="Y117" s="12">
        <v>1925.877808</v>
      </c>
      <c r="Z117" s="12">
        <v>2035.644775</v>
      </c>
      <c r="AA117" s="12">
        <v>2149.2202149999998</v>
      </c>
      <c r="AB117" s="12">
        <v>2266.7226559999999</v>
      </c>
      <c r="AC117" s="12">
        <v>2388.6010740000002</v>
      </c>
      <c r="AD117" s="12">
        <v>2514.414307</v>
      </c>
      <c r="AE117" s="12">
        <v>2643.483643</v>
      </c>
      <c r="AF117" s="12">
        <v>2776.5036620000001</v>
      </c>
      <c r="AG117" s="12">
        <v>2913.5026859999998</v>
      </c>
      <c r="AH117" s="12">
        <v>3054.8081050000001</v>
      </c>
      <c r="AI117" s="12">
        <v>3200.7292480000001</v>
      </c>
      <c r="AJ117" s="12">
        <v>3352.1027829999998</v>
      </c>
      <c r="AK117" s="12">
        <v>3509.1723630000001</v>
      </c>
      <c r="AL117" s="12">
        <v>3673.6848140000002</v>
      </c>
      <c r="AM117" s="8">
        <v>6.3634999999999997E-2</v>
      </c>
    </row>
    <row r="118" spans="1:39" ht="15" customHeight="1">
      <c r="A118" s="7" t="s">
        <v>476</v>
      </c>
      <c r="B118" s="10" t="s">
        <v>191</v>
      </c>
      <c r="C118" s="12">
        <v>116</v>
      </c>
      <c r="D118" s="12">
        <v>126.69828800000001</v>
      </c>
      <c r="E118" s="12">
        <v>137.30860899999999</v>
      </c>
      <c r="F118" s="12">
        <v>148.41606100000001</v>
      </c>
      <c r="G118" s="12">
        <v>160.187668</v>
      </c>
      <c r="H118" s="12">
        <v>172.210419</v>
      </c>
      <c r="I118" s="12">
        <v>184.60295099999999</v>
      </c>
      <c r="J118" s="12">
        <v>197.50500500000001</v>
      </c>
      <c r="K118" s="12">
        <v>210.71095299999999</v>
      </c>
      <c r="L118" s="12">
        <v>223.879639</v>
      </c>
      <c r="M118" s="12">
        <v>237.22723400000001</v>
      </c>
      <c r="N118" s="12">
        <v>251.106842</v>
      </c>
      <c r="O118" s="12">
        <v>265.579498</v>
      </c>
      <c r="P118" s="12">
        <v>280.63980099999998</v>
      </c>
      <c r="Q118" s="12">
        <v>296.28286700000001</v>
      </c>
      <c r="R118" s="12">
        <v>312.43984999999998</v>
      </c>
      <c r="S118" s="12">
        <v>329.82598899999999</v>
      </c>
      <c r="T118" s="12">
        <v>347.94903599999998</v>
      </c>
      <c r="U118" s="12">
        <v>366.84680200000003</v>
      </c>
      <c r="V118" s="12">
        <v>386.45755000000003</v>
      </c>
      <c r="W118" s="12">
        <v>406.94549599999999</v>
      </c>
      <c r="X118" s="12">
        <v>428.33746300000001</v>
      </c>
      <c r="Y118" s="12">
        <v>450.63207999999997</v>
      </c>
      <c r="Z118" s="12">
        <v>473.82516500000003</v>
      </c>
      <c r="AA118" s="12">
        <v>497.99728399999998</v>
      </c>
      <c r="AB118" s="12">
        <v>524.17724599999997</v>
      </c>
      <c r="AC118" s="12">
        <v>550.36822500000005</v>
      </c>
      <c r="AD118" s="12">
        <v>577.81341599999996</v>
      </c>
      <c r="AE118" s="12">
        <v>606.57397500000002</v>
      </c>
      <c r="AF118" s="12">
        <v>636.71356200000002</v>
      </c>
      <c r="AG118" s="12">
        <v>668.29870600000004</v>
      </c>
      <c r="AH118" s="12">
        <v>701.40039100000001</v>
      </c>
      <c r="AI118" s="12">
        <v>736.09210199999995</v>
      </c>
      <c r="AJ118" s="12">
        <v>772.45141599999999</v>
      </c>
      <c r="AK118" s="12">
        <v>810.55957000000001</v>
      </c>
      <c r="AL118" s="12">
        <v>850.501892</v>
      </c>
      <c r="AM118" s="8">
        <v>5.7598000000000003E-2</v>
      </c>
    </row>
    <row r="119" spans="1:39" ht="15" customHeight="1">
      <c r="A119" s="7" t="s">
        <v>475</v>
      </c>
      <c r="B119" s="10" t="s">
        <v>189</v>
      </c>
      <c r="C119" s="12">
        <v>95</v>
      </c>
      <c r="D119" s="12">
        <v>107.62597700000001</v>
      </c>
      <c r="E119" s="12">
        <v>120.42813099999999</v>
      </c>
      <c r="F119" s="12">
        <v>134.03448499999999</v>
      </c>
      <c r="G119" s="12">
        <v>148.65062</v>
      </c>
      <c r="H119" s="12">
        <v>163.860748</v>
      </c>
      <c r="I119" s="12">
        <v>179.81428500000001</v>
      </c>
      <c r="J119" s="12">
        <v>196.69085699999999</v>
      </c>
      <c r="K119" s="12">
        <v>214.28967299999999</v>
      </c>
      <c r="L119" s="12">
        <v>232.24667400000001</v>
      </c>
      <c r="M119" s="12">
        <v>250.82115200000001</v>
      </c>
      <c r="N119" s="12">
        <v>270.44332900000001</v>
      </c>
      <c r="O119" s="12">
        <v>291.21972699999998</v>
      </c>
      <c r="P119" s="12">
        <v>313.18255599999998</v>
      </c>
      <c r="Q119" s="12">
        <v>336.36544800000001</v>
      </c>
      <c r="R119" s="12">
        <v>360.72537199999999</v>
      </c>
      <c r="S119" s="12">
        <v>389.88619999999997</v>
      </c>
      <c r="T119" s="12">
        <v>384.283905</v>
      </c>
      <c r="U119" s="12">
        <v>379.89495799999997</v>
      </c>
      <c r="V119" s="12">
        <v>380.55816700000003</v>
      </c>
      <c r="W119" s="12">
        <v>384.721924</v>
      </c>
      <c r="X119" s="12">
        <v>391.34063700000002</v>
      </c>
      <c r="Y119" s="12">
        <v>399.66104100000001</v>
      </c>
      <c r="Z119" s="12">
        <v>409.46160900000001</v>
      </c>
      <c r="AA119" s="12">
        <v>420.63009599999998</v>
      </c>
      <c r="AB119" s="12">
        <v>433.01782200000002</v>
      </c>
      <c r="AC119" s="12">
        <v>446.61355600000002</v>
      </c>
      <c r="AD119" s="12">
        <v>461.48907500000001</v>
      </c>
      <c r="AE119" s="12">
        <v>477.71853599999997</v>
      </c>
      <c r="AF119" s="12">
        <v>495.32916299999999</v>
      </c>
      <c r="AG119" s="12">
        <v>514.36956799999996</v>
      </c>
      <c r="AH119" s="12">
        <v>534.78875700000003</v>
      </c>
      <c r="AI119" s="12">
        <v>556.52380400000004</v>
      </c>
      <c r="AJ119" s="12">
        <v>579.58685300000002</v>
      </c>
      <c r="AK119" s="12">
        <v>603.95819100000006</v>
      </c>
      <c r="AL119" s="12">
        <v>629.66461200000003</v>
      </c>
      <c r="AM119" s="8">
        <v>5.3330000000000002E-2</v>
      </c>
    </row>
    <row r="120" spans="1:39" ht="15" customHeight="1">
      <c r="A120" s="7" t="s">
        <v>474</v>
      </c>
      <c r="B120" s="10" t="s">
        <v>227</v>
      </c>
      <c r="C120" s="12">
        <v>760</v>
      </c>
      <c r="D120" s="12">
        <v>796.74304199999995</v>
      </c>
      <c r="E120" s="12">
        <v>834.82959000000005</v>
      </c>
      <c r="F120" s="12">
        <v>873.59246800000005</v>
      </c>
      <c r="G120" s="12">
        <v>913.08166500000004</v>
      </c>
      <c r="H120" s="12">
        <v>953.109375</v>
      </c>
      <c r="I120" s="12">
        <v>993.85125700000003</v>
      </c>
      <c r="J120" s="12">
        <v>1035.0610349999999</v>
      </c>
      <c r="K120" s="12">
        <v>1076.9145510000001</v>
      </c>
      <c r="L120" s="12">
        <v>1119.37085</v>
      </c>
      <c r="M120" s="12">
        <v>1162.431885</v>
      </c>
      <c r="N120" s="12">
        <v>1205.9620359999999</v>
      </c>
      <c r="O120" s="12">
        <v>1250.049927</v>
      </c>
      <c r="P120" s="12">
        <v>1294.760254</v>
      </c>
      <c r="Q120" s="12">
        <v>1340.029419</v>
      </c>
      <c r="R120" s="12">
        <v>1386.0043949999999</v>
      </c>
      <c r="S120" s="12">
        <v>1435.145874</v>
      </c>
      <c r="T120" s="12">
        <v>1451.489746</v>
      </c>
      <c r="U120" s="12">
        <v>1473.302246</v>
      </c>
      <c r="V120" s="12">
        <v>1498.889404</v>
      </c>
      <c r="W120" s="12">
        <v>1527.990967</v>
      </c>
      <c r="X120" s="12">
        <v>1559.944092</v>
      </c>
      <c r="Y120" s="12">
        <v>1594.611206</v>
      </c>
      <c r="Z120" s="12">
        <v>1632.1800539999999</v>
      </c>
      <c r="AA120" s="12">
        <v>1671.7539059999999</v>
      </c>
      <c r="AB120" s="12">
        <v>1711.581909</v>
      </c>
      <c r="AC120" s="12">
        <v>1753.280518</v>
      </c>
      <c r="AD120" s="12">
        <v>1795.0395510000001</v>
      </c>
      <c r="AE120" s="12">
        <v>1837.928467</v>
      </c>
      <c r="AF120" s="12">
        <v>1883.0455320000001</v>
      </c>
      <c r="AG120" s="12">
        <v>1946.1191409999999</v>
      </c>
      <c r="AH120" s="12">
        <v>2019.694092</v>
      </c>
      <c r="AI120" s="12">
        <v>2096.298828</v>
      </c>
      <c r="AJ120" s="12">
        <v>2176.0988769999999</v>
      </c>
      <c r="AK120" s="12">
        <v>2259.4035640000002</v>
      </c>
      <c r="AL120" s="12">
        <v>2346.2695309999999</v>
      </c>
      <c r="AM120" s="8">
        <v>3.2275999999999999E-2</v>
      </c>
    </row>
    <row r="121" spans="1:39" ht="15" customHeight="1">
      <c r="A121" s="7" t="s">
        <v>473</v>
      </c>
      <c r="B121" s="10" t="s">
        <v>193</v>
      </c>
      <c r="C121" s="12">
        <v>271</v>
      </c>
      <c r="D121" s="12">
        <v>292.70657299999999</v>
      </c>
      <c r="E121" s="12">
        <v>314.99801600000001</v>
      </c>
      <c r="F121" s="12">
        <v>337.92147799999998</v>
      </c>
      <c r="G121" s="12">
        <v>361.42053199999998</v>
      </c>
      <c r="H121" s="12">
        <v>385.40002399999997</v>
      </c>
      <c r="I121" s="12">
        <v>409.84878500000002</v>
      </c>
      <c r="J121" s="12">
        <v>434.72213699999998</v>
      </c>
      <c r="K121" s="12">
        <v>459.98324600000001</v>
      </c>
      <c r="L121" s="12">
        <v>485.554688</v>
      </c>
      <c r="M121" s="12">
        <v>511.36889600000001</v>
      </c>
      <c r="N121" s="12">
        <v>537.47637899999995</v>
      </c>
      <c r="O121" s="12">
        <v>563.94104000000004</v>
      </c>
      <c r="P121" s="12">
        <v>590.77179000000001</v>
      </c>
      <c r="Q121" s="12">
        <v>617.98474099999999</v>
      </c>
      <c r="R121" s="12">
        <v>645.54809599999999</v>
      </c>
      <c r="S121" s="12">
        <v>673.424622</v>
      </c>
      <c r="T121" s="12">
        <v>701.60119599999996</v>
      </c>
      <c r="U121" s="12">
        <v>730.02185099999997</v>
      </c>
      <c r="V121" s="12">
        <v>758.63324</v>
      </c>
      <c r="W121" s="12">
        <v>787.31622300000004</v>
      </c>
      <c r="X121" s="12">
        <v>815.96875</v>
      </c>
      <c r="Y121" s="12">
        <v>844.73675500000002</v>
      </c>
      <c r="Z121" s="12">
        <v>874.18261700000005</v>
      </c>
      <c r="AA121" s="12">
        <v>903.86547900000005</v>
      </c>
      <c r="AB121" s="12">
        <v>932.32312000000002</v>
      </c>
      <c r="AC121" s="12">
        <v>961.25176999999996</v>
      </c>
      <c r="AD121" s="12">
        <v>988.85882600000002</v>
      </c>
      <c r="AE121" s="12">
        <v>1016.11554</v>
      </c>
      <c r="AF121" s="12">
        <v>1043.6397710000001</v>
      </c>
      <c r="AG121" s="12">
        <v>1087.3358149999999</v>
      </c>
      <c r="AH121" s="12">
        <v>1140.458374</v>
      </c>
      <c r="AI121" s="12">
        <v>1195.762207</v>
      </c>
      <c r="AJ121" s="12">
        <v>1253.33728</v>
      </c>
      <c r="AK121" s="12">
        <v>1313.2767329999999</v>
      </c>
      <c r="AL121" s="12">
        <v>1375.6777340000001</v>
      </c>
      <c r="AM121" s="8">
        <v>4.6566999999999997E-2</v>
      </c>
    </row>
    <row r="122" spans="1:39" ht="15" customHeight="1">
      <c r="A122" s="7" t="s">
        <v>472</v>
      </c>
      <c r="B122" s="10" t="s">
        <v>191</v>
      </c>
      <c r="C122" s="12">
        <v>113</v>
      </c>
      <c r="D122" s="12">
        <v>121.53363</v>
      </c>
      <c r="E122" s="12">
        <v>130.262314</v>
      </c>
      <c r="F122" s="12">
        <v>139.154526</v>
      </c>
      <c r="G122" s="12">
        <v>148.20344499999999</v>
      </c>
      <c r="H122" s="12">
        <v>157.38296500000001</v>
      </c>
      <c r="I122" s="12">
        <v>166.68554700000001</v>
      </c>
      <c r="J122" s="12">
        <v>176.09878499999999</v>
      </c>
      <c r="K122" s="12">
        <v>185.62408400000001</v>
      </c>
      <c r="L122" s="12">
        <v>195.25482199999999</v>
      </c>
      <c r="M122" s="12">
        <v>205.000641</v>
      </c>
      <c r="N122" s="12">
        <v>214.83441199999999</v>
      </c>
      <c r="O122" s="12">
        <v>224.75376900000001</v>
      </c>
      <c r="P122" s="12">
        <v>234.75204500000001</v>
      </c>
      <c r="Q122" s="12">
        <v>244.77555799999999</v>
      </c>
      <c r="R122" s="12">
        <v>254.79869099999999</v>
      </c>
      <c r="S122" s="12">
        <v>264.82345600000002</v>
      </c>
      <c r="T122" s="12">
        <v>274.85418700000002</v>
      </c>
      <c r="U122" s="12">
        <v>284.91253699999999</v>
      </c>
      <c r="V122" s="12">
        <v>294.85906999999997</v>
      </c>
      <c r="W122" s="12">
        <v>304.98590100000001</v>
      </c>
      <c r="X122" s="12">
        <v>315.18606599999998</v>
      </c>
      <c r="Y122" s="12">
        <v>325.38397200000003</v>
      </c>
      <c r="Z122" s="12">
        <v>335.600525</v>
      </c>
      <c r="AA122" s="12">
        <v>345.667419</v>
      </c>
      <c r="AB122" s="12">
        <v>355.596497</v>
      </c>
      <c r="AC122" s="12">
        <v>365.57980300000003</v>
      </c>
      <c r="AD122" s="12">
        <v>375.68014499999998</v>
      </c>
      <c r="AE122" s="12">
        <v>385.95889299999999</v>
      </c>
      <c r="AF122" s="12">
        <v>396.90289300000001</v>
      </c>
      <c r="AG122" s="12">
        <v>408.40319799999997</v>
      </c>
      <c r="AH122" s="12">
        <v>419.82064800000001</v>
      </c>
      <c r="AI122" s="12">
        <v>431.121826</v>
      </c>
      <c r="AJ122" s="12">
        <v>442.475525</v>
      </c>
      <c r="AK122" s="12">
        <v>454.179596</v>
      </c>
      <c r="AL122" s="12">
        <v>466.25286899999998</v>
      </c>
      <c r="AM122" s="8">
        <v>4.0337999999999999E-2</v>
      </c>
    </row>
    <row r="123" spans="1:39" ht="15" customHeight="1">
      <c r="A123" s="7" t="s">
        <v>471</v>
      </c>
      <c r="B123" s="10" t="s">
        <v>189</v>
      </c>
      <c r="C123" s="12">
        <v>376</v>
      </c>
      <c r="D123" s="12">
        <v>382.50286899999998</v>
      </c>
      <c r="E123" s="12">
        <v>389.56930499999999</v>
      </c>
      <c r="F123" s="12">
        <v>396.516479</v>
      </c>
      <c r="G123" s="12">
        <v>403.457672</v>
      </c>
      <c r="H123" s="12">
        <v>410.32644699999997</v>
      </c>
      <c r="I123" s="12">
        <v>417.316956</v>
      </c>
      <c r="J123" s="12">
        <v>424.24011200000001</v>
      </c>
      <c r="K123" s="12">
        <v>431.30718999999999</v>
      </c>
      <c r="L123" s="12">
        <v>438.56133999999997</v>
      </c>
      <c r="M123" s="12">
        <v>446.06234699999999</v>
      </c>
      <c r="N123" s="12">
        <v>453.651276</v>
      </c>
      <c r="O123" s="12">
        <v>461.35513300000002</v>
      </c>
      <c r="P123" s="12">
        <v>469.23651100000001</v>
      </c>
      <c r="Q123" s="12">
        <v>477.26910400000003</v>
      </c>
      <c r="R123" s="12">
        <v>485.65756199999998</v>
      </c>
      <c r="S123" s="12">
        <v>496.89785799999999</v>
      </c>
      <c r="T123" s="12">
        <v>475.03439300000002</v>
      </c>
      <c r="U123" s="12">
        <v>458.36779799999999</v>
      </c>
      <c r="V123" s="12">
        <v>445.39712500000002</v>
      </c>
      <c r="W123" s="12">
        <v>435.68881199999998</v>
      </c>
      <c r="X123" s="12">
        <v>428.78930700000001</v>
      </c>
      <c r="Y123" s="12">
        <v>424.49050899999997</v>
      </c>
      <c r="Z123" s="12">
        <v>422.39685100000003</v>
      </c>
      <c r="AA123" s="12">
        <v>422.22091699999999</v>
      </c>
      <c r="AB123" s="12">
        <v>423.66220099999998</v>
      </c>
      <c r="AC123" s="12">
        <v>426.448914</v>
      </c>
      <c r="AD123" s="12">
        <v>430.50067100000001</v>
      </c>
      <c r="AE123" s="12">
        <v>435.85394300000002</v>
      </c>
      <c r="AF123" s="12">
        <v>442.50277699999998</v>
      </c>
      <c r="AG123" s="12">
        <v>450.380066</v>
      </c>
      <c r="AH123" s="12">
        <v>459.4151</v>
      </c>
      <c r="AI123" s="12">
        <v>469.41476399999999</v>
      </c>
      <c r="AJ123" s="12">
        <v>480.28619400000002</v>
      </c>
      <c r="AK123" s="12">
        <v>491.94732699999997</v>
      </c>
      <c r="AL123" s="12">
        <v>504.33883700000001</v>
      </c>
      <c r="AM123" s="8">
        <v>8.1659999999999996E-3</v>
      </c>
    </row>
    <row r="124" spans="1:39" ht="15" customHeight="1">
      <c r="A124" s="7" t="s">
        <v>470</v>
      </c>
      <c r="B124" s="6" t="s">
        <v>222</v>
      </c>
      <c r="C124" s="18">
        <v>24910</v>
      </c>
      <c r="D124" s="18">
        <v>26458.609375</v>
      </c>
      <c r="E124" s="18">
        <v>28054.259765999999</v>
      </c>
      <c r="F124" s="18">
        <v>29675.142577999999</v>
      </c>
      <c r="G124" s="18">
        <v>31326.476562</v>
      </c>
      <c r="H124" s="18">
        <v>33018.960937999997</v>
      </c>
      <c r="I124" s="18">
        <v>34745.816405999998</v>
      </c>
      <c r="J124" s="18">
        <v>36491.4375</v>
      </c>
      <c r="K124" s="18">
        <v>38261.402344000002</v>
      </c>
      <c r="L124" s="18">
        <v>40054.304687999997</v>
      </c>
      <c r="M124" s="18">
        <v>41875.542969000002</v>
      </c>
      <c r="N124" s="18">
        <v>43732.847655999998</v>
      </c>
      <c r="O124" s="18">
        <v>45625.042969000002</v>
      </c>
      <c r="P124" s="18">
        <v>47613.675780999998</v>
      </c>
      <c r="Q124" s="18">
        <v>49631.90625</v>
      </c>
      <c r="R124" s="18">
        <v>51691.851562000003</v>
      </c>
      <c r="S124" s="18">
        <v>53863.332030999998</v>
      </c>
      <c r="T124" s="18">
        <v>55941.597655999998</v>
      </c>
      <c r="U124" s="18">
        <v>57915.410155999998</v>
      </c>
      <c r="V124" s="18">
        <v>59953.605469000002</v>
      </c>
      <c r="W124" s="18">
        <v>62045.210937999997</v>
      </c>
      <c r="X124" s="18">
        <v>64208.460937999997</v>
      </c>
      <c r="Y124" s="18">
        <v>66421.625</v>
      </c>
      <c r="Z124" s="18">
        <v>68702.335938000004</v>
      </c>
      <c r="AA124" s="18">
        <v>71026.75</v>
      </c>
      <c r="AB124" s="18">
        <v>73395.648438000004</v>
      </c>
      <c r="AC124" s="18">
        <v>75842.804688000004</v>
      </c>
      <c r="AD124" s="18">
        <v>78345.078125</v>
      </c>
      <c r="AE124" s="18">
        <v>80913.992188000004</v>
      </c>
      <c r="AF124" s="18">
        <v>83552.359375</v>
      </c>
      <c r="AG124" s="18">
        <v>86259.828125</v>
      </c>
      <c r="AH124" s="18">
        <v>89038.523438000004</v>
      </c>
      <c r="AI124" s="18">
        <v>91872.359375</v>
      </c>
      <c r="AJ124" s="18">
        <v>94774.671875</v>
      </c>
      <c r="AK124" s="18">
        <v>97736.492188000004</v>
      </c>
      <c r="AL124" s="18">
        <v>100765.257812</v>
      </c>
      <c r="AM124" s="4">
        <v>4.0113000000000003E-2</v>
      </c>
    </row>
    <row r="127" spans="1:39" ht="15" customHeight="1">
      <c r="B127" s="6" t="s">
        <v>469</v>
      </c>
    </row>
    <row r="128" spans="1:39" ht="15" customHeight="1">
      <c r="A128" s="7" t="s">
        <v>468</v>
      </c>
      <c r="B128" s="10" t="s">
        <v>287</v>
      </c>
      <c r="C128" s="12">
        <v>1039</v>
      </c>
      <c r="D128" s="12">
        <v>1002.735107</v>
      </c>
      <c r="E128" s="12">
        <v>967.72332800000004</v>
      </c>
      <c r="F128" s="12">
        <v>938.95825200000002</v>
      </c>
      <c r="G128" s="12">
        <v>916.40295400000002</v>
      </c>
      <c r="H128" s="12">
        <v>891.801331</v>
      </c>
      <c r="I128" s="12">
        <v>848.35784899999999</v>
      </c>
      <c r="J128" s="12">
        <v>821.86108400000001</v>
      </c>
      <c r="K128" s="12">
        <v>797.01959199999999</v>
      </c>
      <c r="L128" s="12">
        <v>772.50750700000003</v>
      </c>
      <c r="M128" s="12">
        <v>747.71252400000003</v>
      </c>
      <c r="N128" s="12">
        <v>721.37493900000004</v>
      </c>
      <c r="O128" s="12">
        <v>687.04284700000005</v>
      </c>
      <c r="P128" s="12">
        <v>579.21154799999999</v>
      </c>
      <c r="Q128" s="12">
        <v>438.10382099999998</v>
      </c>
      <c r="R128" s="12">
        <v>275.26297</v>
      </c>
      <c r="S128" s="12">
        <v>86.160645000000002</v>
      </c>
      <c r="T128" s="12">
        <v>65.107680999999999</v>
      </c>
      <c r="U128" s="12">
        <v>49</v>
      </c>
      <c r="V128" s="12">
        <v>40</v>
      </c>
      <c r="W128" s="12">
        <v>40</v>
      </c>
      <c r="X128" s="12">
        <v>30</v>
      </c>
      <c r="Y128" s="12">
        <v>30</v>
      </c>
      <c r="Z128" s="12">
        <v>19</v>
      </c>
      <c r="AA128" s="12">
        <v>13</v>
      </c>
      <c r="AB128" s="12">
        <v>10</v>
      </c>
      <c r="AC128" s="12">
        <v>8</v>
      </c>
      <c r="AD128" s="12">
        <v>6</v>
      </c>
      <c r="AE128" s="12">
        <v>6</v>
      </c>
      <c r="AF128" s="12">
        <v>5</v>
      </c>
      <c r="AG128" s="12">
        <v>5</v>
      </c>
      <c r="AH128" s="12">
        <v>2.333793</v>
      </c>
      <c r="AI128" s="12">
        <v>2</v>
      </c>
      <c r="AJ128" s="12">
        <v>0</v>
      </c>
      <c r="AK128" s="12">
        <v>0</v>
      </c>
      <c r="AL128" s="12">
        <v>0</v>
      </c>
      <c r="AM128" s="8" t="s">
        <v>210</v>
      </c>
    </row>
    <row r="129" spans="1:39" ht="15" customHeight="1">
      <c r="A129" s="7" t="s">
        <v>467</v>
      </c>
      <c r="B129" s="10" t="s">
        <v>193</v>
      </c>
      <c r="C129" s="12">
        <v>433</v>
      </c>
      <c r="D129" s="12">
        <v>418.80963100000002</v>
      </c>
      <c r="E129" s="12">
        <v>406.09518400000002</v>
      </c>
      <c r="F129" s="12">
        <v>394.91412400000002</v>
      </c>
      <c r="G129" s="12">
        <v>383.02044699999999</v>
      </c>
      <c r="H129" s="12">
        <v>369.394409</v>
      </c>
      <c r="I129" s="12">
        <v>354.54760700000003</v>
      </c>
      <c r="J129" s="12">
        <v>338.25793499999997</v>
      </c>
      <c r="K129" s="12">
        <v>321.12866200000002</v>
      </c>
      <c r="L129" s="12">
        <v>303.20294200000001</v>
      </c>
      <c r="M129" s="12">
        <v>285.11825599999997</v>
      </c>
      <c r="N129" s="12">
        <v>266.432953</v>
      </c>
      <c r="O129" s="12">
        <v>240.21560700000001</v>
      </c>
      <c r="P129" s="12">
        <v>210.83902</v>
      </c>
      <c r="Q129" s="12">
        <v>173.12222299999999</v>
      </c>
      <c r="R129" s="12">
        <v>128.04345699999999</v>
      </c>
      <c r="S129" s="12">
        <v>86.151909000000003</v>
      </c>
      <c r="T129" s="12">
        <v>65.107680999999999</v>
      </c>
      <c r="U129" s="12">
        <v>49</v>
      </c>
      <c r="V129" s="12">
        <v>40</v>
      </c>
      <c r="W129" s="12">
        <v>40</v>
      </c>
      <c r="X129" s="12">
        <v>30</v>
      </c>
      <c r="Y129" s="12">
        <v>30</v>
      </c>
      <c r="Z129" s="12">
        <v>19</v>
      </c>
      <c r="AA129" s="12">
        <v>13</v>
      </c>
      <c r="AB129" s="12">
        <v>10</v>
      </c>
      <c r="AC129" s="12">
        <v>8</v>
      </c>
      <c r="AD129" s="12">
        <v>6</v>
      </c>
      <c r="AE129" s="12">
        <v>6</v>
      </c>
      <c r="AF129" s="12">
        <v>5</v>
      </c>
      <c r="AG129" s="12">
        <v>5</v>
      </c>
      <c r="AH129" s="12">
        <v>2.333793</v>
      </c>
      <c r="AI129" s="12">
        <v>2</v>
      </c>
      <c r="AJ129" s="12">
        <v>0</v>
      </c>
      <c r="AK129" s="12">
        <v>0</v>
      </c>
      <c r="AL129" s="12">
        <v>0</v>
      </c>
      <c r="AM129" s="8" t="s">
        <v>210</v>
      </c>
    </row>
    <row r="130" spans="1:39" ht="15" customHeight="1">
      <c r="A130" s="7" t="s">
        <v>466</v>
      </c>
      <c r="B130" s="10" t="s">
        <v>191</v>
      </c>
      <c r="C130" s="12">
        <v>104</v>
      </c>
      <c r="D130" s="12">
        <v>83.780997999999997</v>
      </c>
      <c r="E130" s="12">
        <v>63.671467</v>
      </c>
      <c r="F130" s="12">
        <v>48.715606999999999</v>
      </c>
      <c r="G130" s="12">
        <v>41.104545999999999</v>
      </c>
      <c r="H130" s="12">
        <v>33.646717000000002</v>
      </c>
      <c r="I130" s="12">
        <v>9.0803010000000004</v>
      </c>
      <c r="J130" s="12">
        <v>3.4615629999999999</v>
      </c>
      <c r="K130" s="12">
        <v>0.94306299999999998</v>
      </c>
      <c r="L130" s="12">
        <v>0.21531600000000001</v>
      </c>
      <c r="M130" s="12">
        <v>7.7630000000000005E-2</v>
      </c>
      <c r="N130" s="12">
        <v>5.5893999999999999E-2</v>
      </c>
      <c r="O130" s="12">
        <v>3.9684999999999998E-2</v>
      </c>
      <c r="P130" s="12">
        <v>2.7779000000000002E-2</v>
      </c>
      <c r="Q130" s="12">
        <v>1.9168000000000001E-2</v>
      </c>
      <c r="R130" s="12">
        <v>1.3034E-2</v>
      </c>
      <c r="S130" s="12">
        <v>8.7329999999999994E-3</v>
      </c>
      <c r="T130" s="12">
        <v>0</v>
      </c>
      <c r="U130" s="12">
        <v>0</v>
      </c>
      <c r="V130" s="12">
        <v>0</v>
      </c>
      <c r="W130" s="12">
        <v>0</v>
      </c>
      <c r="X130" s="12">
        <v>0</v>
      </c>
      <c r="Y130" s="12">
        <v>0</v>
      </c>
      <c r="Z130" s="12">
        <v>0</v>
      </c>
      <c r="AA130" s="12">
        <v>0</v>
      </c>
      <c r="AB130" s="12">
        <v>0</v>
      </c>
      <c r="AC130" s="12">
        <v>0</v>
      </c>
      <c r="AD130" s="12">
        <v>0</v>
      </c>
      <c r="AE130" s="12">
        <v>0</v>
      </c>
      <c r="AF130" s="12">
        <v>0</v>
      </c>
      <c r="AG130" s="12">
        <v>0</v>
      </c>
      <c r="AH130" s="12">
        <v>0</v>
      </c>
      <c r="AI130" s="12">
        <v>0</v>
      </c>
      <c r="AJ130" s="12">
        <v>0</v>
      </c>
      <c r="AK130" s="12">
        <v>0</v>
      </c>
      <c r="AL130" s="12">
        <v>0</v>
      </c>
      <c r="AM130" s="8" t="s">
        <v>210</v>
      </c>
    </row>
    <row r="131" spans="1:39" ht="15" customHeight="1">
      <c r="A131" s="7" t="s">
        <v>465</v>
      </c>
      <c r="B131" s="10" t="s">
        <v>189</v>
      </c>
      <c r="C131" s="12">
        <v>502</v>
      </c>
      <c r="D131" s="12">
        <v>500.14450099999999</v>
      </c>
      <c r="E131" s="12">
        <v>497.95666499999999</v>
      </c>
      <c r="F131" s="12">
        <v>495.32849099999999</v>
      </c>
      <c r="G131" s="12">
        <v>492.27792399999998</v>
      </c>
      <c r="H131" s="12">
        <v>488.76019300000002</v>
      </c>
      <c r="I131" s="12">
        <v>484.72994999999997</v>
      </c>
      <c r="J131" s="12">
        <v>480.141571</v>
      </c>
      <c r="K131" s="12">
        <v>474.94787600000001</v>
      </c>
      <c r="L131" s="12">
        <v>469.08926400000001</v>
      </c>
      <c r="M131" s="12">
        <v>462.51663200000002</v>
      </c>
      <c r="N131" s="12">
        <v>454.886078</v>
      </c>
      <c r="O131" s="12">
        <v>446.78753699999999</v>
      </c>
      <c r="P131" s="12">
        <v>368.34475700000002</v>
      </c>
      <c r="Q131" s="12">
        <v>264.96243299999998</v>
      </c>
      <c r="R131" s="12">
        <v>147.20648199999999</v>
      </c>
      <c r="S131" s="12">
        <v>0</v>
      </c>
      <c r="T131" s="12">
        <v>0</v>
      </c>
      <c r="U131" s="12">
        <v>0</v>
      </c>
      <c r="V131" s="12">
        <v>0</v>
      </c>
      <c r="W131" s="12">
        <v>0</v>
      </c>
      <c r="X131" s="12">
        <v>0</v>
      </c>
      <c r="Y131" s="12">
        <v>0</v>
      </c>
      <c r="Z131" s="12">
        <v>0</v>
      </c>
      <c r="AA131" s="12">
        <v>0</v>
      </c>
      <c r="AB131" s="12">
        <v>0</v>
      </c>
      <c r="AC131" s="12">
        <v>0</v>
      </c>
      <c r="AD131" s="12">
        <v>0</v>
      </c>
      <c r="AE131" s="12">
        <v>0</v>
      </c>
      <c r="AF131" s="12">
        <v>0</v>
      </c>
      <c r="AG131" s="12">
        <v>0</v>
      </c>
      <c r="AH131" s="12">
        <v>0</v>
      </c>
      <c r="AI131" s="12">
        <v>0</v>
      </c>
      <c r="AJ131" s="12">
        <v>0</v>
      </c>
      <c r="AK131" s="12">
        <v>0</v>
      </c>
      <c r="AL131" s="12">
        <v>0</v>
      </c>
      <c r="AM131" s="8" t="s">
        <v>210</v>
      </c>
    </row>
    <row r="132" spans="1:39" ht="15" customHeight="1">
      <c r="A132" s="7" t="s">
        <v>464</v>
      </c>
      <c r="B132" s="10" t="s">
        <v>282</v>
      </c>
      <c r="C132" s="12">
        <v>81</v>
      </c>
      <c r="D132" s="12">
        <v>80.030884</v>
      </c>
      <c r="E132" s="12">
        <v>78.062302000000003</v>
      </c>
      <c r="F132" s="12">
        <v>74.150879000000003</v>
      </c>
      <c r="G132" s="12">
        <v>68.280051999999998</v>
      </c>
      <c r="H132" s="12">
        <v>63.803306999999997</v>
      </c>
      <c r="I132" s="12">
        <v>59.084716999999998</v>
      </c>
      <c r="J132" s="12">
        <v>56.134135999999998</v>
      </c>
      <c r="K132" s="12">
        <v>51.422809999999998</v>
      </c>
      <c r="L132" s="12">
        <v>44.937634000000003</v>
      </c>
      <c r="M132" s="12">
        <v>43.314174999999999</v>
      </c>
      <c r="N132" s="12">
        <v>42.428595999999999</v>
      </c>
      <c r="O132" s="12">
        <v>41.533062000000001</v>
      </c>
      <c r="P132" s="12">
        <v>40.664988999999998</v>
      </c>
      <c r="Q132" s="12">
        <v>39.225861000000002</v>
      </c>
      <c r="R132" s="12">
        <v>37.439297000000003</v>
      </c>
      <c r="S132" s="12">
        <v>35.351402</v>
      </c>
      <c r="T132" s="12">
        <v>0</v>
      </c>
      <c r="U132" s="12">
        <v>0</v>
      </c>
      <c r="V132" s="12">
        <v>0</v>
      </c>
      <c r="W132" s="12">
        <v>0</v>
      </c>
      <c r="X132" s="12">
        <v>0</v>
      </c>
      <c r="Y132" s="12">
        <v>0</v>
      </c>
      <c r="Z132" s="12">
        <v>0</v>
      </c>
      <c r="AA132" s="12">
        <v>0</v>
      </c>
      <c r="AB132" s="12">
        <v>0</v>
      </c>
      <c r="AC132" s="12">
        <v>0</v>
      </c>
      <c r="AD132" s="12">
        <v>0</v>
      </c>
      <c r="AE132" s="12">
        <v>0</v>
      </c>
      <c r="AF132" s="12">
        <v>0</v>
      </c>
      <c r="AG132" s="12">
        <v>0</v>
      </c>
      <c r="AH132" s="12">
        <v>0</v>
      </c>
      <c r="AI132" s="12">
        <v>0</v>
      </c>
      <c r="AJ132" s="12">
        <v>0</v>
      </c>
      <c r="AK132" s="12">
        <v>0</v>
      </c>
      <c r="AL132" s="12">
        <v>0</v>
      </c>
      <c r="AM132" s="8" t="s">
        <v>210</v>
      </c>
    </row>
    <row r="133" spans="1:39" ht="15" customHeight="1">
      <c r="A133" s="7" t="s">
        <v>463</v>
      </c>
      <c r="B133" s="10" t="s">
        <v>193</v>
      </c>
      <c r="C133" s="12">
        <v>9</v>
      </c>
      <c r="D133" s="12">
        <v>8.3840000000000003</v>
      </c>
      <c r="E133" s="12">
        <v>7.0919660000000002</v>
      </c>
      <c r="F133" s="12">
        <v>5.0544510000000002</v>
      </c>
      <c r="G133" s="12">
        <v>3.4698169999999999</v>
      </c>
      <c r="H133" s="12">
        <v>2.2334160000000001</v>
      </c>
      <c r="I133" s="12">
        <v>1.631867</v>
      </c>
      <c r="J133" s="12">
        <v>1.084641</v>
      </c>
      <c r="K133" s="12">
        <v>0.66451700000000002</v>
      </c>
      <c r="L133" s="12">
        <v>0.43994499999999997</v>
      </c>
      <c r="M133" s="12">
        <v>0.28814499999999998</v>
      </c>
      <c r="N133" s="12">
        <v>0.177597</v>
      </c>
      <c r="O133" s="12">
        <v>0.101383</v>
      </c>
      <c r="P133" s="12">
        <v>5.2173999999999998E-2</v>
      </c>
      <c r="Q133" s="12">
        <v>2.2846000000000002E-2</v>
      </c>
      <c r="R133" s="12">
        <v>7.0740000000000004E-3</v>
      </c>
      <c r="S133" s="12">
        <v>0</v>
      </c>
      <c r="T133" s="12">
        <v>0</v>
      </c>
      <c r="U133" s="12">
        <v>0</v>
      </c>
      <c r="V133" s="12">
        <v>0</v>
      </c>
      <c r="W133" s="12">
        <v>0</v>
      </c>
      <c r="X133" s="12">
        <v>0</v>
      </c>
      <c r="Y133" s="12">
        <v>0</v>
      </c>
      <c r="Z133" s="12">
        <v>0</v>
      </c>
      <c r="AA133" s="12">
        <v>0</v>
      </c>
      <c r="AB133" s="12">
        <v>0</v>
      </c>
      <c r="AC133" s="12">
        <v>0</v>
      </c>
      <c r="AD133" s="12">
        <v>0</v>
      </c>
      <c r="AE133" s="12">
        <v>0</v>
      </c>
      <c r="AF133" s="12">
        <v>0</v>
      </c>
      <c r="AG133" s="12">
        <v>0</v>
      </c>
      <c r="AH133" s="12">
        <v>0</v>
      </c>
      <c r="AI133" s="12">
        <v>0</v>
      </c>
      <c r="AJ133" s="12">
        <v>0</v>
      </c>
      <c r="AK133" s="12">
        <v>0</v>
      </c>
      <c r="AL133" s="12">
        <v>0</v>
      </c>
      <c r="AM133" s="8" t="s">
        <v>210</v>
      </c>
    </row>
    <row r="134" spans="1:39" ht="15" customHeight="1">
      <c r="A134" s="7" t="s">
        <v>462</v>
      </c>
      <c r="B134" s="10" t="s">
        <v>191</v>
      </c>
      <c r="C134" s="12">
        <v>1</v>
      </c>
      <c r="D134" s="12">
        <v>0.98888500000000001</v>
      </c>
      <c r="E134" s="12">
        <v>0.98888500000000001</v>
      </c>
      <c r="F134" s="12">
        <v>0.89160300000000003</v>
      </c>
      <c r="G134" s="12">
        <v>0.52033300000000005</v>
      </c>
      <c r="H134" s="12">
        <v>0</v>
      </c>
      <c r="I134" s="12">
        <v>0</v>
      </c>
      <c r="J134" s="12">
        <v>0</v>
      </c>
      <c r="K134" s="12">
        <v>0</v>
      </c>
      <c r="L134" s="12">
        <v>0</v>
      </c>
      <c r="M134" s="12">
        <v>0</v>
      </c>
      <c r="N134" s="12">
        <v>0</v>
      </c>
      <c r="O134" s="12">
        <v>0</v>
      </c>
      <c r="P134" s="12">
        <v>0</v>
      </c>
      <c r="Q134" s="12">
        <v>0</v>
      </c>
      <c r="R134" s="12">
        <v>0</v>
      </c>
      <c r="S134" s="12">
        <v>0</v>
      </c>
      <c r="T134" s="12">
        <v>0</v>
      </c>
      <c r="U134" s="12">
        <v>0</v>
      </c>
      <c r="V134" s="12">
        <v>0</v>
      </c>
      <c r="W134" s="12">
        <v>0</v>
      </c>
      <c r="X134" s="12">
        <v>0</v>
      </c>
      <c r="Y134" s="12">
        <v>0</v>
      </c>
      <c r="Z134" s="12">
        <v>0</v>
      </c>
      <c r="AA134" s="12">
        <v>0</v>
      </c>
      <c r="AB134" s="12">
        <v>0</v>
      </c>
      <c r="AC134" s="12">
        <v>0</v>
      </c>
      <c r="AD134" s="12">
        <v>0</v>
      </c>
      <c r="AE134" s="12">
        <v>0</v>
      </c>
      <c r="AF134" s="12">
        <v>0</v>
      </c>
      <c r="AG134" s="12">
        <v>0</v>
      </c>
      <c r="AH134" s="12">
        <v>0</v>
      </c>
      <c r="AI134" s="12">
        <v>0</v>
      </c>
      <c r="AJ134" s="12">
        <v>0</v>
      </c>
      <c r="AK134" s="12">
        <v>0</v>
      </c>
      <c r="AL134" s="12">
        <v>0</v>
      </c>
      <c r="AM134" s="8" t="s">
        <v>210</v>
      </c>
    </row>
    <row r="135" spans="1:39" ht="15" customHeight="1">
      <c r="A135" s="7" t="s">
        <v>461</v>
      </c>
      <c r="B135" s="10" t="s">
        <v>189</v>
      </c>
      <c r="C135" s="12">
        <v>71</v>
      </c>
      <c r="D135" s="12">
        <v>70.657996999999995</v>
      </c>
      <c r="E135" s="12">
        <v>69.981453000000002</v>
      </c>
      <c r="F135" s="12">
        <v>68.204825999999997</v>
      </c>
      <c r="G135" s="12">
        <v>64.289901999999998</v>
      </c>
      <c r="H135" s="12">
        <v>61.569889000000003</v>
      </c>
      <c r="I135" s="12">
        <v>57.452849999999998</v>
      </c>
      <c r="J135" s="12">
        <v>55.049495999999998</v>
      </c>
      <c r="K135" s="12">
        <v>50.758293000000002</v>
      </c>
      <c r="L135" s="12">
        <v>44.497687999999997</v>
      </c>
      <c r="M135" s="12">
        <v>43.026031000000003</v>
      </c>
      <c r="N135" s="12">
        <v>42.250999</v>
      </c>
      <c r="O135" s="12">
        <v>41.431679000000003</v>
      </c>
      <c r="P135" s="12">
        <v>40.612816000000002</v>
      </c>
      <c r="Q135" s="12">
        <v>39.203014000000003</v>
      </c>
      <c r="R135" s="12">
        <v>37.432223999999998</v>
      </c>
      <c r="S135" s="12">
        <v>35.351402</v>
      </c>
      <c r="T135" s="12">
        <v>0</v>
      </c>
      <c r="U135" s="12">
        <v>0</v>
      </c>
      <c r="V135" s="12">
        <v>0</v>
      </c>
      <c r="W135" s="12">
        <v>0</v>
      </c>
      <c r="X135" s="12">
        <v>0</v>
      </c>
      <c r="Y135" s="12">
        <v>0</v>
      </c>
      <c r="Z135" s="12">
        <v>0</v>
      </c>
      <c r="AA135" s="12">
        <v>0</v>
      </c>
      <c r="AB135" s="12">
        <v>0</v>
      </c>
      <c r="AC135" s="12">
        <v>0</v>
      </c>
      <c r="AD135" s="12">
        <v>0</v>
      </c>
      <c r="AE135" s="12">
        <v>0</v>
      </c>
      <c r="AF135" s="12">
        <v>0</v>
      </c>
      <c r="AG135" s="12">
        <v>0</v>
      </c>
      <c r="AH135" s="12">
        <v>0</v>
      </c>
      <c r="AI135" s="12">
        <v>0</v>
      </c>
      <c r="AJ135" s="12">
        <v>0</v>
      </c>
      <c r="AK135" s="12">
        <v>0</v>
      </c>
      <c r="AL135" s="12">
        <v>0</v>
      </c>
      <c r="AM135" s="8" t="s">
        <v>210</v>
      </c>
    </row>
    <row r="136" spans="1:39" ht="15" customHeight="1">
      <c r="A136" s="7" t="s">
        <v>460</v>
      </c>
      <c r="B136" s="10" t="s">
        <v>277</v>
      </c>
      <c r="C136" s="12">
        <v>68</v>
      </c>
      <c r="D136" s="12">
        <v>59.940170000000002</v>
      </c>
      <c r="E136" s="12">
        <v>58.433425999999997</v>
      </c>
      <c r="F136" s="12">
        <v>56.977775999999999</v>
      </c>
      <c r="G136" s="12">
        <v>55.569569000000001</v>
      </c>
      <c r="H136" s="12">
        <v>54.100853000000001</v>
      </c>
      <c r="I136" s="12">
        <v>53.059265000000003</v>
      </c>
      <c r="J136" s="12">
        <v>51.707149999999999</v>
      </c>
      <c r="K136" s="12">
        <v>49.998924000000002</v>
      </c>
      <c r="L136" s="12">
        <v>47.717072000000002</v>
      </c>
      <c r="M136" s="12">
        <v>44.968978999999997</v>
      </c>
      <c r="N136" s="12">
        <v>41.618298000000003</v>
      </c>
      <c r="O136" s="12">
        <v>37.703133000000001</v>
      </c>
      <c r="P136" s="12">
        <v>33.209758999999998</v>
      </c>
      <c r="Q136" s="12">
        <v>28.501819999999999</v>
      </c>
      <c r="R136" s="12">
        <v>23.485703999999998</v>
      </c>
      <c r="S136" s="12">
        <v>19.75564</v>
      </c>
      <c r="T136" s="12">
        <v>2.8420800000000002</v>
      </c>
      <c r="U136" s="12">
        <v>1.546945</v>
      </c>
      <c r="V136" s="12">
        <v>0.71879599999999999</v>
      </c>
      <c r="W136" s="12">
        <v>0.34297299999999997</v>
      </c>
      <c r="X136" s="12">
        <v>0.182866</v>
      </c>
      <c r="Y136" s="12">
        <v>0.119829</v>
      </c>
      <c r="Z136" s="12">
        <v>7.9844999999999999E-2</v>
      </c>
      <c r="AA136" s="12">
        <v>5.3496000000000002E-2</v>
      </c>
      <c r="AB136" s="12">
        <v>0</v>
      </c>
      <c r="AC136" s="12">
        <v>0</v>
      </c>
      <c r="AD136" s="12">
        <v>0</v>
      </c>
      <c r="AE136" s="12">
        <v>0</v>
      </c>
      <c r="AF136" s="12">
        <v>0</v>
      </c>
      <c r="AG136" s="12">
        <v>0</v>
      </c>
      <c r="AH136" s="12">
        <v>0</v>
      </c>
      <c r="AI136" s="12">
        <v>0</v>
      </c>
      <c r="AJ136" s="12">
        <v>0</v>
      </c>
      <c r="AK136" s="12">
        <v>0</v>
      </c>
      <c r="AL136" s="12">
        <v>0</v>
      </c>
      <c r="AM136" s="8" t="s">
        <v>210</v>
      </c>
    </row>
    <row r="137" spans="1:39" ht="15" customHeight="1">
      <c r="A137" s="7" t="s">
        <v>459</v>
      </c>
      <c r="B137" s="10" t="s">
        <v>193</v>
      </c>
      <c r="C137" s="12">
        <v>39</v>
      </c>
      <c r="D137" s="12">
        <v>35.762000999999998</v>
      </c>
      <c r="E137" s="12">
        <v>34.685822000000002</v>
      </c>
      <c r="F137" s="12">
        <v>33.613070999999998</v>
      </c>
      <c r="G137" s="12">
        <v>32.494594999999997</v>
      </c>
      <c r="H137" s="12">
        <v>31.305140999999999</v>
      </c>
      <c r="I137" s="12">
        <v>30.523347999999999</v>
      </c>
      <c r="J137" s="12">
        <v>29.502842000000001</v>
      </c>
      <c r="K137" s="12">
        <v>28.237883</v>
      </c>
      <c r="L137" s="12">
        <v>26.638007999999999</v>
      </c>
      <c r="M137" s="12">
        <v>24.622312999999998</v>
      </c>
      <c r="N137" s="12">
        <v>22.156609</v>
      </c>
      <c r="O137" s="12">
        <v>19.140488000000001</v>
      </c>
      <c r="P137" s="12">
        <v>15.551170000000001</v>
      </c>
      <c r="Q137" s="12">
        <v>11.743727</v>
      </c>
      <c r="R137" s="12">
        <v>7.6365860000000003</v>
      </c>
      <c r="S137" s="12">
        <v>4.816427</v>
      </c>
      <c r="T137" s="12">
        <v>2.8420800000000002</v>
      </c>
      <c r="U137" s="12">
        <v>1.546945</v>
      </c>
      <c r="V137" s="12">
        <v>0.71879599999999999</v>
      </c>
      <c r="W137" s="12">
        <v>0.34297299999999997</v>
      </c>
      <c r="X137" s="12">
        <v>0.182866</v>
      </c>
      <c r="Y137" s="12">
        <v>0.119829</v>
      </c>
      <c r="Z137" s="12">
        <v>7.9844999999999999E-2</v>
      </c>
      <c r="AA137" s="12">
        <v>5.3496000000000002E-2</v>
      </c>
      <c r="AB137" s="12">
        <v>0</v>
      </c>
      <c r="AC137" s="12">
        <v>0</v>
      </c>
      <c r="AD137" s="12">
        <v>0</v>
      </c>
      <c r="AE137" s="12">
        <v>0</v>
      </c>
      <c r="AF137" s="12">
        <v>0</v>
      </c>
      <c r="AG137" s="12">
        <v>0</v>
      </c>
      <c r="AH137" s="12">
        <v>0</v>
      </c>
      <c r="AI137" s="12">
        <v>0</v>
      </c>
      <c r="AJ137" s="12">
        <v>0</v>
      </c>
      <c r="AK137" s="12">
        <v>0</v>
      </c>
      <c r="AL137" s="12">
        <v>0</v>
      </c>
      <c r="AM137" s="8" t="s">
        <v>210</v>
      </c>
    </row>
    <row r="138" spans="1:39" ht="15" customHeight="1">
      <c r="A138" s="7" t="s">
        <v>458</v>
      </c>
      <c r="B138" s="10" t="s">
        <v>191</v>
      </c>
      <c r="C138" s="12">
        <v>5</v>
      </c>
      <c r="D138" s="12">
        <v>0.35816999999999999</v>
      </c>
      <c r="E138" s="12">
        <v>0.13705600000000001</v>
      </c>
      <c r="F138" s="12">
        <v>0</v>
      </c>
      <c r="G138" s="12">
        <v>0</v>
      </c>
      <c r="H138" s="12">
        <v>0</v>
      </c>
      <c r="I138" s="12">
        <v>0</v>
      </c>
      <c r="J138" s="12">
        <v>0</v>
      </c>
      <c r="K138" s="12">
        <v>0</v>
      </c>
      <c r="L138" s="12">
        <v>0</v>
      </c>
      <c r="M138" s="12">
        <v>0</v>
      </c>
      <c r="N138" s="12">
        <v>0</v>
      </c>
      <c r="O138" s="12">
        <v>0</v>
      </c>
      <c r="P138" s="12">
        <v>0</v>
      </c>
      <c r="Q138" s="12">
        <v>0</v>
      </c>
      <c r="R138" s="12">
        <v>0</v>
      </c>
      <c r="S138" s="12">
        <v>0</v>
      </c>
      <c r="T138" s="12">
        <v>0</v>
      </c>
      <c r="U138" s="12">
        <v>0</v>
      </c>
      <c r="V138" s="12">
        <v>0</v>
      </c>
      <c r="W138" s="12">
        <v>0</v>
      </c>
      <c r="X138" s="12">
        <v>0</v>
      </c>
      <c r="Y138" s="12">
        <v>0</v>
      </c>
      <c r="Z138" s="12">
        <v>0</v>
      </c>
      <c r="AA138" s="12">
        <v>0</v>
      </c>
      <c r="AB138" s="12">
        <v>0</v>
      </c>
      <c r="AC138" s="12">
        <v>0</v>
      </c>
      <c r="AD138" s="12">
        <v>0</v>
      </c>
      <c r="AE138" s="12">
        <v>0</v>
      </c>
      <c r="AF138" s="12">
        <v>0</v>
      </c>
      <c r="AG138" s="12">
        <v>0</v>
      </c>
      <c r="AH138" s="12">
        <v>0</v>
      </c>
      <c r="AI138" s="12">
        <v>0</v>
      </c>
      <c r="AJ138" s="12">
        <v>0</v>
      </c>
      <c r="AK138" s="12">
        <v>0</v>
      </c>
      <c r="AL138" s="12">
        <v>0</v>
      </c>
      <c r="AM138" s="8" t="s">
        <v>210</v>
      </c>
    </row>
    <row r="139" spans="1:39" ht="15" customHeight="1">
      <c r="A139" s="7" t="s">
        <v>457</v>
      </c>
      <c r="B139" s="10" t="s">
        <v>189</v>
      </c>
      <c r="C139" s="12">
        <v>24</v>
      </c>
      <c r="D139" s="12">
        <v>23.82</v>
      </c>
      <c r="E139" s="12">
        <v>23.610548000000001</v>
      </c>
      <c r="F139" s="12">
        <v>23.364706000000002</v>
      </c>
      <c r="G139" s="12">
        <v>23.074974000000001</v>
      </c>
      <c r="H139" s="12">
        <v>22.795712000000002</v>
      </c>
      <c r="I139" s="12">
        <v>22.535917000000001</v>
      </c>
      <c r="J139" s="12">
        <v>22.204308000000001</v>
      </c>
      <c r="K139" s="12">
        <v>21.761043999999998</v>
      </c>
      <c r="L139" s="12">
        <v>21.079062</v>
      </c>
      <c r="M139" s="12">
        <v>20.346664000000001</v>
      </c>
      <c r="N139" s="12">
        <v>19.461689</v>
      </c>
      <c r="O139" s="12">
        <v>18.562643000000001</v>
      </c>
      <c r="P139" s="12">
        <v>17.658588000000002</v>
      </c>
      <c r="Q139" s="12">
        <v>16.758092999999999</v>
      </c>
      <c r="R139" s="12">
        <v>15.849119</v>
      </c>
      <c r="S139" s="12">
        <v>14.939213000000001</v>
      </c>
      <c r="T139" s="12">
        <v>0</v>
      </c>
      <c r="U139" s="12">
        <v>0</v>
      </c>
      <c r="V139" s="12">
        <v>0</v>
      </c>
      <c r="W139" s="12">
        <v>0</v>
      </c>
      <c r="X139" s="12">
        <v>0</v>
      </c>
      <c r="Y139" s="12">
        <v>0</v>
      </c>
      <c r="Z139" s="12">
        <v>0</v>
      </c>
      <c r="AA139" s="12">
        <v>0</v>
      </c>
      <c r="AB139" s="12">
        <v>0</v>
      </c>
      <c r="AC139" s="12">
        <v>0</v>
      </c>
      <c r="AD139" s="12">
        <v>0</v>
      </c>
      <c r="AE139" s="12">
        <v>0</v>
      </c>
      <c r="AF139" s="12">
        <v>0</v>
      </c>
      <c r="AG139" s="12">
        <v>0</v>
      </c>
      <c r="AH139" s="12">
        <v>0</v>
      </c>
      <c r="AI139" s="12">
        <v>0</v>
      </c>
      <c r="AJ139" s="12">
        <v>0</v>
      </c>
      <c r="AK139" s="12">
        <v>0</v>
      </c>
      <c r="AL139" s="12">
        <v>0</v>
      </c>
      <c r="AM139" s="8" t="s">
        <v>210</v>
      </c>
    </row>
    <row r="140" spans="1:39" ht="15" customHeight="1">
      <c r="A140" s="7" t="s">
        <v>456</v>
      </c>
      <c r="B140" s="10" t="s">
        <v>272</v>
      </c>
      <c r="C140" s="12">
        <v>134</v>
      </c>
      <c r="D140" s="12">
        <v>116.557068</v>
      </c>
      <c r="E140" s="12">
        <v>106.218979</v>
      </c>
      <c r="F140" s="12">
        <v>100.300156</v>
      </c>
      <c r="G140" s="12">
        <v>96.180969000000005</v>
      </c>
      <c r="H140" s="12">
        <v>90.344040000000007</v>
      </c>
      <c r="I140" s="12">
        <v>84.853156999999996</v>
      </c>
      <c r="J140" s="12">
        <v>78.769501000000005</v>
      </c>
      <c r="K140" s="12">
        <v>71.753304</v>
      </c>
      <c r="L140" s="12">
        <v>66.282616000000004</v>
      </c>
      <c r="M140" s="12">
        <v>63.795749999999998</v>
      </c>
      <c r="N140" s="12">
        <v>61.802833999999997</v>
      </c>
      <c r="O140" s="12">
        <v>59.070377000000001</v>
      </c>
      <c r="P140" s="12">
        <v>56.044842000000003</v>
      </c>
      <c r="Q140" s="12">
        <v>53.379500999999998</v>
      </c>
      <c r="R140" s="12">
        <v>51.850479</v>
      </c>
      <c r="S140" s="12">
        <v>25.288547999999999</v>
      </c>
      <c r="T140" s="12">
        <v>2.7242470000000001</v>
      </c>
      <c r="U140" s="12">
        <v>2.578932</v>
      </c>
      <c r="V140" s="12">
        <v>2.4535399999999998</v>
      </c>
      <c r="W140" s="12">
        <v>2.3548800000000001</v>
      </c>
      <c r="X140" s="12">
        <v>2.2743920000000002</v>
      </c>
      <c r="Y140" s="12">
        <v>2.2096119999999999</v>
      </c>
      <c r="Z140" s="12">
        <v>1.15818</v>
      </c>
      <c r="AA140" s="12">
        <v>1.1178969999999999</v>
      </c>
      <c r="AB140" s="12">
        <v>1.086776</v>
      </c>
      <c r="AC140" s="12">
        <v>0.87118399999999996</v>
      </c>
      <c r="AD140" s="12">
        <v>4.5239000000000001E-2</v>
      </c>
      <c r="AE140" s="12">
        <v>3.2030999999999997E-2</v>
      </c>
      <c r="AF140" s="12">
        <v>1.7596000000000001E-2</v>
      </c>
      <c r="AG140" s="12">
        <v>1.2317E-2</v>
      </c>
      <c r="AH140" s="12">
        <v>8.4989999999999996E-3</v>
      </c>
      <c r="AI140" s="12">
        <v>5.7790000000000003E-3</v>
      </c>
      <c r="AJ140" s="12">
        <v>3.872E-3</v>
      </c>
      <c r="AK140" s="12">
        <v>0</v>
      </c>
      <c r="AL140" s="12">
        <v>0</v>
      </c>
      <c r="AM140" s="8" t="s">
        <v>210</v>
      </c>
    </row>
    <row r="141" spans="1:39" ht="15" customHeight="1">
      <c r="A141" s="7" t="s">
        <v>455</v>
      </c>
      <c r="B141" s="10" t="s">
        <v>193</v>
      </c>
      <c r="C141" s="12">
        <v>68</v>
      </c>
      <c r="D141" s="12">
        <v>51.783993000000002</v>
      </c>
      <c r="E141" s="12">
        <v>42.551212</v>
      </c>
      <c r="F141" s="12">
        <v>37.650866999999998</v>
      </c>
      <c r="G141" s="12">
        <v>34.503222999999998</v>
      </c>
      <c r="H141" s="12">
        <v>29.739571000000002</v>
      </c>
      <c r="I141" s="12">
        <v>25.408878000000001</v>
      </c>
      <c r="J141" s="12">
        <v>20.424896</v>
      </c>
      <c r="K141" s="12">
        <v>14.880871000000001</v>
      </c>
      <c r="L141" s="12">
        <v>10.704217</v>
      </c>
      <c r="M141" s="12">
        <v>8.9258860000000002</v>
      </c>
      <c r="N141" s="12">
        <v>7.6888620000000003</v>
      </c>
      <c r="O141" s="12">
        <v>5.83</v>
      </c>
      <c r="P141" s="12">
        <v>3.941697</v>
      </c>
      <c r="Q141" s="12">
        <v>2.5512860000000002</v>
      </c>
      <c r="R141" s="12">
        <v>2.4410289999999999</v>
      </c>
      <c r="S141" s="12">
        <v>2.3484129999999999</v>
      </c>
      <c r="T141" s="12">
        <v>2.2717619999999998</v>
      </c>
      <c r="U141" s="12">
        <v>2.209257</v>
      </c>
      <c r="V141" s="12">
        <v>2.1590349999999998</v>
      </c>
      <c r="W141" s="12">
        <v>2.1192760000000002</v>
      </c>
      <c r="X141" s="12">
        <v>2.0882640000000001</v>
      </c>
      <c r="Y141" s="12">
        <v>2.0644330000000002</v>
      </c>
      <c r="Z141" s="12">
        <v>1.046392</v>
      </c>
      <c r="AA141" s="12">
        <v>1.0329379999999999</v>
      </c>
      <c r="AB141" s="12">
        <v>1.0230570000000001</v>
      </c>
      <c r="AC141" s="12">
        <v>0.82403199999999999</v>
      </c>
      <c r="AD141" s="12">
        <v>1.0817999999999999E-2</v>
      </c>
      <c r="AE141" s="12">
        <v>7.2480000000000001E-3</v>
      </c>
      <c r="AF141" s="12">
        <v>0</v>
      </c>
      <c r="AG141" s="12">
        <v>0</v>
      </c>
      <c r="AH141" s="12">
        <v>0</v>
      </c>
      <c r="AI141" s="12">
        <v>0</v>
      </c>
      <c r="AJ141" s="12">
        <v>0</v>
      </c>
      <c r="AK141" s="12">
        <v>0</v>
      </c>
      <c r="AL141" s="12">
        <v>0</v>
      </c>
      <c r="AM141" s="8" t="s">
        <v>210</v>
      </c>
    </row>
    <row r="142" spans="1:39" ht="15" customHeight="1">
      <c r="A142" s="7" t="s">
        <v>454</v>
      </c>
      <c r="B142" s="10" t="s">
        <v>191</v>
      </c>
      <c r="C142" s="12">
        <v>8</v>
      </c>
      <c r="D142" s="12">
        <v>6.9090720000000001</v>
      </c>
      <c r="E142" s="12">
        <v>6.0048170000000001</v>
      </c>
      <c r="F142" s="12">
        <v>5.2564840000000004</v>
      </c>
      <c r="G142" s="12">
        <v>4.6150640000000003</v>
      </c>
      <c r="H142" s="12">
        <v>3.9227979999999998</v>
      </c>
      <c r="I142" s="12">
        <v>3.2027929999999998</v>
      </c>
      <c r="J142" s="12">
        <v>2.5813459999999999</v>
      </c>
      <c r="K142" s="12">
        <v>1.9405589999999999</v>
      </c>
      <c r="L142" s="12">
        <v>1.1839040000000001</v>
      </c>
      <c r="M142" s="12">
        <v>1.1001920000000001</v>
      </c>
      <c r="N142" s="12">
        <v>1.0741419999999999</v>
      </c>
      <c r="O142" s="12">
        <v>1.0541240000000001</v>
      </c>
      <c r="P142" s="12">
        <v>0.90896900000000003</v>
      </c>
      <c r="Q142" s="12">
        <v>0.775868</v>
      </c>
      <c r="R142" s="12">
        <v>0.65533799999999998</v>
      </c>
      <c r="S142" s="12">
        <v>0.54757800000000001</v>
      </c>
      <c r="T142" s="12">
        <v>0.452486</v>
      </c>
      <c r="U142" s="12">
        <v>0.36967499999999998</v>
      </c>
      <c r="V142" s="12">
        <v>0.29450500000000002</v>
      </c>
      <c r="W142" s="12">
        <v>0.23560400000000001</v>
      </c>
      <c r="X142" s="12">
        <v>0.18612699999999999</v>
      </c>
      <c r="Y142" s="12">
        <v>0.145179</v>
      </c>
      <c r="Z142" s="12">
        <v>0.111788</v>
      </c>
      <c r="AA142" s="12">
        <v>8.4959000000000007E-2</v>
      </c>
      <c r="AB142" s="12">
        <v>6.3718999999999998E-2</v>
      </c>
      <c r="AC142" s="12">
        <v>4.7151999999999999E-2</v>
      </c>
      <c r="AD142" s="12">
        <v>3.4421E-2</v>
      </c>
      <c r="AE142" s="12">
        <v>2.4782999999999999E-2</v>
      </c>
      <c r="AF142" s="12">
        <v>1.7596000000000001E-2</v>
      </c>
      <c r="AG142" s="12">
        <v>1.2317E-2</v>
      </c>
      <c r="AH142" s="12">
        <v>8.4989999999999996E-3</v>
      </c>
      <c r="AI142" s="12">
        <v>5.7790000000000003E-3</v>
      </c>
      <c r="AJ142" s="12">
        <v>3.872E-3</v>
      </c>
      <c r="AK142" s="12">
        <v>0</v>
      </c>
      <c r="AL142" s="12">
        <v>0</v>
      </c>
      <c r="AM142" s="8" t="s">
        <v>210</v>
      </c>
    </row>
    <row r="143" spans="1:39" ht="15" customHeight="1">
      <c r="A143" s="7" t="s">
        <v>453</v>
      </c>
      <c r="B143" s="10" t="s">
        <v>189</v>
      </c>
      <c r="C143" s="12">
        <v>58</v>
      </c>
      <c r="D143" s="12">
        <v>57.863998000000002</v>
      </c>
      <c r="E143" s="12">
        <v>57.662948999999998</v>
      </c>
      <c r="F143" s="12">
        <v>57.392806999999998</v>
      </c>
      <c r="G143" s="12">
        <v>57.062679000000003</v>
      </c>
      <c r="H143" s="12">
        <v>56.681674999999998</v>
      </c>
      <c r="I143" s="12">
        <v>56.241486000000002</v>
      </c>
      <c r="J143" s="12">
        <v>55.763255999999998</v>
      </c>
      <c r="K143" s="12">
        <v>54.931873000000003</v>
      </c>
      <c r="L143" s="12">
        <v>54.394497000000001</v>
      </c>
      <c r="M143" s="12">
        <v>53.769672</v>
      </c>
      <c r="N143" s="12">
        <v>53.039828999999997</v>
      </c>
      <c r="O143" s="12">
        <v>52.186253000000001</v>
      </c>
      <c r="P143" s="12">
        <v>51.194175999999999</v>
      </c>
      <c r="Q143" s="12">
        <v>50.052349</v>
      </c>
      <c r="R143" s="12">
        <v>48.754111999999999</v>
      </c>
      <c r="S143" s="12">
        <v>22.392555000000002</v>
      </c>
      <c r="T143" s="12">
        <v>0</v>
      </c>
      <c r="U143" s="12">
        <v>0</v>
      </c>
      <c r="V143" s="12">
        <v>0</v>
      </c>
      <c r="W143" s="12">
        <v>0</v>
      </c>
      <c r="X143" s="12">
        <v>0</v>
      </c>
      <c r="Y143" s="12">
        <v>0</v>
      </c>
      <c r="Z143" s="12">
        <v>0</v>
      </c>
      <c r="AA143" s="12">
        <v>0</v>
      </c>
      <c r="AB143" s="12">
        <v>0</v>
      </c>
      <c r="AC143" s="12">
        <v>0</v>
      </c>
      <c r="AD143" s="12">
        <v>0</v>
      </c>
      <c r="AE143" s="12">
        <v>0</v>
      </c>
      <c r="AF143" s="12">
        <v>0</v>
      </c>
      <c r="AG143" s="12">
        <v>0</v>
      </c>
      <c r="AH143" s="12">
        <v>0</v>
      </c>
      <c r="AI143" s="12">
        <v>0</v>
      </c>
      <c r="AJ143" s="12">
        <v>0</v>
      </c>
      <c r="AK143" s="12">
        <v>0</v>
      </c>
      <c r="AL143" s="12">
        <v>0</v>
      </c>
      <c r="AM143" s="8" t="s">
        <v>210</v>
      </c>
    </row>
    <row r="144" spans="1:39" ht="15" customHeight="1">
      <c r="A144" s="7" t="s">
        <v>452</v>
      </c>
      <c r="B144" s="10" t="s">
        <v>267</v>
      </c>
      <c r="C144" s="12">
        <v>292</v>
      </c>
      <c r="D144" s="12">
        <v>275.94491599999998</v>
      </c>
      <c r="E144" s="12">
        <v>257.203979</v>
      </c>
      <c r="F144" s="12">
        <v>237.50405900000001</v>
      </c>
      <c r="G144" s="12">
        <v>216.67025799999999</v>
      </c>
      <c r="H144" s="12">
        <v>193.17532299999999</v>
      </c>
      <c r="I144" s="12">
        <v>166.278595</v>
      </c>
      <c r="J144" s="12">
        <v>134.08282500000001</v>
      </c>
      <c r="K144" s="12">
        <v>113.419579</v>
      </c>
      <c r="L144" s="12">
        <v>104.375412</v>
      </c>
      <c r="M144" s="12">
        <v>94.807732000000001</v>
      </c>
      <c r="N144" s="12">
        <v>81.759758000000005</v>
      </c>
      <c r="O144" s="12">
        <v>71.208611000000005</v>
      </c>
      <c r="P144" s="12">
        <v>59.186176000000003</v>
      </c>
      <c r="Q144" s="12">
        <v>51.866394</v>
      </c>
      <c r="R144" s="12">
        <v>46.454742000000003</v>
      </c>
      <c r="S144" s="12">
        <v>37.676082999999998</v>
      </c>
      <c r="T144" s="12">
        <v>29.019817</v>
      </c>
      <c r="U144" s="12">
        <v>29</v>
      </c>
      <c r="V144" s="12">
        <v>24.036778999999999</v>
      </c>
      <c r="W144" s="12">
        <v>24</v>
      </c>
      <c r="X144" s="12">
        <v>24</v>
      </c>
      <c r="Y144" s="12">
        <v>22</v>
      </c>
      <c r="Z144" s="12">
        <v>22</v>
      </c>
      <c r="AA144" s="12">
        <v>22</v>
      </c>
      <c r="AB144" s="12">
        <v>21.130569000000001</v>
      </c>
      <c r="AC144" s="12">
        <v>14</v>
      </c>
      <c r="AD144" s="12">
        <v>13</v>
      </c>
      <c r="AE144" s="12">
        <v>11</v>
      </c>
      <c r="AF144" s="12">
        <v>10</v>
      </c>
      <c r="AG144" s="12">
        <v>10</v>
      </c>
      <c r="AH144" s="12">
        <v>5</v>
      </c>
      <c r="AI144" s="12">
        <v>5</v>
      </c>
      <c r="AJ144" s="12">
        <v>4</v>
      </c>
      <c r="AK144" s="12">
        <v>3</v>
      </c>
      <c r="AL144" s="12">
        <v>2</v>
      </c>
      <c r="AM144" s="8">
        <v>-0.134903</v>
      </c>
    </row>
    <row r="145" spans="1:39" ht="15" customHeight="1">
      <c r="A145" s="7" t="s">
        <v>451</v>
      </c>
      <c r="B145" s="10" t="s">
        <v>193</v>
      </c>
      <c r="C145" s="12">
        <v>102</v>
      </c>
      <c r="D145" s="12">
        <v>99.352599999999995</v>
      </c>
      <c r="E145" s="12">
        <v>96.114440999999999</v>
      </c>
      <c r="F145" s="12">
        <v>92.816162000000006</v>
      </c>
      <c r="G145" s="12">
        <v>88.776511999999997</v>
      </c>
      <c r="H145" s="12">
        <v>85.505195999999998</v>
      </c>
      <c r="I145" s="12">
        <v>82.008194000000003</v>
      </c>
      <c r="J145" s="12">
        <v>77.650268999999994</v>
      </c>
      <c r="K145" s="12">
        <v>74.318207000000001</v>
      </c>
      <c r="L145" s="12">
        <v>71.566413999999995</v>
      </c>
      <c r="M145" s="12">
        <v>66.558952000000005</v>
      </c>
      <c r="N145" s="12">
        <v>57.810634999999998</v>
      </c>
      <c r="O145" s="12">
        <v>49.375903999999998</v>
      </c>
      <c r="P145" s="12">
        <v>41.091248</v>
      </c>
      <c r="Q145" s="12">
        <v>37.014834999999998</v>
      </c>
      <c r="R145" s="12">
        <v>35.181365999999997</v>
      </c>
      <c r="S145" s="12">
        <v>30</v>
      </c>
      <c r="T145" s="12">
        <v>25</v>
      </c>
      <c r="U145" s="12">
        <v>25</v>
      </c>
      <c r="V145" s="12">
        <v>21</v>
      </c>
      <c r="W145" s="12">
        <v>21</v>
      </c>
      <c r="X145" s="12">
        <v>21</v>
      </c>
      <c r="Y145" s="12">
        <v>19</v>
      </c>
      <c r="Z145" s="12">
        <v>19</v>
      </c>
      <c r="AA145" s="12">
        <v>19</v>
      </c>
      <c r="AB145" s="12">
        <v>19</v>
      </c>
      <c r="AC145" s="12">
        <v>14</v>
      </c>
      <c r="AD145" s="12">
        <v>13</v>
      </c>
      <c r="AE145" s="12">
        <v>11</v>
      </c>
      <c r="AF145" s="12">
        <v>10</v>
      </c>
      <c r="AG145" s="12">
        <v>10</v>
      </c>
      <c r="AH145" s="12">
        <v>5</v>
      </c>
      <c r="AI145" s="12">
        <v>5</v>
      </c>
      <c r="AJ145" s="12">
        <v>4</v>
      </c>
      <c r="AK145" s="12">
        <v>3</v>
      </c>
      <c r="AL145" s="12">
        <v>2</v>
      </c>
      <c r="AM145" s="8">
        <v>-0.108517</v>
      </c>
    </row>
    <row r="146" spans="1:39" ht="15" customHeight="1">
      <c r="A146" s="7" t="s">
        <v>450</v>
      </c>
      <c r="B146" s="10" t="s">
        <v>191</v>
      </c>
      <c r="C146" s="12">
        <v>41</v>
      </c>
      <c r="D146" s="12">
        <v>38.374527</v>
      </c>
      <c r="E146" s="12">
        <v>34.706263999999997</v>
      </c>
      <c r="F146" s="12">
        <v>31.842167</v>
      </c>
      <c r="G146" s="12">
        <v>30.885587999999998</v>
      </c>
      <c r="H146" s="12">
        <v>29.495369</v>
      </c>
      <c r="I146" s="12">
        <v>27.723106000000001</v>
      </c>
      <c r="J146" s="12">
        <v>24.975398999999999</v>
      </c>
      <c r="K146" s="12">
        <v>23.472857999999999</v>
      </c>
      <c r="L146" s="12">
        <v>22.123899000000002</v>
      </c>
      <c r="M146" s="12">
        <v>21.142609</v>
      </c>
      <c r="N146" s="12">
        <v>19.327760999999999</v>
      </c>
      <c r="O146" s="12">
        <v>19.033875999999999</v>
      </c>
      <c r="P146" s="12">
        <v>17.023375000000001</v>
      </c>
      <c r="Q146" s="12">
        <v>14.553008</v>
      </c>
      <c r="R146" s="12">
        <v>11.01065</v>
      </c>
      <c r="S146" s="12">
        <v>7.4461979999999999</v>
      </c>
      <c r="T146" s="12">
        <v>4.0198169999999998</v>
      </c>
      <c r="U146" s="12">
        <v>4</v>
      </c>
      <c r="V146" s="12">
        <v>3.0367799999999998</v>
      </c>
      <c r="W146" s="12">
        <v>3</v>
      </c>
      <c r="X146" s="12">
        <v>3</v>
      </c>
      <c r="Y146" s="12">
        <v>3</v>
      </c>
      <c r="Z146" s="12">
        <v>3</v>
      </c>
      <c r="AA146" s="12">
        <v>3</v>
      </c>
      <c r="AB146" s="12">
        <v>2.1305689999999999</v>
      </c>
      <c r="AC146" s="12">
        <v>0</v>
      </c>
      <c r="AD146" s="12">
        <v>0</v>
      </c>
      <c r="AE146" s="12">
        <v>0</v>
      </c>
      <c r="AF146" s="12">
        <v>0</v>
      </c>
      <c r="AG146" s="12">
        <v>0</v>
      </c>
      <c r="AH146" s="12">
        <v>0</v>
      </c>
      <c r="AI146" s="12">
        <v>0</v>
      </c>
      <c r="AJ146" s="12">
        <v>0</v>
      </c>
      <c r="AK146" s="12">
        <v>0</v>
      </c>
      <c r="AL146" s="12">
        <v>0</v>
      </c>
      <c r="AM146" s="8" t="s">
        <v>210</v>
      </c>
    </row>
    <row r="147" spans="1:39" ht="15" customHeight="1">
      <c r="A147" s="7" t="s">
        <v>449</v>
      </c>
      <c r="B147" s="10" t="s">
        <v>189</v>
      </c>
      <c r="C147" s="12">
        <v>149</v>
      </c>
      <c r="D147" s="12">
        <v>138.21778900000001</v>
      </c>
      <c r="E147" s="12">
        <v>126.38327</v>
      </c>
      <c r="F147" s="12">
        <v>112.84573399999999</v>
      </c>
      <c r="G147" s="12">
        <v>97.008148000000006</v>
      </c>
      <c r="H147" s="12">
        <v>78.174758999999995</v>
      </c>
      <c r="I147" s="12">
        <v>56.547294999999998</v>
      </c>
      <c r="J147" s="12">
        <v>31.457148</v>
      </c>
      <c r="K147" s="12">
        <v>15.62852</v>
      </c>
      <c r="L147" s="12">
        <v>10.685095</v>
      </c>
      <c r="M147" s="12">
        <v>7.1061719999999999</v>
      </c>
      <c r="N147" s="12">
        <v>4.6213569999999997</v>
      </c>
      <c r="O147" s="12">
        <v>2.798826</v>
      </c>
      <c r="P147" s="12">
        <v>1.071553</v>
      </c>
      <c r="Q147" s="12">
        <v>0.29854999999999998</v>
      </c>
      <c r="R147" s="12">
        <v>0.26272400000000001</v>
      </c>
      <c r="S147" s="12">
        <v>0.22988400000000001</v>
      </c>
      <c r="T147" s="12">
        <v>0</v>
      </c>
      <c r="U147" s="12">
        <v>0</v>
      </c>
      <c r="V147" s="12">
        <v>0</v>
      </c>
      <c r="W147" s="12">
        <v>0</v>
      </c>
      <c r="X147" s="12">
        <v>0</v>
      </c>
      <c r="Y147" s="12">
        <v>0</v>
      </c>
      <c r="Z147" s="12">
        <v>0</v>
      </c>
      <c r="AA147" s="12">
        <v>0</v>
      </c>
      <c r="AB147" s="12">
        <v>0</v>
      </c>
      <c r="AC147" s="12">
        <v>0</v>
      </c>
      <c r="AD147" s="12">
        <v>0</v>
      </c>
      <c r="AE147" s="12">
        <v>0</v>
      </c>
      <c r="AF147" s="12">
        <v>0</v>
      </c>
      <c r="AG147" s="12">
        <v>0</v>
      </c>
      <c r="AH147" s="12">
        <v>0</v>
      </c>
      <c r="AI147" s="12">
        <v>0</v>
      </c>
      <c r="AJ147" s="12">
        <v>0</v>
      </c>
      <c r="AK147" s="12">
        <v>0</v>
      </c>
      <c r="AL147" s="12">
        <v>0</v>
      </c>
      <c r="AM147" s="8" t="s">
        <v>210</v>
      </c>
    </row>
    <row r="148" spans="1:39" ht="15" customHeight="1">
      <c r="A148" s="7" t="s">
        <v>448</v>
      </c>
      <c r="B148" s="10" t="s">
        <v>262</v>
      </c>
      <c r="C148" s="12">
        <v>200</v>
      </c>
      <c r="D148" s="12">
        <v>154.74710099999999</v>
      </c>
      <c r="E148" s="12">
        <v>135.77262899999999</v>
      </c>
      <c r="F148" s="12">
        <v>114.231049</v>
      </c>
      <c r="G148" s="12">
        <v>92.474013999999997</v>
      </c>
      <c r="H148" s="12">
        <v>70.417343000000002</v>
      </c>
      <c r="I148" s="12">
        <v>58.5383</v>
      </c>
      <c r="J148" s="12">
        <v>49.908768000000002</v>
      </c>
      <c r="K148" s="12">
        <v>41.139111</v>
      </c>
      <c r="L148" s="12">
        <v>31.258845999999998</v>
      </c>
      <c r="M148" s="12">
        <v>21.131091999999999</v>
      </c>
      <c r="N148" s="12">
        <v>14.040281999999999</v>
      </c>
      <c r="O148" s="12">
        <v>11.075616999999999</v>
      </c>
      <c r="P148" s="12">
        <v>8.6167599999999993</v>
      </c>
      <c r="Q148" s="12">
        <v>7.0741969999999998</v>
      </c>
      <c r="R148" s="12">
        <v>5.7794610000000004</v>
      </c>
      <c r="S148" s="12">
        <v>5.247681</v>
      </c>
      <c r="T148" s="12">
        <v>4.1727720000000001</v>
      </c>
      <c r="U148" s="12">
        <v>4.0740970000000001</v>
      </c>
      <c r="V148" s="12">
        <v>4.0112990000000002</v>
      </c>
      <c r="W148" s="12">
        <v>4</v>
      </c>
      <c r="X148" s="12">
        <v>4</v>
      </c>
      <c r="Y148" s="12">
        <v>4</v>
      </c>
      <c r="Z148" s="12">
        <v>3.8218450000000002</v>
      </c>
      <c r="AA148" s="12">
        <v>2.973903</v>
      </c>
      <c r="AB148" s="12">
        <v>2.0829610000000001</v>
      </c>
      <c r="AC148" s="12">
        <v>2</v>
      </c>
      <c r="AD148" s="12">
        <v>1.785879</v>
      </c>
      <c r="AE148" s="12">
        <v>0.96047199999999999</v>
      </c>
      <c r="AF148" s="12">
        <v>8.6629999999999999E-2</v>
      </c>
      <c r="AG148" s="12">
        <v>0</v>
      </c>
      <c r="AH148" s="12">
        <v>0</v>
      </c>
      <c r="AI148" s="12">
        <v>0</v>
      </c>
      <c r="AJ148" s="12">
        <v>0</v>
      </c>
      <c r="AK148" s="12">
        <v>0</v>
      </c>
      <c r="AL148" s="12">
        <v>0</v>
      </c>
      <c r="AM148" s="8" t="s">
        <v>210</v>
      </c>
    </row>
    <row r="149" spans="1:39" ht="15" customHeight="1">
      <c r="A149" s="7" t="s">
        <v>447</v>
      </c>
      <c r="B149" s="10" t="s">
        <v>193</v>
      </c>
      <c r="C149" s="12">
        <v>110</v>
      </c>
      <c r="D149" s="12">
        <v>70.331885999999997</v>
      </c>
      <c r="E149" s="12">
        <v>55.258361999999998</v>
      </c>
      <c r="F149" s="12">
        <v>38.710402999999999</v>
      </c>
      <c r="G149" s="12">
        <v>22.793818999999999</v>
      </c>
      <c r="H149" s="12">
        <v>7.0746469999999997</v>
      </c>
      <c r="I149" s="12">
        <v>1.861964</v>
      </c>
      <c r="J149" s="12">
        <v>0.72900100000000001</v>
      </c>
      <c r="K149" s="12">
        <v>0.180698</v>
      </c>
      <c r="L149" s="12">
        <v>6.8002999999999994E-2</v>
      </c>
      <c r="M149" s="12">
        <v>0</v>
      </c>
      <c r="N149" s="12">
        <v>0</v>
      </c>
      <c r="O149" s="12">
        <v>0</v>
      </c>
      <c r="P149" s="12">
        <v>0</v>
      </c>
      <c r="Q149" s="12">
        <v>0</v>
      </c>
      <c r="R149" s="12">
        <v>0</v>
      </c>
      <c r="S149" s="12">
        <v>0</v>
      </c>
      <c r="T149" s="12">
        <v>0</v>
      </c>
      <c r="U149" s="12">
        <v>0</v>
      </c>
      <c r="V149" s="12">
        <v>0</v>
      </c>
      <c r="W149" s="12">
        <v>0</v>
      </c>
      <c r="X149" s="12">
        <v>0</v>
      </c>
      <c r="Y149" s="12">
        <v>0</v>
      </c>
      <c r="Z149" s="12">
        <v>0</v>
      </c>
      <c r="AA149" s="12">
        <v>0</v>
      </c>
      <c r="AB149" s="12">
        <v>0</v>
      </c>
      <c r="AC149" s="12">
        <v>0</v>
      </c>
      <c r="AD149" s="12">
        <v>0</v>
      </c>
      <c r="AE149" s="12">
        <v>0</v>
      </c>
      <c r="AF149" s="12">
        <v>0</v>
      </c>
      <c r="AG149" s="12">
        <v>0</v>
      </c>
      <c r="AH149" s="12">
        <v>0</v>
      </c>
      <c r="AI149" s="12">
        <v>0</v>
      </c>
      <c r="AJ149" s="12">
        <v>0</v>
      </c>
      <c r="AK149" s="12">
        <v>0</v>
      </c>
      <c r="AL149" s="12">
        <v>0</v>
      </c>
      <c r="AM149" s="8" t="s">
        <v>210</v>
      </c>
    </row>
    <row r="150" spans="1:39" ht="15" customHeight="1">
      <c r="A150" s="7" t="s">
        <v>446</v>
      </c>
      <c r="B150" s="10" t="s">
        <v>191</v>
      </c>
      <c r="C150" s="12">
        <v>23</v>
      </c>
      <c r="D150" s="12">
        <v>22.458373999999999</v>
      </c>
      <c r="E150" s="12">
        <v>21.556314</v>
      </c>
      <c r="F150" s="12">
        <v>20.213028000000001</v>
      </c>
      <c r="G150" s="12">
        <v>18.475574000000002</v>
      </c>
      <c r="H150" s="12">
        <v>17.158897</v>
      </c>
      <c r="I150" s="12">
        <v>15.694089999999999</v>
      </c>
      <c r="J150" s="12">
        <v>14.063597</v>
      </c>
      <c r="K150" s="12">
        <v>12.594167000000001</v>
      </c>
      <c r="L150" s="12">
        <v>11.064404</v>
      </c>
      <c r="M150" s="12">
        <v>9.7029420000000002</v>
      </c>
      <c r="N150" s="12">
        <v>8.6810430000000007</v>
      </c>
      <c r="O150" s="12">
        <v>7.3098910000000004</v>
      </c>
      <c r="P150" s="12">
        <v>6.0904049999999996</v>
      </c>
      <c r="Q150" s="12">
        <v>5.2839679999999998</v>
      </c>
      <c r="R150" s="12">
        <v>4.7745889999999997</v>
      </c>
      <c r="S150" s="12">
        <v>4.4269619999999996</v>
      </c>
      <c r="T150" s="12">
        <v>4.1727720000000001</v>
      </c>
      <c r="U150" s="12">
        <v>4.0740970000000001</v>
      </c>
      <c r="V150" s="12">
        <v>4.0112990000000002</v>
      </c>
      <c r="W150" s="12">
        <v>4</v>
      </c>
      <c r="X150" s="12">
        <v>4</v>
      </c>
      <c r="Y150" s="12">
        <v>4</v>
      </c>
      <c r="Z150" s="12">
        <v>3.8218450000000002</v>
      </c>
      <c r="AA150" s="12">
        <v>2.973903</v>
      </c>
      <c r="AB150" s="12">
        <v>2.0829610000000001</v>
      </c>
      <c r="AC150" s="12">
        <v>2</v>
      </c>
      <c r="AD150" s="12">
        <v>1.785879</v>
      </c>
      <c r="AE150" s="12">
        <v>0.96047199999999999</v>
      </c>
      <c r="AF150" s="12">
        <v>8.6629999999999999E-2</v>
      </c>
      <c r="AG150" s="12">
        <v>0</v>
      </c>
      <c r="AH150" s="12">
        <v>0</v>
      </c>
      <c r="AI150" s="12">
        <v>0</v>
      </c>
      <c r="AJ150" s="12">
        <v>0</v>
      </c>
      <c r="AK150" s="12">
        <v>0</v>
      </c>
      <c r="AL150" s="12">
        <v>0</v>
      </c>
      <c r="AM150" s="8" t="s">
        <v>210</v>
      </c>
    </row>
    <row r="151" spans="1:39" ht="15" customHeight="1">
      <c r="A151" s="7" t="s">
        <v>445</v>
      </c>
      <c r="B151" s="10" t="s">
        <v>189</v>
      </c>
      <c r="C151" s="12">
        <v>67</v>
      </c>
      <c r="D151" s="12">
        <v>61.956843999999997</v>
      </c>
      <c r="E151" s="12">
        <v>58.957954000000001</v>
      </c>
      <c r="F151" s="12">
        <v>55.307620999999997</v>
      </c>
      <c r="G151" s="12">
        <v>51.204619999999998</v>
      </c>
      <c r="H151" s="12">
        <v>46.183796000000001</v>
      </c>
      <c r="I151" s="12">
        <v>40.982246000000004</v>
      </c>
      <c r="J151" s="12">
        <v>35.116168999999999</v>
      </c>
      <c r="K151" s="12">
        <v>28.364243999999999</v>
      </c>
      <c r="L151" s="12">
        <v>20.126438</v>
      </c>
      <c r="M151" s="12">
        <v>11.428151</v>
      </c>
      <c r="N151" s="12">
        <v>5.3592399999999998</v>
      </c>
      <c r="O151" s="12">
        <v>3.7657250000000002</v>
      </c>
      <c r="P151" s="12">
        <v>2.5263559999999998</v>
      </c>
      <c r="Q151" s="12">
        <v>1.7902290000000001</v>
      </c>
      <c r="R151" s="12">
        <v>1.004872</v>
      </c>
      <c r="S151" s="12">
        <v>0.82071899999999998</v>
      </c>
      <c r="T151" s="12">
        <v>0</v>
      </c>
      <c r="U151" s="12">
        <v>0</v>
      </c>
      <c r="V151" s="12">
        <v>0</v>
      </c>
      <c r="W151" s="12">
        <v>0</v>
      </c>
      <c r="X151" s="12">
        <v>0</v>
      </c>
      <c r="Y151" s="12">
        <v>0</v>
      </c>
      <c r="Z151" s="12">
        <v>0</v>
      </c>
      <c r="AA151" s="12">
        <v>0</v>
      </c>
      <c r="AB151" s="12">
        <v>0</v>
      </c>
      <c r="AC151" s="12">
        <v>0</v>
      </c>
      <c r="AD151" s="12">
        <v>0</v>
      </c>
      <c r="AE151" s="12">
        <v>0</v>
      </c>
      <c r="AF151" s="12">
        <v>0</v>
      </c>
      <c r="AG151" s="12">
        <v>0</v>
      </c>
      <c r="AH151" s="12">
        <v>0</v>
      </c>
      <c r="AI151" s="12">
        <v>0</v>
      </c>
      <c r="AJ151" s="12">
        <v>0</v>
      </c>
      <c r="AK151" s="12">
        <v>0</v>
      </c>
      <c r="AL151" s="12">
        <v>0</v>
      </c>
      <c r="AM151" s="8" t="s">
        <v>210</v>
      </c>
    </row>
    <row r="152" spans="1:39" ht="15" customHeight="1">
      <c r="A152" s="7" t="s">
        <v>444</v>
      </c>
      <c r="B152" s="10" t="s">
        <v>257</v>
      </c>
      <c r="C152" s="12">
        <v>110</v>
      </c>
      <c r="D152" s="12">
        <v>95.262778999999995</v>
      </c>
      <c r="E152" s="12">
        <v>83.699280000000002</v>
      </c>
      <c r="F152" s="12">
        <v>79.047493000000003</v>
      </c>
      <c r="G152" s="12">
        <v>72.791511999999997</v>
      </c>
      <c r="H152" s="12">
        <v>66.434967</v>
      </c>
      <c r="I152" s="12">
        <v>62.370131999999998</v>
      </c>
      <c r="J152" s="12">
        <v>58.544964</v>
      </c>
      <c r="K152" s="12">
        <v>54.408076999999999</v>
      </c>
      <c r="L152" s="12">
        <v>49.383552999999999</v>
      </c>
      <c r="M152" s="12">
        <v>46.546805999999997</v>
      </c>
      <c r="N152" s="12">
        <v>43.120907000000003</v>
      </c>
      <c r="O152" s="12">
        <v>34.964148999999999</v>
      </c>
      <c r="P152" s="12">
        <v>31.039967999999998</v>
      </c>
      <c r="Q152" s="12">
        <v>28.780922</v>
      </c>
      <c r="R152" s="12">
        <v>27.298995999999999</v>
      </c>
      <c r="S152" s="12">
        <v>25.024107000000001</v>
      </c>
      <c r="T152" s="12">
        <v>21.942001000000001</v>
      </c>
      <c r="U152" s="12">
        <v>18.484027999999999</v>
      </c>
      <c r="V152" s="12">
        <v>14.657316</v>
      </c>
      <c r="W152" s="12">
        <v>11.640306000000001</v>
      </c>
      <c r="X152" s="12">
        <v>9.8506079999999994</v>
      </c>
      <c r="Y152" s="12">
        <v>7.6445379999999998</v>
      </c>
      <c r="Z152" s="12">
        <v>5.1920109999999999</v>
      </c>
      <c r="AA152" s="12">
        <v>5.149769</v>
      </c>
      <c r="AB152" s="12">
        <v>5.1153219999999999</v>
      </c>
      <c r="AC152" s="12">
        <v>5.0876450000000002</v>
      </c>
      <c r="AD152" s="12">
        <v>4.4790330000000003</v>
      </c>
      <c r="AE152" s="12">
        <v>3.2500490000000002</v>
      </c>
      <c r="AF152" s="12">
        <v>3.0355089999999998</v>
      </c>
      <c r="AG152" s="12">
        <v>2.0255670000000001</v>
      </c>
      <c r="AH152" s="12">
        <v>2.0181520000000002</v>
      </c>
      <c r="AI152" s="12">
        <v>2.0127069999999998</v>
      </c>
      <c r="AJ152" s="12">
        <v>2.0087679999999999</v>
      </c>
      <c r="AK152" s="12">
        <v>2.0059619999999998</v>
      </c>
      <c r="AL152" s="12">
        <v>2.0039940000000001</v>
      </c>
      <c r="AM152" s="8">
        <v>-0.107361</v>
      </c>
    </row>
    <row r="153" spans="1:39" ht="15" customHeight="1">
      <c r="A153" s="7" t="s">
        <v>443</v>
      </c>
      <c r="B153" s="10" t="s">
        <v>193</v>
      </c>
      <c r="C153" s="12">
        <v>62</v>
      </c>
      <c r="D153" s="12">
        <v>57.75</v>
      </c>
      <c r="E153" s="12">
        <v>54.861618</v>
      </c>
      <c r="F153" s="12">
        <v>52.753658000000001</v>
      </c>
      <c r="G153" s="12">
        <v>50.693592000000002</v>
      </c>
      <c r="H153" s="12">
        <v>48.254150000000003</v>
      </c>
      <c r="I153" s="12">
        <v>45.592815000000002</v>
      </c>
      <c r="J153" s="12">
        <v>42.470889999999997</v>
      </c>
      <c r="K153" s="12">
        <v>39.897945</v>
      </c>
      <c r="L153" s="12">
        <v>37.343677999999997</v>
      </c>
      <c r="M153" s="12">
        <v>34.895107000000003</v>
      </c>
      <c r="N153" s="12">
        <v>32.786242999999999</v>
      </c>
      <c r="O153" s="12">
        <v>30.692965999999998</v>
      </c>
      <c r="P153" s="12">
        <v>29.229868</v>
      </c>
      <c r="Q153" s="12">
        <v>27.241199000000002</v>
      </c>
      <c r="R153" s="12">
        <v>25.992785999999999</v>
      </c>
      <c r="S153" s="12">
        <v>23.919840000000001</v>
      </c>
      <c r="T153" s="12">
        <v>21.223108</v>
      </c>
      <c r="U153" s="12">
        <v>17.910263</v>
      </c>
      <c r="V153" s="12">
        <v>14.199902</v>
      </c>
      <c r="W153" s="12">
        <v>11.265224999999999</v>
      </c>
      <c r="X153" s="12">
        <v>9.5467929999999992</v>
      </c>
      <c r="Y153" s="12">
        <v>7.4014860000000002</v>
      </c>
      <c r="Z153" s="12">
        <v>5</v>
      </c>
      <c r="AA153" s="12">
        <v>5</v>
      </c>
      <c r="AB153" s="12">
        <v>5</v>
      </c>
      <c r="AC153" s="12">
        <v>5</v>
      </c>
      <c r="AD153" s="12">
        <v>4.4132999999999996</v>
      </c>
      <c r="AE153" s="12">
        <v>3.201406</v>
      </c>
      <c r="AF153" s="12">
        <v>3</v>
      </c>
      <c r="AG153" s="12">
        <v>2</v>
      </c>
      <c r="AH153" s="12">
        <v>2</v>
      </c>
      <c r="AI153" s="12">
        <v>2</v>
      </c>
      <c r="AJ153" s="12">
        <v>2</v>
      </c>
      <c r="AK153" s="12">
        <v>2</v>
      </c>
      <c r="AL153" s="12">
        <v>2</v>
      </c>
      <c r="AM153" s="8">
        <v>-9.4176999999999997E-2</v>
      </c>
    </row>
    <row r="154" spans="1:39" ht="15" customHeight="1">
      <c r="A154" s="7" t="s">
        <v>442</v>
      </c>
      <c r="B154" s="10" t="s">
        <v>191</v>
      </c>
      <c r="C154" s="12">
        <v>33</v>
      </c>
      <c r="D154" s="12">
        <v>29.634561999999999</v>
      </c>
      <c r="E154" s="12">
        <v>26.618117999999999</v>
      </c>
      <c r="F154" s="12">
        <v>24.186997999999999</v>
      </c>
      <c r="G154" s="12">
        <v>20.146243999999999</v>
      </c>
      <c r="H154" s="12">
        <v>16.425021999999998</v>
      </c>
      <c r="I154" s="12">
        <v>15.210554999999999</v>
      </c>
      <c r="J154" s="12">
        <v>14.686754000000001</v>
      </c>
      <c r="K154" s="12">
        <v>13.290431</v>
      </c>
      <c r="L154" s="12">
        <v>10.974366</v>
      </c>
      <c r="M154" s="12">
        <v>10.726004</v>
      </c>
      <c r="N154" s="12">
        <v>9.5337119999999995</v>
      </c>
      <c r="O154" s="12">
        <v>3.8522660000000002</v>
      </c>
      <c r="P154" s="12">
        <v>1.4490940000000001</v>
      </c>
      <c r="Q154" s="12">
        <v>1.226828</v>
      </c>
      <c r="R154" s="12">
        <v>1.033231</v>
      </c>
      <c r="S154" s="12">
        <v>0.864869</v>
      </c>
      <c r="T154" s="12">
        <v>0.718893</v>
      </c>
      <c r="U154" s="12">
        <v>0.573766</v>
      </c>
      <c r="V154" s="12">
        <v>0.45741500000000002</v>
      </c>
      <c r="W154" s="12">
        <v>0.37508000000000002</v>
      </c>
      <c r="X154" s="12">
        <v>0.303815</v>
      </c>
      <c r="Y154" s="12">
        <v>0.24305199999999999</v>
      </c>
      <c r="Z154" s="12">
        <v>0.19201099999999999</v>
      </c>
      <c r="AA154" s="12">
        <v>0.14976900000000001</v>
      </c>
      <c r="AB154" s="12">
        <v>0.11532199999999999</v>
      </c>
      <c r="AC154" s="12">
        <v>8.7645000000000001E-2</v>
      </c>
      <c r="AD154" s="12">
        <v>6.5733E-2</v>
      </c>
      <c r="AE154" s="12">
        <v>4.8642999999999999E-2</v>
      </c>
      <c r="AF154" s="12">
        <v>3.5508999999999999E-2</v>
      </c>
      <c r="AG154" s="12">
        <v>2.5566999999999999E-2</v>
      </c>
      <c r="AH154" s="12">
        <v>1.8152000000000001E-2</v>
      </c>
      <c r="AI154" s="12">
        <v>1.2707E-2</v>
      </c>
      <c r="AJ154" s="12">
        <v>8.7679999999999998E-3</v>
      </c>
      <c r="AK154" s="12">
        <v>5.9620000000000003E-3</v>
      </c>
      <c r="AL154" s="12">
        <v>3.9950000000000003E-3</v>
      </c>
      <c r="AM154" s="8">
        <v>-0.230574</v>
      </c>
    </row>
    <row r="155" spans="1:39" ht="15" customHeight="1">
      <c r="A155" s="7" t="s">
        <v>441</v>
      </c>
      <c r="B155" s="10" t="s">
        <v>189</v>
      </c>
      <c r="C155" s="12">
        <v>15</v>
      </c>
      <c r="D155" s="12">
        <v>7.8782220000000001</v>
      </c>
      <c r="E155" s="12">
        <v>2.2195399999999998</v>
      </c>
      <c r="F155" s="12">
        <v>2.1068319999999998</v>
      </c>
      <c r="G155" s="12">
        <v>1.9516720000000001</v>
      </c>
      <c r="H155" s="12">
        <v>1.7558</v>
      </c>
      <c r="I155" s="12">
        <v>1.5667599999999999</v>
      </c>
      <c r="J155" s="12">
        <v>1.387319</v>
      </c>
      <c r="K155" s="12">
        <v>1.2197009999999999</v>
      </c>
      <c r="L155" s="12">
        <v>1.065509</v>
      </c>
      <c r="M155" s="12">
        <v>0.92569699999999999</v>
      </c>
      <c r="N155" s="12">
        <v>0.80095300000000003</v>
      </c>
      <c r="O155" s="12">
        <v>0.41891499999999998</v>
      </c>
      <c r="P155" s="12">
        <v>0.36100599999999999</v>
      </c>
      <c r="Q155" s="12">
        <v>0.31289400000000001</v>
      </c>
      <c r="R155" s="12">
        <v>0.27297700000000003</v>
      </c>
      <c r="S155" s="12">
        <v>0.239398</v>
      </c>
      <c r="T155" s="12">
        <v>0</v>
      </c>
      <c r="U155" s="12">
        <v>0</v>
      </c>
      <c r="V155" s="12">
        <v>0</v>
      </c>
      <c r="W155" s="12">
        <v>0</v>
      </c>
      <c r="X155" s="12">
        <v>0</v>
      </c>
      <c r="Y155" s="12">
        <v>0</v>
      </c>
      <c r="Z155" s="12">
        <v>0</v>
      </c>
      <c r="AA155" s="12">
        <v>0</v>
      </c>
      <c r="AB155" s="12">
        <v>0</v>
      </c>
      <c r="AC155" s="12">
        <v>0</v>
      </c>
      <c r="AD155" s="12">
        <v>0</v>
      </c>
      <c r="AE155" s="12">
        <v>0</v>
      </c>
      <c r="AF155" s="12">
        <v>0</v>
      </c>
      <c r="AG155" s="12">
        <v>0</v>
      </c>
      <c r="AH155" s="12">
        <v>0</v>
      </c>
      <c r="AI155" s="12">
        <v>0</v>
      </c>
      <c r="AJ155" s="12">
        <v>0</v>
      </c>
      <c r="AK155" s="12">
        <v>0</v>
      </c>
      <c r="AL155" s="12">
        <v>0</v>
      </c>
      <c r="AM155" s="8" t="s">
        <v>210</v>
      </c>
    </row>
    <row r="156" spans="1:39" ht="15" customHeight="1">
      <c r="A156" s="7" t="s">
        <v>440</v>
      </c>
      <c r="B156" s="10" t="s">
        <v>252</v>
      </c>
      <c r="C156" s="12">
        <v>482</v>
      </c>
      <c r="D156" s="12">
        <v>436.51458700000001</v>
      </c>
      <c r="E156" s="12">
        <v>432.87387100000001</v>
      </c>
      <c r="F156" s="12">
        <v>427.00674400000003</v>
      </c>
      <c r="G156" s="12">
        <v>421.34433000000001</v>
      </c>
      <c r="H156" s="12">
        <v>416.21142600000002</v>
      </c>
      <c r="I156" s="12">
        <v>410.89718599999998</v>
      </c>
      <c r="J156" s="12">
        <v>398.01074199999999</v>
      </c>
      <c r="K156" s="12">
        <v>383.41696200000001</v>
      </c>
      <c r="L156" s="12">
        <v>360.123108</v>
      </c>
      <c r="M156" s="12">
        <v>345.78228799999999</v>
      </c>
      <c r="N156" s="12">
        <v>326.93396000000001</v>
      </c>
      <c r="O156" s="12">
        <v>302.88708500000001</v>
      </c>
      <c r="P156" s="12">
        <v>274.62857100000002</v>
      </c>
      <c r="Q156" s="12">
        <v>256.65521200000001</v>
      </c>
      <c r="R156" s="12">
        <v>242.885651</v>
      </c>
      <c r="S156" s="12">
        <v>196.217072</v>
      </c>
      <c r="T156" s="12">
        <v>151.57470699999999</v>
      </c>
      <c r="U156" s="12">
        <v>143.522415</v>
      </c>
      <c r="V156" s="12">
        <v>133.49049400000001</v>
      </c>
      <c r="W156" s="12">
        <v>127.451767</v>
      </c>
      <c r="X156" s="12">
        <v>121.426727</v>
      </c>
      <c r="Y156" s="12">
        <v>104.632988</v>
      </c>
      <c r="Z156" s="12">
        <v>78.782805999999994</v>
      </c>
      <c r="AA156" s="12">
        <v>56.284584000000002</v>
      </c>
      <c r="AB156" s="12">
        <v>37.266247</v>
      </c>
      <c r="AC156" s="12">
        <v>18.568213</v>
      </c>
      <c r="AD156" s="12">
        <v>13.544895</v>
      </c>
      <c r="AE156" s="12">
        <v>12.28809</v>
      </c>
      <c r="AF156" s="12">
        <v>10.233943999999999</v>
      </c>
      <c r="AG156" s="12">
        <v>7.3481339999999999</v>
      </c>
      <c r="AH156" s="12">
        <v>1.964755</v>
      </c>
      <c r="AI156" s="12">
        <v>0</v>
      </c>
      <c r="AJ156" s="12">
        <v>0</v>
      </c>
      <c r="AK156" s="12">
        <v>0</v>
      </c>
      <c r="AL156" s="12">
        <v>0</v>
      </c>
      <c r="AM156" s="8" t="s">
        <v>210</v>
      </c>
    </row>
    <row r="157" spans="1:39" ht="15" customHeight="1">
      <c r="A157" s="7" t="s">
        <v>439</v>
      </c>
      <c r="B157" s="10" t="s">
        <v>193</v>
      </c>
      <c r="C157" s="12">
        <v>313</v>
      </c>
      <c r="D157" s="12">
        <v>291.35244799999998</v>
      </c>
      <c r="E157" s="12">
        <v>289.43365499999999</v>
      </c>
      <c r="F157" s="12">
        <v>287.34197999999998</v>
      </c>
      <c r="G157" s="12">
        <v>285.72174100000001</v>
      </c>
      <c r="H157" s="12">
        <v>284.76788299999998</v>
      </c>
      <c r="I157" s="12">
        <v>283.74325599999997</v>
      </c>
      <c r="J157" s="12">
        <v>275.71408100000002</v>
      </c>
      <c r="K157" s="12">
        <v>266.68798800000002</v>
      </c>
      <c r="L157" s="12">
        <v>249.65881300000001</v>
      </c>
      <c r="M157" s="12">
        <v>242.63467399999999</v>
      </c>
      <c r="N157" s="12">
        <v>231.59127799999999</v>
      </c>
      <c r="O157" s="12">
        <v>216.53080700000001</v>
      </c>
      <c r="P157" s="12">
        <v>194.488449</v>
      </c>
      <c r="Q157" s="12">
        <v>181.46835300000001</v>
      </c>
      <c r="R157" s="12">
        <v>169.440201</v>
      </c>
      <c r="S157" s="12">
        <v>158.433243</v>
      </c>
      <c r="T157" s="12">
        <v>151.41493199999999</v>
      </c>
      <c r="U157" s="12">
        <v>143.40593000000001</v>
      </c>
      <c r="V157" s="12">
        <v>133.40660099999999</v>
      </c>
      <c r="W157" s="12">
        <v>127.39894099999999</v>
      </c>
      <c r="X157" s="12">
        <v>121.38928199999999</v>
      </c>
      <c r="Y157" s="12">
        <v>104.609352</v>
      </c>
      <c r="Z157" s="12">
        <v>78.768646000000004</v>
      </c>
      <c r="AA157" s="12">
        <v>56.274814999999997</v>
      </c>
      <c r="AB157" s="12">
        <v>37.259605000000001</v>
      </c>
      <c r="AC157" s="12">
        <v>18.563763000000002</v>
      </c>
      <c r="AD157" s="12">
        <v>13.544895</v>
      </c>
      <c r="AE157" s="12">
        <v>12.28809</v>
      </c>
      <c r="AF157" s="12">
        <v>10.233943999999999</v>
      </c>
      <c r="AG157" s="12">
        <v>7.3481339999999999</v>
      </c>
      <c r="AH157" s="12">
        <v>1.964755</v>
      </c>
      <c r="AI157" s="12">
        <v>0</v>
      </c>
      <c r="AJ157" s="12">
        <v>0</v>
      </c>
      <c r="AK157" s="12">
        <v>0</v>
      </c>
      <c r="AL157" s="12">
        <v>0</v>
      </c>
      <c r="AM157" s="8" t="s">
        <v>210</v>
      </c>
    </row>
    <row r="158" spans="1:39" ht="15" customHeight="1">
      <c r="A158" s="7" t="s">
        <v>438</v>
      </c>
      <c r="B158" s="10" t="s">
        <v>191</v>
      </c>
      <c r="C158" s="12">
        <v>63</v>
      </c>
      <c r="D158" s="12">
        <v>59.656647</v>
      </c>
      <c r="E158" s="12">
        <v>58.018715</v>
      </c>
      <c r="F158" s="12">
        <v>54.382987999999997</v>
      </c>
      <c r="G158" s="12">
        <v>50.540385999999998</v>
      </c>
      <c r="H158" s="12">
        <v>46.624493000000001</v>
      </c>
      <c r="I158" s="12">
        <v>42.668812000000003</v>
      </c>
      <c r="J158" s="12">
        <v>38.225121000000001</v>
      </c>
      <c r="K158" s="12">
        <v>33.163975000000001</v>
      </c>
      <c r="L158" s="12">
        <v>27.516908999999998</v>
      </c>
      <c r="M158" s="12">
        <v>20.964195</v>
      </c>
      <c r="N158" s="12">
        <v>14.107282</v>
      </c>
      <c r="O158" s="12">
        <v>6.5071219999999999</v>
      </c>
      <c r="P158" s="12">
        <v>2.1421380000000001</v>
      </c>
      <c r="Q158" s="12">
        <v>0.89702599999999999</v>
      </c>
      <c r="R158" s="12">
        <v>0.41222199999999998</v>
      </c>
      <c r="S158" s="12">
        <v>0.24149699999999999</v>
      </c>
      <c r="T158" s="12">
        <v>0.159777</v>
      </c>
      <c r="U158" s="12">
        <v>0.116491</v>
      </c>
      <c r="V158" s="12">
        <v>8.3886000000000002E-2</v>
      </c>
      <c r="W158" s="12">
        <v>5.2823000000000002E-2</v>
      </c>
      <c r="X158" s="12">
        <v>3.7443999999999998E-2</v>
      </c>
      <c r="Y158" s="12">
        <v>2.3633000000000001E-2</v>
      </c>
      <c r="Z158" s="12">
        <v>1.4158E-2</v>
      </c>
      <c r="AA158" s="12">
        <v>9.7689999999999999E-3</v>
      </c>
      <c r="AB158" s="12">
        <v>6.6429999999999996E-3</v>
      </c>
      <c r="AC158" s="12">
        <v>4.4510000000000001E-3</v>
      </c>
      <c r="AD158" s="12">
        <v>0</v>
      </c>
      <c r="AE158" s="12">
        <v>0</v>
      </c>
      <c r="AF158" s="12">
        <v>0</v>
      </c>
      <c r="AG158" s="12">
        <v>0</v>
      </c>
      <c r="AH158" s="12">
        <v>0</v>
      </c>
      <c r="AI158" s="12">
        <v>0</v>
      </c>
      <c r="AJ158" s="12">
        <v>0</v>
      </c>
      <c r="AK158" s="12">
        <v>0</v>
      </c>
      <c r="AL158" s="12">
        <v>0</v>
      </c>
      <c r="AM158" s="8" t="s">
        <v>210</v>
      </c>
    </row>
    <row r="159" spans="1:39" ht="15" customHeight="1">
      <c r="A159" s="7" t="s">
        <v>437</v>
      </c>
      <c r="B159" s="10" t="s">
        <v>189</v>
      </c>
      <c r="C159" s="12">
        <v>106</v>
      </c>
      <c r="D159" s="12">
        <v>85.505508000000006</v>
      </c>
      <c r="E159" s="12">
        <v>85.421515999999997</v>
      </c>
      <c r="F159" s="12">
        <v>85.281775999999994</v>
      </c>
      <c r="G159" s="12">
        <v>85.082222000000002</v>
      </c>
      <c r="H159" s="12">
        <v>84.819068999999999</v>
      </c>
      <c r="I159" s="12">
        <v>84.485100000000003</v>
      </c>
      <c r="J159" s="12">
        <v>84.071548000000007</v>
      </c>
      <c r="K159" s="12">
        <v>83.565010000000001</v>
      </c>
      <c r="L159" s="12">
        <v>82.947395</v>
      </c>
      <c r="M159" s="12">
        <v>82.183418000000003</v>
      </c>
      <c r="N159" s="12">
        <v>81.235405</v>
      </c>
      <c r="O159" s="12">
        <v>79.849166999999994</v>
      </c>
      <c r="P159" s="12">
        <v>77.997985999999997</v>
      </c>
      <c r="Q159" s="12">
        <v>74.289810000000003</v>
      </c>
      <c r="R159" s="12">
        <v>73.033233999999993</v>
      </c>
      <c r="S159" s="12">
        <v>37.542319999999997</v>
      </c>
      <c r="T159" s="12">
        <v>0</v>
      </c>
      <c r="U159" s="12">
        <v>0</v>
      </c>
      <c r="V159" s="12">
        <v>0</v>
      </c>
      <c r="W159" s="12">
        <v>0</v>
      </c>
      <c r="X159" s="12">
        <v>0</v>
      </c>
      <c r="Y159" s="12">
        <v>0</v>
      </c>
      <c r="Z159" s="12">
        <v>0</v>
      </c>
      <c r="AA159" s="12">
        <v>0</v>
      </c>
      <c r="AB159" s="12">
        <v>0</v>
      </c>
      <c r="AC159" s="12">
        <v>0</v>
      </c>
      <c r="AD159" s="12">
        <v>0</v>
      </c>
      <c r="AE159" s="12">
        <v>0</v>
      </c>
      <c r="AF159" s="12">
        <v>0</v>
      </c>
      <c r="AG159" s="12">
        <v>0</v>
      </c>
      <c r="AH159" s="12">
        <v>0</v>
      </c>
      <c r="AI159" s="12">
        <v>0</v>
      </c>
      <c r="AJ159" s="12">
        <v>0</v>
      </c>
      <c r="AK159" s="12">
        <v>0</v>
      </c>
      <c r="AL159" s="12">
        <v>0</v>
      </c>
      <c r="AM159" s="8" t="s">
        <v>210</v>
      </c>
    </row>
    <row r="160" spans="1:39" ht="15" customHeight="1">
      <c r="A160" s="7" t="s">
        <v>436</v>
      </c>
      <c r="B160" s="10" t="s">
        <v>247</v>
      </c>
      <c r="C160" s="12">
        <v>83</v>
      </c>
      <c r="D160" s="12">
        <v>44.819519</v>
      </c>
      <c r="E160" s="12">
        <v>36.939857000000003</v>
      </c>
      <c r="F160" s="12">
        <v>34.475555</v>
      </c>
      <c r="G160" s="12">
        <v>32.30106</v>
      </c>
      <c r="H160" s="12">
        <v>30.901627999999999</v>
      </c>
      <c r="I160" s="12">
        <v>28.811785</v>
      </c>
      <c r="J160" s="12">
        <v>25.687868000000002</v>
      </c>
      <c r="K160" s="12">
        <v>23.074397999999999</v>
      </c>
      <c r="L160" s="12">
        <v>19.860040999999999</v>
      </c>
      <c r="M160" s="12">
        <v>17.851734</v>
      </c>
      <c r="N160" s="12">
        <v>15.055872000000001</v>
      </c>
      <c r="O160" s="12">
        <v>13.471959999999999</v>
      </c>
      <c r="P160" s="12">
        <v>12.092363000000001</v>
      </c>
      <c r="Q160" s="12">
        <v>10.899777</v>
      </c>
      <c r="R160" s="12">
        <v>9.8821999999999992</v>
      </c>
      <c r="S160" s="12">
        <v>9.0250020000000006</v>
      </c>
      <c r="T160" s="12">
        <v>5.6903329999999999</v>
      </c>
      <c r="U160" s="12">
        <v>5.1045389999999999</v>
      </c>
      <c r="V160" s="12">
        <v>4.6291589999999996</v>
      </c>
      <c r="W160" s="12">
        <v>3.2480349999999998</v>
      </c>
      <c r="X160" s="12">
        <v>2.9461240000000002</v>
      </c>
      <c r="Y160" s="12">
        <v>2.709784</v>
      </c>
      <c r="Z160" s="12">
        <v>2.5269379999999999</v>
      </c>
      <c r="AA160" s="12">
        <v>2.3871180000000001</v>
      </c>
      <c r="AB160" s="12">
        <v>1.2734080000000001</v>
      </c>
      <c r="AC160" s="12">
        <v>1.1954359999999999</v>
      </c>
      <c r="AD160" s="12">
        <v>1.1210580000000001</v>
      </c>
      <c r="AE160" s="12">
        <v>7.6146000000000005E-2</v>
      </c>
      <c r="AF160" s="12">
        <v>5.2410999999999999E-2</v>
      </c>
      <c r="AG160" s="12">
        <v>3.3898999999999999E-2</v>
      </c>
      <c r="AH160" s="12">
        <v>1.839E-2</v>
      </c>
      <c r="AI160" s="12">
        <v>1.3035E-2</v>
      </c>
      <c r="AJ160" s="12">
        <v>9.1090000000000008E-3</v>
      </c>
      <c r="AK160" s="12">
        <v>6.2750000000000002E-3</v>
      </c>
      <c r="AL160" s="12">
        <v>4.2599999999999999E-3</v>
      </c>
      <c r="AM160" s="8">
        <v>-0.23844199999999999</v>
      </c>
    </row>
    <row r="161" spans="1:39" ht="15" customHeight="1">
      <c r="A161" s="7" t="s">
        <v>435</v>
      </c>
      <c r="B161" s="10" t="s">
        <v>193</v>
      </c>
      <c r="C161" s="12">
        <v>18</v>
      </c>
      <c r="D161" s="12">
        <v>17.503599000000001</v>
      </c>
      <c r="E161" s="12">
        <v>17.084633</v>
      </c>
      <c r="F161" s="12">
        <v>16.693328999999999</v>
      </c>
      <c r="G161" s="12">
        <v>16.270461999999998</v>
      </c>
      <c r="H161" s="12">
        <v>16</v>
      </c>
      <c r="I161" s="12">
        <v>15.751248</v>
      </c>
      <c r="J161" s="12">
        <v>13.67632</v>
      </c>
      <c r="K161" s="12">
        <v>12.061090999999999</v>
      </c>
      <c r="L161" s="12">
        <v>10.783084000000001</v>
      </c>
      <c r="M161" s="12">
        <v>9.6409369999999992</v>
      </c>
      <c r="N161" s="12">
        <v>7.6355899999999997</v>
      </c>
      <c r="O161" s="12">
        <v>6.7638020000000001</v>
      </c>
      <c r="P161" s="12">
        <v>6.018929</v>
      </c>
      <c r="Q161" s="12">
        <v>5.3917630000000001</v>
      </c>
      <c r="R161" s="12">
        <v>4.8713540000000002</v>
      </c>
      <c r="S161" s="12">
        <v>4.4457649999999997</v>
      </c>
      <c r="T161" s="12">
        <v>4.1027389999999997</v>
      </c>
      <c r="U161" s="12">
        <v>3.8302520000000002</v>
      </c>
      <c r="V161" s="12">
        <v>3.6169289999999998</v>
      </c>
      <c r="W161" s="12">
        <v>2.4523470000000001</v>
      </c>
      <c r="X161" s="12">
        <v>2.3272219999999999</v>
      </c>
      <c r="Y161" s="12">
        <v>2.2334890000000001</v>
      </c>
      <c r="Z161" s="12">
        <v>2.1643089999999998</v>
      </c>
      <c r="AA161" s="12">
        <v>2.1140110000000001</v>
      </c>
      <c r="AB161" s="12">
        <v>1.0699689999999999</v>
      </c>
      <c r="AC161" s="12">
        <v>1.0473669999999999</v>
      </c>
      <c r="AD161" s="12">
        <v>1.0179339999999999</v>
      </c>
      <c r="AE161" s="12">
        <v>3.0699999999999998E-3</v>
      </c>
      <c r="AF161" s="12">
        <v>0</v>
      </c>
      <c r="AG161" s="12">
        <v>0</v>
      </c>
      <c r="AH161" s="12">
        <v>0</v>
      </c>
      <c r="AI161" s="12">
        <v>0</v>
      </c>
      <c r="AJ161" s="12">
        <v>0</v>
      </c>
      <c r="AK161" s="12">
        <v>0</v>
      </c>
      <c r="AL161" s="12">
        <v>0</v>
      </c>
      <c r="AM161" s="8" t="s">
        <v>210</v>
      </c>
    </row>
    <row r="162" spans="1:39" ht="15" customHeight="1">
      <c r="A162" s="7" t="s">
        <v>434</v>
      </c>
      <c r="B162" s="10" t="s">
        <v>191</v>
      </c>
      <c r="C162" s="12">
        <v>19</v>
      </c>
      <c r="D162" s="12">
        <v>19</v>
      </c>
      <c r="E162" s="12">
        <v>17.233595000000001</v>
      </c>
      <c r="F162" s="12">
        <v>15.160603999999999</v>
      </c>
      <c r="G162" s="12">
        <v>13.408972</v>
      </c>
      <c r="H162" s="12">
        <v>12.280003000000001</v>
      </c>
      <c r="I162" s="12">
        <v>10.438910999999999</v>
      </c>
      <c r="J162" s="12">
        <v>9.3899209999999993</v>
      </c>
      <c r="K162" s="12">
        <v>8.3916810000000002</v>
      </c>
      <c r="L162" s="12">
        <v>6.45533</v>
      </c>
      <c r="M162" s="12">
        <v>5.5891710000000003</v>
      </c>
      <c r="N162" s="12">
        <v>4.7986560000000003</v>
      </c>
      <c r="O162" s="12">
        <v>4.0865330000000002</v>
      </c>
      <c r="P162" s="12">
        <v>3.4518089999999999</v>
      </c>
      <c r="Q162" s="12">
        <v>2.8863889999999999</v>
      </c>
      <c r="R162" s="12">
        <v>2.3892199999999999</v>
      </c>
      <c r="S162" s="12">
        <v>1.957611</v>
      </c>
      <c r="T162" s="12">
        <v>1.5875939999999999</v>
      </c>
      <c r="U162" s="12">
        <v>1.2742869999999999</v>
      </c>
      <c r="V162" s="12">
        <v>1.0122310000000001</v>
      </c>
      <c r="W162" s="12">
        <v>0.79568899999999998</v>
      </c>
      <c r="X162" s="12">
        <v>0.61890199999999995</v>
      </c>
      <c r="Y162" s="12">
        <v>0.47629500000000002</v>
      </c>
      <c r="Z162" s="12">
        <v>0.36262899999999998</v>
      </c>
      <c r="AA162" s="12">
        <v>0.27310699999999999</v>
      </c>
      <c r="AB162" s="12">
        <v>0.20344000000000001</v>
      </c>
      <c r="AC162" s="12">
        <v>0.14806800000000001</v>
      </c>
      <c r="AD162" s="12">
        <v>0.10312499999999999</v>
      </c>
      <c r="AE162" s="12">
        <v>7.3076000000000002E-2</v>
      </c>
      <c r="AF162" s="12">
        <v>5.2410999999999999E-2</v>
      </c>
      <c r="AG162" s="12">
        <v>3.3898999999999999E-2</v>
      </c>
      <c r="AH162" s="12">
        <v>1.839E-2</v>
      </c>
      <c r="AI162" s="12">
        <v>1.3035E-2</v>
      </c>
      <c r="AJ162" s="12">
        <v>9.1090000000000008E-3</v>
      </c>
      <c r="AK162" s="12">
        <v>6.2750000000000002E-3</v>
      </c>
      <c r="AL162" s="12">
        <v>4.2599999999999999E-3</v>
      </c>
      <c r="AM162" s="8">
        <v>-0.218975</v>
      </c>
    </row>
    <row r="163" spans="1:39" ht="15" customHeight="1">
      <c r="A163" s="7" t="s">
        <v>433</v>
      </c>
      <c r="B163" s="10" t="s">
        <v>189</v>
      </c>
      <c r="C163" s="12">
        <v>46</v>
      </c>
      <c r="D163" s="12">
        <v>8.3159179999999999</v>
      </c>
      <c r="E163" s="12">
        <v>2.621626</v>
      </c>
      <c r="F163" s="12">
        <v>2.621626</v>
      </c>
      <c r="G163" s="12">
        <v>2.621626</v>
      </c>
      <c r="H163" s="12">
        <v>2.621626</v>
      </c>
      <c r="I163" s="12">
        <v>2.621626</v>
      </c>
      <c r="J163" s="12">
        <v>2.621626</v>
      </c>
      <c r="K163" s="12">
        <v>2.621626</v>
      </c>
      <c r="L163" s="12">
        <v>2.621626</v>
      </c>
      <c r="M163" s="12">
        <v>2.621626</v>
      </c>
      <c r="N163" s="12">
        <v>2.621626</v>
      </c>
      <c r="O163" s="12">
        <v>2.621626</v>
      </c>
      <c r="P163" s="12">
        <v>2.621626</v>
      </c>
      <c r="Q163" s="12">
        <v>2.621626</v>
      </c>
      <c r="R163" s="12">
        <v>2.621626</v>
      </c>
      <c r="S163" s="12">
        <v>2.621626</v>
      </c>
      <c r="T163" s="12">
        <v>0</v>
      </c>
      <c r="U163" s="12">
        <v>0</v>
      </c>
      <c r="V163" s="12">
        <v>0</v>
      </c>
      <c r="W163" s="12">
        <v>0</v>
      </c>
      <c r="X163" s="12">
        <v>0</v>
      </c>
      <c r="Y163" s="12">
        <v>0</v>
      </c>
      <c r="Z163" s="12">
        <v>0</v>
      </c>
      <c r="AA163" s="12">
        <v>0</v>
      </c>
      <c r="AB163" s="12">
        <v>0</v>
      </c>
      <c r="AC163" s="12">
        <v>0</v>
      </c>
      <c r="AD163" s="12">
        <v>0</v>
      </c>
      <c r="AE163" s="12">
        <v>0</v>
      </c>
      <c r="AF163" s="12">
        <v>0</v>
      </c>
      <c r="AG163" s="12">
        <v>0</v>
      </c>
      <c r="AH163" s="12">
        <v>0</v>
      </c>
      <c r="AI163" s="12">
        <v>0</v>
      </c>
      <c r="AJ163" s="12">
        <v>0</v>
      </c>
      <c r="AK163" s="12">
        <v>0</v>
      </c>
      <c r="AL163" s="12">
        <v>0</v>
      </c>
      <c r="AM163" s="8" t="s">
        <v>210</v>
      </c>
    </row>
    <row r="164" spans="1:39" ht="15" customHeight="1">
      <c r="A164" s="7" t="s">
        <v>432</v>
      </c>
      <c r="B164" s="10" t="s">
        <v>242</v>
      </c>
      <c r="C164" s="12">
        <v>12</v>
      </c>
      <c r="D164" s="12">
        <v>13.1</v>
      </c>
      <c r="E164" s="12">
        <v>11.921041000000001</v>
      </c>
      <c r="F164" s="12">
        <v>11.760336000000001</v>
      </c>
      <c r="G164" s="12">
        <v>11.600637000000001</v>
      </c>
      <c r="H164" s="12">
        <v>11.402844999999999</v>
      </c>
      <c r="I164" s="12">
        <v>11.172136999999999</v>
      </c>
      <c r="J164" s="12">
        <v>9.9285219999999992</v>
      </c>
      <c r="K164" s="12">
        <v>8.6985890000000001</v>
      </c>
      <c r="L164" s="12">
        <v>8.52121</v>
      </c>
      <c r="M164" s="12">
        <v>8.385408</v>
      </c>
      <c r="N164" s="12">
        <v>8.2548720000000007</v>
      </c>
      <c r="O164" s="12">
        <v>7.9812940000000001</v>
      </c>
      <c r="P164" s="12">
        <v>7.1075670000000004</v>
      </c>
      <c r="Q164" s="12">
        <v>6.7961429999999998</v>
      </c>
      <c r="R164" s="12">
        <v>5.7560520000000004</v>
      </c>
      <c r="S164" s="12">
        <v>5.5141220000000004</v>
      </c>
      <c r="T164" s="12">
        <v>3.345783</v>
      </c>
      <c r="U164" s="12">
        <v>3.020041</v>
      </c>
      <c r="V164" s="12">
        <v>3.013674</v>
      </c>
      <c r="W164" s="12">
        <v>3.005779</v>
      </c>
      <c r="X164" s="12">
        <v>3.0038719999999999</v>
      </c>
      <c r="Y164" s="12">
        <v>3</v>
      </c>
      <c r="Z164" s="12">
        <v>3</v>
      </c>
      <c r="AA164" s="12">
        <v>3</v>
      </c>
      <c r="AB164" s="12">
        <v>3</v>
      </c>
      <c r="AC164" s="12">
        <v>3</v>
      </c>
      <c r="AD164" s="12">
        <v>3</v>
      </c>
      <c r="AE164" s="12">
        <v>3</v>
      </c>
      <c r="AF164" s="12">
        <v>3</v>
      </c>
      <c r="AG164" s="12">
        <v>3</v>
      </c>
      <c r="AH164" s="12">
        <v>3</v>
      </c>
      <c r="AI164" s="12">
        <v>3</v>
      </c>
      <c r="AJ164" s="12">
        <v>3</v>
      </c>
      <c r="AK164" s="12">
        <v>3</v>
      </c>
      <c r="AL164" s="12">
        <v>3</v>
      </c>
      <c r="AM164" s="8">
        <v>-4.2426999999999999E-2</v>
      </c>
    </row>
    <row r="165" spans="1:39" ht="15" customHeight="1">
      <c r="A165" s="7" t="s">
        <v>431</v>
      </c>
      <c r="B165" s="10" t="s">
        <v>193</v>
      </c>
      <c r="C165" s="12">
        <v>6</v>
      </c>
      <c r="D165" s="12">
        <v>7.38</v>
      </c>
      <c r="E165" s="12">
        <v>6.4588419999999998</v>
      </c>
      <c r="F165" s="12">
        <v>6.5317460000000001</v>
      </c>
      <c r="G165" s="12">
        <v>6.5804739999999997</v>
      </c>
      <c r="H165" s="12">
        <v>6.5658289999999999</v>
      </c>
      <c r="I165" s="12">
        <v>6.4936559999999997</v>
      </c>
      <c r="J165" s="12">
        <v>5.3852500000000001</v>
      </c>
      <c r="K165" s="12">
        <v>4.2689469999999998</v>
      </c>
      <c r="L165" s="12">
        <v>4.1856739999999997</v>
      </c>
      <c r="M165" s="12">
        <v>4.1266780000000001</v>
      </c>
      <c r="N165" s="12">
        <v>4.0579210000000003</v>
      </c>
      <c r="O165" s="12">
        <v>4.0025300000000001</v>
      </c>
      <c r="P165" s="12">
        <v>3.997843</v>
      </c>
      <c r="Q165" s="12">
        <v>3.90212</v>
      </c>
      <c r="R165" s="12">
        <v>3.6981120000000001</v>
      </c>
      <c r="S165" s="12">
        <v>3.472877</v>
      </c>
      <c r="T165" s="12">
        <v>3.316827</v>
      </c>
      <c r="U165" s="12">
        <v>3</v>
      </c>
      <c r="V165" s="12">
        <v>3</v>
      </c>
      <c r="W165" s="12">
        <v>3</v>
      </c>
      <c r="X165" s="12">
        <v>3</v>
      </c>
      <c r="Y165" s="12">
        <v>3</v>
      </c>
      <c r="Z165" s="12">
        <v>3</v>
      </c>
      <c r="AA165" s="12">
        <v>3</v>
      </c>
      <c r="AB165" s="12">
        <v>3</v>
      </c>
      <c r="AC165" s="12">
        <v>3</v>
      </c>
      <c r="AD165" s="12">
        <v>3</v>
      </c>
      <c r="AE165" s="12">
        <v>3</v>
      </c>
      <c r="AF165" s="12">
        <v>3</v>
      </c>
      <c r="AG165" s="12">
        <v>3</v>
      </c>
      <c r="AH165" s="12">
        <v>3</v>
      </c>
      <c r="AI165" s="12">
        <v>3</v>
      </c>
      <c r="AJ165" s="12">
        <v>3</v>
      </c>
      <c r="AK165" s="12">
        <v>3</v>
      </c>
      <c r="AL165" s="12">
        <v>3</v>
      </c>
      <c r="AM165" s="8">
        <v>-2.6127999999999998E-2</v>
      </c>
    </row>
    <row r="166" spans="1:39" ht="15" customHeight="1">
      <c r="A166" s="7" t="s">
        <v>430</v>
      </c>
      <c r="B166" s="10" t="s">
        <v>191</v>
      </c>
      <c r="C166" s="12">
        <v>4</v>
      </c>
      <c r="D166" s="12">
        <v>3.72</v>
      </c>
      <c r="E166" s="12">
        <v>3.4622000000000002</v>
      </c>
      <c r="F166" s="12">
        <v>3.2285900000000001</v>
      </c>
      <c r="G166" s="12">
        <v>3.0201630000000002</v>
      </c>
      <c r="H166" s="12">
        <v>2.8370169999999999</v>
      </c>
      <c r="I166" s="12">
        <v>2.6784810000000001</v>
      </c>
      <c r="J166" s="12">
        <v>2.543272</v>
      </c>
      <c r="K166" s="12">
        <v>2.4296419999999999</v>
      </c>
      <c r="L166" s="12">
        <v>2.3355359999999998</v>
      </c>
      <c r="M166" s="12">
        <v>2.2587299999999999</v>
      </c>
      <c r="N166" s="12">
        <v>2.1969509999999999</v>
      </c>
      <c r="O166" s="12">
        <v>1.978764</v>
      </c>
      <c r="P166" s="12">
        <v>1.1097239999999999</v>
      </c>
      <c r="Q166" s="12">
        <v>0.89402300000000001</v>
      </c>
      <c r="R166" s="12">
        <v>5.7938999999999997E-2</v>
      </c>
      <c r="S166" s="12">
        <v>4.1245999999999998E-2</v>
      </c>
      <c r="T166" s="12">
        <v>2.8955000000000002E-2</v>
      </c>
      <c r="U166" s="12">
        <v>2.0041E-2</v>
      </c>
      <c r="V166" s="12">
        <v>1.3674E-2</v>
      </c>
      <c r="W166" s="12">
        <v>5.7790000000000003E-3</v>
      </c>
      <c r="X166" s="12">
        <v>3.872E-3</v>
      </c>
      <c r="Y166" s="12">
        <v>0</v>
      </c>
      <c r="Z166" s="12">
        <v>0</v>
      </c>
      <c r="AA166" s="12">
        <v>0</v>
      </c>
      <c r="AB166" s="12">
        <v>0</v>
      </c>
      <c r="AC166" s="12">
        <v>0</v>
      </c>
      <c r="AD166" s="12">
        <v>0</v>
      </c>
      <c r="AE166" s="12">
        <v>0</v>
      </c>
      <c r="AF166" s="12">
        <v>0</v>
      </c>
      <c r="AG166" s="12">
        <v>0</v>
      </c>
      <c r="AH166" s="12">
        <v>0</v>
      </c>
      <c r="AI166" s="12">
        <v>0</v>
      </c>
      <c r="AJ166" s="12">
        <v>0</v>
      </c>
      <c r="AK166" s="12">
        <v>0</v>
      </c>
      <c r="AL166" s="12">
        <v>0</v>
      </c>
      <c r="AM166" s="8" t="s">
        <v>210</v>
      </c>
    </row>
    <row r="167" spans="1:39" ht="15" customHeight="1">
      <c r="A167" s="7" t="s">
        <v>429</v>
      </c>
      <c r="B167" s="10" t="s">
        <v>189</v>
      </c>
      <c r="C167" s="12">
        <v>2</v>
      </c>
      <c r="D167" s="12">
        <v>2</v>
      </c>
      <c r="E167" s="12">
        <v>2</v>
      </c>
      <c r="F167" s="12">
        <v>2</v>
      </c>
      <c r="G167" s="12">
        <v>2</v>
      </c>
      <c r="H167" s="12">
        <v>2</v>
      </c>
      <c r="I167" s="12">
        <v>2</v>
      </c>
      <c r="J167" s="12">
        <v>2</v>
      </c>
      <c r="K167" s="12">
        <v>2</v>
      </c>
      <c r="L167" s="12">
        <v>2</v>
      </c>
      <c r="M167" s="12">
        <v>2</v>
      </c>
      <c r="N167" s="12">
        <v>2</v>
      </c>
      <c r="O167" s="12">
        <v>2</v>
      </c>
      <c r="P167" s="12">
        <v>2</v>
      </c>
      <c r="Q167" s="12">
        <v>2</v>
      </c>
      <c r="R167" s="12">
        <v>2</v>
      </c>
      <c r="S167" s="12">
        <v>2</v>
      </c>
      <c r="T167" s="12">
        <v>0</v>
      </c>
      <c r="U167" s="12">
        <v>0</v>
      </c>
      <c r="V167" s="12">
        <v>0</v>
      </c>
      <c r="W167" s="12">
        <v>0</v>
      </c>
      <c r="X167" s="12">
        <v>0</v>
      </c>
      <c r="Y167" s="12">
        <v>0</v>
      </c>
      <c r="Z167" s="12">
        <v>0</v>
      </c>
      <c r="AA167" s="12">
        <v>0</v>
      </c>
      <c r="AB167" s="12">
        <v>0</v>
      </c>
      <c r="AC167" s="12">
        <v>0</v>
      </c>
      <c r="AD167" s="12">
        <v>0</v>
      </c>
      <c r="AE167" s="12">
        <v>0</v>
      </c>
      <c r="AF167" s="12">
        <v>0</v>
      </c>
      <c r="AG167" s="12">
        <v>0</v>
      </c>
      <c r="AH167" s="12">
        <v>0</v>
      </c>
      <c r="AI167" s="12">
        <v>0</v>
      </c>
      <c r="AJ167" s="12">
        <v>0</v>
      </c>
      <c r="AK167" s="12">
        <v>0</v>
      </c>
      <c r="AL167" s="12">
        <v>0</v>
      </c>
      <c r="AM167" s="8" t="s">
        <v>210</v>
      </c>
    </row>
    <row r="168" spans="1:39" ht="15" customHeight="1">
      <c r="A168" s="7" t="s">
        <v>428</v>
      </c>
      <c r="B168" s="10" t="s">
        <v>237</v>
      </c>
      <c r="C168" s="12">
        <v>186</v>
      </c>
      <c r="D168" s="12">
        <v>180.44667100000001</v>
      </c>
      <c r="E168" s="12">
        <v>172.87762499999999</v>
      </c>
      <c r="F168" s="12">
        <v>166.94792200000001</v>
      </c>
      <c r="G168" s="12">
        <v>161.0513</v>
      </c>
      <c r="H168" s="12">
        <v>154.254242</v>
      </c>
      <c r="I168" s="12">
        <v>147.025375</v>
      </c>
      <c r="J168" s="12">
        <v>139.00798</v>
      </c>
      <c r="K168" s="12">
        <v>130.10824600000001</v>
      </c>
      <c r="L168" s="12">
        <v>120.765533</v>
      </c>
      <c r="M168" s="12">
        <v>110.05761699999999</v>
      </c>
      <c r="N168" s="12">
        <v>99.475769</v>
      </c>
      <c r="O168" s="12">
        <v>88.336822999999995</v>
      </c>
      <c r="P168" s="12">
        <v>77.794182000000006</v>
      </c>
      <c r="Q168" s="12">
        <v>70.249038999999996</v>
      </c>
      <c r="R168" s="12">
        <v>58.809601000000001</v>
      </c>
      <c r="S168" s="12">
        <v>48.923889000000003</v>
      </c>
      <c r="T168" s="12">
        <v>17.327431000000001</v>
      </c>
      <c r="U168" s="12">
        <v>9.8268170000000001</v>
      </c>
      <c r="V168" s="12">
        <v>7.597836</v>
      </c>
      <c r="W168" s="12">
        <v>6.3995680000000004</v>
      </c>
      <c r="X168" s="12">
        <v>5.1020719999999997</v>
      </c>
      <c r="Y168" s="12">
        <v>4.8591709999999999</v>
      </c>
      <c r="Z168" s="12">
        <v>4.2871860000000002</v>
      </c>
      <c r="AA168" s="12">
        <v>3.5064769999999998</v>
      </c>
      <c r="AB168" s="12">
        <v>3.3828619999999998</v>
      </c>
      <c r="AC168" s="12">
        <v>3.286368</v>
      </c>
      <c r="AD168" s="12">
        <v>3.211897</v>
      </c>
      <c r="AE168" s="12">
        <v>3.1340710000000001</v>
      </c>
      <c r="AF168" s="12">
        <v>3.0985800000000001</v>
      </c>
      <c r="AG168" s="12">
        <v>2.0715669999999999</v>
      </c>
      <c r="AH168" s="12">
        <v>2.0512899999999998</v>
      </c>
      <c r="AI168" s="12">
        <v>2.034888</v>
      </c>
      <c r="AJ168" s="12">
        <v>2.1353E-2</v>
      </c>
      <c r="AK168" s="12">
        <v>1.3537E-2</v>
      </c>
      <c r="AL168" s="12">
        <v>9.3410000000000003E-3</v>
      </c>
      <c r="AM168" s="8">
        <v>-0.25192999999999999</v>
      </c>
    </row>
    <row r="169" spans="1:39" ht="15" customHeight="1">
      <c r="A169" s="7" t="s">
        <v>427</v>
      </c>
      <c r="B169" s="10" t="s">
        <v>193</v>
      </c>
      <c r="C169" s="12">
        <v>101</v>
      </c>
      <c r="D169" s="12">
        <v>96.745002999999997</v>
      </c>
      <c r="E169" s="12">
        <v>90.747771999999998</v>
      </c>
      <c r="F169" s="12">
        <v>86.620109999999997</v>
      </c>
      <c r="G169" s="12">
        <v>82.191879</v>
      </c>
      <c r="H169" s="12">
        <v>77.025558000000004</v>
      </c>
      <c r="I169" s="12">
        <v>71.452270999999996</v>
      </c>
      <c r="J169" s="12">
        <v>65.592438000000001</v>
      </c>
      <c r="K169" s="12">
        <v>59.406086000000002</v>
      </c>
      <c r="L169" s="12">
        <v>52.867401000000001</v>
      </c>
      <c r="M169" s="12">
        <v>45.981032999999996</v>
      </c>
      <c r="N169" s="12">
        <v>38.912731000000001</v>
      </c>
      <c r="O169" s="12">
        <v>32.288840999999998</v>
      </c>
      <c r="P169" s="12">
        <v>27.678011000000001</v>
      </c>
      <c r="Q169" s="12">
        <v>24.345558</v>
      </c>
      <c r="R169" s="12">
        <v>19.502022</v>
      </c>
      <c r="S169" s="12">
        <v>16.478055999999999</v>
      </c>
      <c r="T169" s="12">
        <v>11.947172999999999</v>
      </c>
      <c r="U169" s="12">
        <v>7.0008689999999998</v>
      </c>
      <c r="V169" s="12">
        <v>5.8379700000000003</v>
      </c>
      <c r="W169" s="12">
        <v>5</v>
      </c>
      <c r="X169" s="12">
        <v>4</v>
      </c>
      <c r="Y169" s="12">
        <v>4</v>
      </c>
      <c r="Z169" s="12">
        <v>3.6241300000000001</v>
      </c>
      <c r="AA169" s="12">
        <v>3</v>
      </c>
      <c r="AB169" s="12">
        <v>3</v>
      </c>
      <c r="AC169" s="12">
        <v>3</v>
      </c>
      <c r="AD169" s="12">
        <v>3</v>
      </c>
      <c r="AE169" s="12">
        <v>3</v>
      </c>
      <c r="AF169" s="12">
        <v>3</v>
      </c>
      <c r="AG169" s="12">
        <v>2</v>
      </c>
      <c r="AH169" s="12">
        <v>2</v>
      </c>
      <c r="AI169" s="12">
        <v>2</v>
      </c>
      <c r="AJ169" s="12">
        <v>0</v>
      </c>
      <c r="AK169" s="12">
        <v>0</v>
      </c>
      <c r="AL169" s="12">
        <v>0</v>
      </c>
      <c r="AM169" s="8" t="s">
        <v>210</v>
      </c>
    </row>
    <row r="170" spans="1:39" ht="15" customHeight="1">
      <c r="A170" s="7" t="s">
        <v>426</v>
      </c>
      <c r="B170" s="10" t="s">
        <v>191</v>
      </c>
      <c r="C170" s="12">
        <v>45</v>
      </c>
      <c r="D170" s="12">
        <v>43.822665999999998</v>
      </c>
      <c r="E170" s="12">
        <v>42.464644999999997</v>
      </c>
      <c r="F170" s="12">
        <v>40.923935</v>
      </c>
      <c r="G170" s="12">
        <v>39.803576999999997</v>
      </c>
      <c r="H170" s="12">
        <v>38.628407000000003</v>
      </c>
      <c r="I170" s="12">
        <v>37.551242999999999</v>
      </c>
      <c r="J170" s="12">
        <v>36.100360999999999</v>
      </c>
      <c r="K170" s="12">
        <v>34.238686000000001</v>
      </c>
      <c r="L170" s="12">
        <v>32.427849000000002</v>
      </c>
      <c r="M170" s="12">
        <v>30.063497999999999</v>
      </c>
      <c r="N170" s="12">
        <v>28.125869999999999</v>
      </c>
      <c r="O170" s="12">
        <v>25.298912000000001</v>
      </c>
      <c r="P170" s="12">
        <v>21.104445999999999</v>
      </c>
      <c r="Q170" s="12">
        <v>18.507218999999999</v>
      </c>
      <c r="R170" s="12">
        <v>13.911629</v>
      </c>
      <c r="S170" s="12">
        <v>9.9363890000000001</v>
      </c>
      <c r="T170" s="12">
        <v>5.3802589999999997</v>
      </c>
      <c r="U170" s="12">
        <v>2.8259470000000002</v>
      </c>
      <c r="V170" s="12">
        <v>1.7598659999999999</v>
      </c>
      <c r="W170" s="12">
        <v>1.3995679999999999</v>
      </c>
      <c r="X170" s="12">
        <v>1.1020719999999999</v>
      </c>
      <c r="Y170" s="12">
        <v>0.85917100000000002</v>
      </c>
      <c r="Z170" s="12">
        <v>0.66305499999999995</v>
      </c>
      <c r="AA170" s="12">
        <v>0.50647699999999996</v>
      </c>
      <c r="AB170" s="12">
        <v>0.38286199999999998</v>
      </c>
      <c r="AC170" s="12">
        <v>0.28636800000000001</v>
      </c>
      <c r="AD170" s="12">
        <v>0.211897</v>
      </c>
      <c r="AE170" s="12">
        <v>0.134071</v>
      </c>
      <c r="AF170" s="12">
        <v>9.8580000000000001E-2</v>
      </c>
      <c r="AG170" s="12">
        <v>7.1567000000000006E-2</v>
      </c>
      <c r="AH170" s="12">
        <v>5.1290000000000002E-2</v>
      </c>
      <c r="AI170" s="12">
        <v>3.4888000000000002E-2</v>
      </c>
      <c r="AJ170" s="12">
        <v>2.1353E-2</v>
      </c>
      <c r="AK170" s="12">
        <v>1.3537E-2</v>
      </c>
      <c r="AL170" s="12">
        <v>9.3410000000000003E-3</v>
      </c>
      <c r="AM170" s="8">
        <v>-0.220134</v>
      </c>
    </row>
    <row r="171" spans="1:39" ht="15" customHeight="1">
      <c r="A171" s="7" t="s">
        <v>425</v>
      </c>
      <c r="B171" s="10" t="s">
        <v>189</v>
      </c>
      <c r="C171" s="12">
        <v>40</v>
      </c>
      <c r="D171" s="12">
        <v>39.879002</v>
      </c>
      <c r="E171" s="12">
        <v>39.665210999999999</v>
      </c>
      <c r="F171" s="12">
        <v>39.403872999999997</v>
      </c>
      <c r="G171" s="12">
        <v>39.055843000000003</v>
      </c>
      <c r="H171" s="12">
        <v>38.600287999999999</v>
      </c>
      <c r="I171" s="12">
        <v>38.021861999999999</v>
      </c>
      <c r="J171" s="12">
        <v>37.315188999999997</v>
      </c>
      <c r="K171" s="12">
        <v>36.463473999999998</v>
      </c>
      <c r="L171" s="12">
        <v>35.470280000000002</v>
      </c>
      <c r="M171" s="12">
        <v>34.013081</v>
      </c>
      <c r="N171" s="12">
        <v>32.437164000000003</v>
      </c>
      <c r="O171" s="12">
        <v>30.749072999999999</v>
      </c>
      <c r="P171" s="12">
        <v>29.011725999999999</v>
      </c>
      <c r="Q171" s="12">
        <v>27.396260999999999</v>
      </c>
      <c r="R171" s="12">
        <v>25.395948000000001</v>
      </c>
      <c r="S171" s="12">
        <v>22.509447000000002</v>
      </c>
      <c r="T171" s="12">
        <v>0</v>
      </c>
      <c r="U171" s="12">
        <v>0</v>
      </c>
      <c r="V171" s="12">
        <v>0</v>
      </c>
      <c r="W171" s="12">
        <v>0</v>
      </c>
      <c r="X171" s="12">
        <v>0</v>
      </c>
      <c r="Y171" s="12">
        <v>0</v>
      </c>
      <c r="Z171" s="12">
        <v>0</v>
      </c>
      <c r="AA171" s="12">
        <v>0</v>
      </c>
      <c r="AB171" s="12">
        <v>0</v>
      </c>
      <c r="AC171" s="12">
        <v>0</v>
      </c>
      <c r="AD171" s="12">
        <v>0</v>
      </c>
      <c r="AE171" s="12">
        <v>0</v>
      </c>
      <c r="AF171" s="12">
        <v>0</v>
      </c>
      <c r="AG171" s="12">
        <v>0</v>
      </c>
      <c r="AH171" s="12">
        <v>0</v>
      </c>
      <c r="AI171" s="12">
        <v>0</v>
      </c>
      <c r="AJ171" s="12">
        <v>0</v>
      </c>
      <c r="AK171" s="12">
        <v>0</v>
      </c>
      <c r="AL171" s="12">
        <v>0</v>
      </c>
      <c r="AM171" s="8" t="s">
        <v>210</v>
      </c>
    </row>
    <row r="172" spans="1:39" ht="15" customHeight="1">
      <c r="A172" s="7" t="s">
        <v>424</v>
      </c>
      <c r="B172" s="10" t="s">
        <v>232</v>
      </c>
      <c r="C172" s="12">
        <v>37</v>
      </c>
      <c r="D172" s="12">
        <v>26.045127999999998</v>
      </c>
      <c r="E172" s="12">
        <v>20.322904999999999</v>
      </c>
      <c r="F172" s="12">
        <v>19.387293</v>
      </c>
      <c r="G172" s="12">
        <v>18.478494999999999</v>
      </c>
      <c r="H172" s="12">
        <v>16.912852999999998</v>
      </c>
      <c r="I172" s="12">
        <v>15.305745999999999</v>
      </c>
      <c r="J172" s="12">
        <v>13.702229000000001</v>
      </c>
      <c r="K172" s="12">
        <v>12.454613</v>
      </c>
      <c r="L172" s="12">
        <v>10.731306999999999</v>
      </c>
      <c r="M172" s="12">
        <v>9.9540849999999992</v>
      </c>
      <c r="N172" s="12">
        <v>8.9274799999999992</v>
      </c>
      <c r="O172" s="12">
        <v>7.3692840000000004</v>
      </c>
      <c r="P172" s="12">
        <v>5.1937540000000002</v>
      </c>
      <c r="Q172" s="12">
        <v>3.8905159999999999</v>
      </c>
      <c r="R172" s="12">
        <v>3.771617</v>
      </c>
      <c r="S172" s="12">
        <v>3.727681</v>
      </c>
      <c r="T172" s="12">
        <v>3.059561</v>
      </c>
      <c r="U172" s="12">
        <v>2.5482719999999999</v>
      </c>
      <c r="V172" s="12">
        <v>2.1661969999999999</v>
      </c>
      <c r="W172" s="12">
        <v>2</v>
      </c>
      <c r="X172" s="12">
        <v>2</v>
      </c>
      <c r="Y172" s="12">
        <v>2</v>
      </c>
      <c r="Z172" s="12">
        <v>2</v>
      </c>
      <c r="AA172" s="12">
        <v>2</v>
      </c>
      <c r="AB172" s="12">
        <v>2</v>
      </c>
      <c r="AC172" s="12">
        <v>1.5704769999999999</v>
      </c>
      <c r="AD172" s="12">
        <v>1</v>
      </c>
      <c r="AE172" s="12">
        <v>1</v>
      </c>
      <c r="AF172" s="12">
        <v>1</v>
      </c>
      <c r="AG172" s="12">
        <v>1</v>
      </c>
      <c r="AH172" s="12">
        <v>1</v>
      </c>
      <c r="AI172" s="12">
        <v>1</v>
      </c>
      <c r="AJ172" s="12">
        <v>1</v>
      </c>
      <c r="AK172" s="12">
        <v>1</v>
      </c>
      <c r="AL172" s="12">
        <v>0</v>
      </c>
      <c r="AM172" s="8" t="s">
        <v>210</v>
      </c>
    </row>
    <row r="173" spans="1:39" ht="15" customHeight="1">
      <c r="A173" s="7" t="s">
        <v>423</v>
      </c>
      <c r="B173" s="10" t="s">
        <v>193</v>
      </c>
      <c r="C173" s="12">
        <v>21</v>
      </c>
      <c r="D173" s="12">
        <v>18.700001</v>
      </c>
      <c r="E173" s="12">
        <v>18.006056000000001</v>
      </c>
      <c r="F173" s="12">
        <v>17.100058000000001</v>
      </c>
      <c r="G173" s="12">
        <v>16.285408</v>
      </c>
      <c r="H173" s="12">
        <v>15.156776000000001</v>
      </c>
      <c r="I173" s="12">
        <v>13.794043</v>
      </c>
      <c r="J173" s="12">
        <v>12.268927</v>
      </c>
      <c r="K173" s="12">
        <v>11.095402</v>
      </c>
      <c r="L173" s="12">
        <v>9.4415639999999996</v>
      </c>
      <c r="M173" s="12">
        <v>8.7289790000000007</v>
      </c>
      <c r="N173" s="12">
        <v>7.7620639999999996</v>
      </c>
      <c r="O173" s="12">
        <v>6.2585860000000002</v>
      </c>
      <c r="P173" s="12">
        <v>4.4660729999999997</v>
      </c>
      <c r="Q173" s="12">
        <v>3.1628349999999998</v>
      </c>
      <c r="R173" s="12">
        <v>3.043936</v>
      </c>
      <c r="S173" s="12">
        <v>3</v>
      </c>
      <c r="T173" s="12">
        <v>3</v>
      </c>
      <c r="U173" s="12">
        <v>2.5482719999999999</v>
      </c>
      <c r="V173" s="12">
        <v>2.1661969999999999</v>
      </c>
      <c r="W173" s="12">
        <v>2</v>
      </c>
      <c r="X173" s="12">
        <v>2</v>
      </c>
      <c r="Y173" s="12">
        <v>2</v>
      </c>
      <c r="Z173" s="12">
        <v>2</v>
      </c>
      <c r="AA173" s="12">
        <v>2</v>
      </c>
      <c r="AB173" s="12">
        <v>2</v>
      </c>
      <c r="AC173" s="12">
        <v>1.5704769999999999</v>
      </c>
      <c r="AD173" s="12">
        <v>1</v>
      </c>
      <c r="AE173" s="12">
        <v>1</v>
      </c>
      <c r="AF173" s="12">
        <v>1</v>
      </c>
      <c r="AG173" s="12">
        <v>1</v>
      </c>
      <c r="AH173" s="12">
        <v>1</v>
      </c>
      <c r="AI173" s="12">
        <v>1</v>
      </c>
      <c r="AJ173" s="12">
        <v>1</v>
      </c>
      <c r="AK173" s="12">
        <v>1</v>
      </c>
      <c r="AL173" s="12">
        <v>0</v>
      </c>
      <c r="AM173" s="8" t="s">
        <v>210</v>
      </c>
    </row>
    <row r="174" spans="1:39" ht="15" customHeight="1">
      <c r="A174" s="7" t="s">
        <v>422</v>
      </c>
      <c r="B174" s="10" t="s">
        <v>191</v>
      </c>
      <c r="C174" s="12">
        <v>4</v>
      </c>
      <c r="D174" s="12">
        <v>1.2773969999999999</v>
      </c>
      <c r="E174" s="12">
        <v>1.109397</v>
      </c>
      <c r="F174" s="12">
        <v>1.109397</v>
      </c>
      <c r="G174" s="12">
        <v>1.052276</v>
      </c>
      <c r="H174" s="12">
        <v>0.66210500000000005</v>
      </c>
      <c r="I174" s="12">
        <v>0.47739700000000002</v>
      </c>
      <c r="J174" s="12">
        <v>0.47739700000000002</v>
      </c>
      <c r="K174" s="12">
        <v>0.47739700000000002</v>
      </c>
      <c r="L174" s="12">
        <v>0.47739700000000002</v>
      </c>
      <c r="M174" s="12">
        <v>0.47739700000000002</v>
      </c>
      <c r="N174" s="12">
        <v>0.47739700000000002</v>
      </c>
      <c r="O174" s="12">
        <v>0.47739700000000002</v>
      </c>
      <c r="P174" s="12">
        <v>0.47739700000000002</v>
      </c>
      <c r="Q174" s="12">
        <v>0.47739700000000002</v>
      </c>
      <c r="R174" s="12">
        <v>0.47739700000000002</v>
      </c>
      <c r="S174" s="12">
        <v>0.47739700000000002</v>
      </c>
      <c r="T174" s="12">
        <v>5.9561000000000003E-2</v>
      </c>
      <c r="U174" s="12">
        <v>0</v>
      </c>
      <c r="V174" s="12">
        <v>0</v>
      </c>
      <c r="W174" s="12">
        <v>0</v>
      </c>
      <c r="X174" s="12">
        <v>0</v>
      </c>
      <c r="Y174" s="12">
        <v>0</v>
      </c>
      <c r="Z174" s="12">
        <v>0</v>
      </c>
      <c r="AA174" s="12">
        <v>0</v>
      </c>
      <c r="AB174" s="12">
        <v>0</v>
      </c>
      <c r="AC174" s="12">
        <v>0</v>
      </c>
      <c r="AD174" s="12">
        <v>0</v>
      </c>
      <c r="AE174" s="12">
        <v>0</v>
      </c>
      <c r="AF174" s="12">
        <v>0</v>
      </c>
      <c r="AG174" s="12">
        <v>0</v>
      </c>
      <c r="AH174" s="12">
        <v>0</v>
      </c>
      <c r="AI174" s="12">
        <v>0</v>
      </c>
      <c r="AJ174" s="12">
        <v>0</v>
      </c>
      <c r="AK174" s="12">
        <v>0</v>
      </c>
      <c r="AL174" s="12">
        <v>0</v>
      </c>
      <c r="AM174" s="8" t="s">
        <v>210</v>
      </c>
    </row>
    <row r="175" spans="1:39" ht="15" customHeight="1">
      <c r="A175" s="7" t="s">
        <v>421</v>
      </c>
      <c r="B175" s="10" t="s">
        <v>189</v>
      </c>
      <c r="C175" s="12">
        <v>12</v>
      </c>
      <c r="D175" s="12">
        <v>6.0677310000000002</v>
      </c>
      <c r="E175" s="12">
        <v>1.2074530000000001</v>
      </c>
      <c r="F175" s="12">
        <v>1.17784</v>
      </c>
      <c r="G175" s="12">
        <v>1.1408100000000001</v>
      </c>
      <c r="H175" s="12">
        <v>1.093971</v>
      </c>
      <c r="I175" s="12">
        <v>1.0343070000000001</v>
      </c>
      <c r="J175" s="12">
        <v>0.95590399999999998</v>
      </c>
      <c r="K175" s="12">
        <v>0.88181399999999999</v>
      </c>
      <c r="L175" s="12">
        <v>0.81234600000000001</v>
      </c>
      <c r="M175" s="12">
        <v>0.74770899999999996</v>
      </c>
      <c r="N175" s="12">
        <v>0.68801800000000002</v>
      </c>
      <c r="O175" s="12">
        <v>0.633301</v>
      </c>
      <c r="P175" s="12">
        <v>0.25028400000000001</v>
      </c>
      <c r="Q175" s="12">
        <v>0.25028400000000001</v>
      </c>
      <c r="R175" s="12">
        <v>0.25028400000000001</v>
      </c>
      <c r="S175" s="12">
        <v>0.25028400000000001</v>
      </c>
      <c r="T175" s="12">
        <v>0</v>
      </c>
      <c r="U175" s="12">
        <v>0</v>
      </c>
      <c r="V175" s="12">
        <v>0</v>
      </c>
      <c r="W175" s="12">
        <v>0</v>
      </c>
      <c r="X175" s="12">
        <v>0</v>
      </c>
      <c r="Y175" s="12">
        <v>0</v>
      </c>
      <c r="Z175" s="12">
        <v>0</v>
      </c>
      <c r="AA175" s="12">
        <v>0</v>
      </c>
      <c r="AB175" s="12">
        <v>0</v>
      </c>
      <c r="AC175" s="12">
        <v>0</v>
      </c>
      <c r="AD175" s="12">
        <v>0</v>
      </c>
      <c r="AE175" s="12">
        <v>0</v>
      </c>
      <c r="AF175" s="12">
        <v>0</v>
      </c>
      <c r="AG175" s="12">
        <v>0</v>
      </c>
      <c r="AH175" s="12">
        <v>0</v>
      </c>
      <c r="AI175" s="12">
        <v>0</v>
      </c>
      <c r="AJ175" s="12">
        <v>0</v>
      </c>
      <c r="AK175" s="12">
        <v>0</v>
      </c>
      <c r="AL175" s="12">
        <v>0</v>
      </c>
      <c r="AM175" s="8" t="s">
        <v>210</v>
      </c>
    </row>
    <row r="176" spans="1:39" ht="15" customHeight="1">
      <c r="A176" s="7" t="s">
        <v>420</v>
      </c>
      <c r="B176" s="10" t="s">
        <v>227</v>
      </c>
      <c r="C176" s="12">
        <v>30</v>
      </c>
      <c r="D176" s="12">
        <v>25.572807000000001</v>
      </c>
      <c r="E176" s="12">
        <v>20.045366000000001</v>
      </c>
      <c r="F176" s="12">
        <v>17.098579000000001</v>
      </c>
      <c r="G176" s="12">
        <v>16.302461999999998</v>
      </c>
      <c r="H176" s="12">
        <v>15.429607000000001</v>
      </c>
      <c r="I176" s="12">
        <v>14.471958000000001</v>
      </c>
      <c r="J176" s="12">
        <v>13.443054</v>
      </c>
      <c r="K176" s="12">
        <v>12.423450000000001</v>
      </c>
      <c r="L176" s="12">
        <v>11.642836000000001</v>
      </c>
      <c r="M176" s="12">
        <v>11.251514999999999</v>
      </c>
      <c r="N176" s="12">
        <v>11.118555000000001</v>
      </c>
      <c r="O176" s="12">
        <v>11.032719999999999</v>
      </c>
      <c r="P176" s="12">
        <v>10.952443000000001</v>
      </c>
      <c r="Q176" s="12">
        <v>10.875263</v>
      </c>
      <c r="R176" s="12">
        <v>10.798102999999999</v>
      </c>
      <c r="S176" s="12">
        <v>10.717001</v>
      </c>
      <c r="T176" s="12">
        <v>10.478128</v>
      </c>
      <c r="U176" s="12">
        <v>10.091872</v>
      </c>
      <c r="V176" s="12">
        <v>9.7311750000000004</v>
      </c>
      <c r="W176" s="12">
        <v>9.1449309999999997</v>
      </c>
      <c r="X176" s="12">
        <v>8.4752500000000008</v>
      </c>
      <c r="Y176" s="12">
        <v>7.7005379999999999</v>
      </c>
      <c r="Z176" s="12">
        <v>6.2556859999999999</v>
      </c>
      <c r="AA176" s="12">
        <v>4.7097660000000001</v>
      </c>
      <c r="AB176" s="12">
        <v>4.4634510000000001</v>
      </c>
      <c r="AC176" s="12">
        <v>3.4337399999999998</v>
      </c>
      <c r="AD176" s="12">
        <v>3.194547</v>
      </c>
      <c r="AE176" s="12">
        <v>3.1228919999999998</v>
      </c>
      <c r="AF176" s="12">
        <v>2.649159</v>
      </c>
      <c r="AG176" s="12">
        <v>0.97013700000000003</v>
      </c>
      <c r="AH176" s="12">
        <v>0.25644699999999998</v>
      </c>
      <c r="AI176" s="12">
        <v>6.4149999999999997E-3</v>
      </c>
      <c r="AJ176" s="12">
        <v>0</v>
      </c>
      <c r="AK176" s="12">
        <v>0</v>
      </c>
      <c r="AL176" s="12">
        <v>0</v>
      </c>
      <c r="AM176" s="8" t="s">
        <v>210</v>
      </c>
    </row>
    <row r="177" spans="1:39" ht="15" customHeight="1">
      <c r="A177" s="7" t="s">
        <v>419</v>
      </c>
      <c r="B177" s="10" t="s">
        <v>193</v>
      </c>
      <c r="C177" s="12">
        <v>7</v>
      </c>
      <c r="D177" s="12">
        <v>6.75</v>
      </c>
      <c r="E177" s="12">
        <v>6.4872839999999998</v>
      </c>
      <c r="F177" s="12">
        <v>6.1423139999999998</v>
      </c>
      <c r="G177" s="12">
        <v>5.7686229999999998</v>
      </c>
      <c r="H177" s="12">
        <v>5.4292600000000002</v>
      </c>
      <c r="I177" s="12">
        <v>5.1239569999999999</v>
      </c>
      <c r="J177" s="12">
        <v>4.8412759999999997</v>
      </c>
      <c r="K177" s="12">
        <v>4.5834080000000004</v>
      </c>
      <c r="L177" s="12">
        <v>4.4056940000000004</v>
      </c>
      <c r="M177" s="12">
        <v>4.321142</v>
      </c>
      <c r="N177" s="12">
        <v>4.2512359999999996</v>
      </c>
      <c r="O177" s="12">
        <v>4.1942180000000002</v>
      </c>
      <c r="P177" s="12">
        <v>4.148339</v>
      </c>
      <c r="Q177" s="12">
        <v>4.1119209999999997</v>
      </c>
      <c r="R177" s="12">
        <v>4.0834039999999998</v>
      </c>
      <c r="S177" s="12">
        <v>4.0613770000000002</v>
      </c>
      <c r="T177" s="12">
        <v>4.0445960000000003</v>
      </c>
      <c r="U177" s="12">
        <v>4.031987</v>
      </c>
      <c r="V177" s="12">
        <v>4.0226449999999998</v>
      </c>
      <c r="W177" s="12">
        <v>4.0124029999999999</v>
      </c>
      <c r="X177" s="12">
        <v>4.0086820000000003</v>
      </c>
      <c r="Y177" s="12">
        <v>3.8727</v>
      </c>
      <c r="Z177" s="12">
        <v>3.069496</v>
      </c>
      <c r="AA177" s="12">
        <v>2.002729</v>
      </c>
      <c r="AB177" s="12">
        <v>2</v>
      </c>
      <c r="AC177" s="12">
        <v>1.130037</v>
      </c>
      <c r="AD177" s="12">
        <v>1</v>
      </c>
      <c r="AE177" s="12">
        <v>1</v>
      </c>
      <c r="AF177" s="12">
        <v>1</v>
      </c>
      <c r="AG177" s="12">
        <v>0.128138</v>
      </c>
      <c r="AH177" s="12">
        <v>0</v>
      </c>
      <c r="AI177" s="12">
        <v>0</v>
      </c>
      <c r="AJ177" s="12">
        <v>0</v>
      </c>
      <c r="AK177" s="12">
        <v>0</v>
      </c>
      <c r="AL177" s="12">
        <v>0</v>
      </c>
      <c r="AM177" s="8" t="s">
        <v>210</v>
      </c>
    </row>
    <row r="178" spans="1:39" ht="15" customHeight="1">
      <c r="A178" s="7" t="s">
        <v>418</v>
      </c>
      <c r="B178" s="10" t="s">
        <v>191</v>
      </c>
      <c r="C178" s="12">
        <v>7</v>
      </c>
      <c r="D178" s="12">
        <v>6.9953640000000004</v>
      </c>
      <c r="E178" s="12">
        <v>6.9902480000000002</v>
      </c>
      <c r="F178" s="12">
        <v>6.9839219999999997</v>
      </c>
      <c r="G178" s="12">
        <v>6.9762529999999998</v>
      </c>
      <c r="H178" s="12">
        <v>6.967085</v>
      </c>
      <c r="I178" s="12">
        <v>6.9562390000000001</v>
      </c>
      <c r="J178" s="12">
        <v>6.9435099999999998</v>
      </c>
      <c r="K178" s="12">
        <v>6.9286700000000003</v>
      </c>
      <c r="L178" s="12">
        <v>6.9114709999999997</v>
      </c>
      <c r="M178" s="12">
        <v>6.8912940000000003</v>
      </c>
      <c r="N178" s="12">
        <v>6.8673190000000002</v>
      </c>
      <c r="O178" s="12">
        <v>6.8385009999999999</v>
      </c>
      <c r="P178" s="12">
        <v>6.8041039999999997</v>
      </c>
      <c r="Q178" s="12">
        <v>6.7633409999999996</v>
      </c>
      <c r="R178" s="12">
        <v>6.7146990000000004</v>
      </c>
      <c r="S178" s="12">
        <v>6.6556240000000004</v>
      </c>
      <c r="T178" s="12">
        <v>6.4335329999999997</v>
      </c>
      <c r="U178" s="12">
        <v>6.0598850000000004</v>
      </c>
      <c r="V178" s="12">
        <v>5.7085309999999998</v>
      </c>
      <c r="W178" s="12">
        <v>5.1325279999999998</v>
      </c>
      <c r="X178" s="12">
        <v>4.4665679999999996</v>
      </c>
      <c r="Y178" s="12">
        <v>3.8278370000000002</v>
      </c>
      <c r="Z178" s="12">
        <v>3.1861890000000002</v>
      </c>
      <c r="AA178" s="12">
        <v>2.7070370000000001</v>
      </c>
      <c r="AB178" s="12">
        <v>2.4634510000000001</v>
      </c>
      <c r="AC178" s="12">
        <v>2.3037030000000001</v>
      </c>
      <c r="AD178" s="12">
        <v>2.194547</v>
      </c>
      <c r="AE178" s="12">
        <v>2.1228919999999998</v>
      </c>
      <c r="AF178" s="12">
        <v>1.649159</v>
      </c>
      <c r="AG178" s="12">
        <v>0.84199900000000005</v>
      </c>
      <c r="AH178" s="12">
        <v>0.25644699999999998</v>
      </c>
      <c r="AI178" s="12">
        <v>6.4149999999999997E-3</v>
      </c>
      <c r="AJ178" s="12">
        <v>0</v>
      </c>
      <c r="AK178" s="12">
        <v>0</v>
      </c>
      <c r="AL178" s="12">
        <v>0</v>
      </c>
      <c r="AM178" s="8" t="s">
        <v>210</v>
      </c>
    </row>
    <row r="179" spans="1:39" ht="15" customHeight="1">
      <c r="A179" s="7" t="s">
        <v>417</v>
      </c>
      <c r="B179" s="10" t="s">
        <v>189</v>
      </c>
      <c r="C179" s="12">
        <v>16</v>
      </c>
      <c r="D179" s="12">
        <v>11.827444</v>
      </c>
      <c r="E179" s="12">
        <v>6.5678349999999996</v>
      </c>
      <c r="F179" s="12">
        <v>3.972343</v>
      </c>
      <c r="G179" s="12">
        <v>3.5575869999999998</v>
      </c>
      <c r="H179" s="12">
        <v>3.0332620000000001</v>
      </c>
      <c r="I179" s="12">
        <v>2.3917630000000001</v>
      </c>
      <c r="J179" s="12">
        <v>1.658269</v>
      </c>
      <c r="K179" s="12">
        <v>0.91137199999999996</v>
      </c>
      <c r="L179" s="12">
        <v>0.32567099999999999</v>
      </c>
      <c r="M179" s="12">
        <v>3.9078000000000002E-2</v>
      </c>
      <c r="N179" s="12">
        <v>0</v>
      </c>
      <c r="O179" s="12">
        <v>0</v>
      </c>
      <c r="P179" s="12">
        <v>0</v>
      </c>
      <c r="Q179" s="12">
        <v>0</v>
      </c>
      <c r="R179" s="12">
        <v>0</v>
      </c>
      <c r="S179" s="12">
        <v>0</v>
      </c>
      <c r="T179" s="12">
        <v>0</v>
      </c>
      <c r="U179" s="12">
        <v>0</v>
      </c>
      <c r="V179" s="12">
        <v>0</v>
      </c>
      <c r="W179" s="12">
        <v>0</v>
      </c>
      <c r="X179" s="12">
        <v>0</v>
      </c>
      <c r="Y179" s="12">
        <v>0</v>
      </c>
      <c r="Z179" s="12">
        <v>0</v>
      </c>
      <c r="AA179" s="12">
        <v>0</v>
      </c>
      <c r="AB179" s="12">
        <v>0</v>
      </c>
      <c r="AC179" s="12">
        <v>0</v>
      </c>
      <c r="AD179" s="12">
        <v>0</v>
      </c>
      <c r="AE179" s="12">
        <v>0</v>
      </c>
      <c r="AF179" s="12">
        <v>0</v>
      </c>
      <c r="AG179" s="12">
        <v>0</v>
      </c>
      <c r="AH179" s="12">
        <v>0</v>
      </c>
      <c r="AI179" s="12">
        <v>0</v>
      </c>
      <c r="AJ179" s="12">
        <v>0</v>
      </c>
      <c r="AK179" s="12">
        <v>0</v>
      </c>
      <c r="AL179" s="12">
        <v>0</v>
      </c>
      <c r="AM179" s="8" t="s">
        <v>210</v>
      </c>
    </row>
    <row r="180" spans="1:39" ht="15" customHeight="1">
      <c r="A180" s="7" t="s">
        <v>416</v>
      </c>
      <c r="B180" s="6" t="s">
        <v>222</v>
      </c>
      <c r="C180" s="18">
        <v>2754</v>
      </c>
      <c r="D180" s="18">
        <v>2511.7165530000002</v>
      </c>
      <c r="E180" s="18">
        <v>2382.0947270000001</v>
      </c>
      <c r="F180" s="18">
        <v>2277.845703</v>
      </c>
      <c r="G180" s="18">
        <v>2179.44751</v>
      </c>
      <c r="H180" s="18">
        <v>2075.1901859999998</v>
      </c>
      <c r="I180" s="18">
        <v>1960.226318</v>
      </c>
      <c r="J180" s="18">
        <v>1850.788818</v>
      </c>
      <c r="K180" s="18">
        <v>1749.337769</v>
      </c>
      <c r="L180" s="18">
        <v>1648.106689</v>
      </c>
      <c r="M180" s="18">
        <v>1565.559814</v>
      </c>
      <c r="N180" s="18">
        <v>1475.911865</v>
      </c>
      <c r="O180" s="18">
        <v>1373.6770019999999</v>
      </c>
      <c r="P180" s="18">
        <v>1195.7426760000001</v>
      </c>
      <c r="Q180" s="18">
        <v>1006.298462</v>
      </c>
      <c r="R180" s="18">
        <v>799.47497599999997</v>
      </c>
      <c r="S180" s="18">
        <v>508.62890599999997</v>
      </c>
      <c r="T180" s="18">
        <v>317.28454599999998</v>
      </c>
      <c r="U180" s="18">
        <v>278.79797400000001</v>
      </c>
      <c r="V180" s="18">
        <v>246.506271</v>
      </c>
      <c r="W180" s="18">
        <v>233.58824200000001</v>
      </c>
      <c r="X180" s="18">
        <v>213.26190199999999</v>
      </c>
      <c r="Y180" s="18">
        <v>190.87645000000001</v>
      </c>
      <c r="Z180" s="18">
        <v>148.10449199999999</v>
      </c>
      <c r="AA180" s="18">
        <v>116.18302199999999</v>
      </c>
      <c r="AB180" s="18">
        <v>90.801590000000004</v>
      </c>
      <c r="AC180" s="18">
        <v>61.013061999999998</v>
      </c>
      <c r="AD180" s="18">
        <v>50.382545</v>
      </c>
      <c r="AE180" s="18">
        <v>43.863754</v>
      </c>
      <c r="AF180" s="18">
        <v>38.173828</v>
      </c>
      <c r="AG180" s="18">
        <v>31.46162</v>
      </c>
      <c r="AH180" s="18">
        <v>17.651325</v>
      </c>
      <c r="AI180" s="18">
        <v>15.072823</v>
      </c>
      <c r="AJ180" s="18">
        <v>10.043101</v>
      </c>
      <c r="AK180" s="18">
        <v>9.0257740000000002</v>
      </c>
      <c r="AL180" s="18">
        <v>7.017595</v>
      </c>
      <c r="AM180" s="4">
        <v>-0.15881999999999999</v>
      </c>
    </row>
    <row r="183" spans="1:39" ht="15" customHeight="1">
      <c r="B183" s="6" t="s">
        <v>415</v>
      </c>
    </row>
    <row r="184" spans="1:39" ht="15" customHeight="1">
      <c r="A184" s="7" t="s">
        <v>414</v>
      </c>
      <c r="B184" s="10" t="s">
        <v>287</v>
      </c>
      <c r="C184" s="12">
        <v>930</v>
      </c>
      <c r="D184" s="12">
        <v>910.30432099999996</v>
      </c>
      <c r="E184" s="12">
        <v>884.72070299999996</v>
      </c>
      <c r="F184" s="12">
        <v>867.94622800000002</v>
      </c>
      <c r="G184" s="12">
        <v>862.171875</v>
      </c>
      <c r="H184" s="12">
        <v>856.39636199999995</v>
      </c>
      <c r="I184" s="12">
        <v>855.89404300000001</v>
      </c>
      <c r="J184" s="12">
        <v>855.45831299999998</v>
      </c>
      <c r="K184" s="12">
        <v>858.00280799999996</v>
      </c>
      <c r="L184" s="12">
        <v>860.74084500000004</v>
      </c>
      <c r="M184" s="12">
        <v>862.48303199999998</v>
      </c>
      <c r="N184" s="12">
        <v>864.21978799999999</v>
      </c>
      <c r="O184" s="12">
        <v>864.01904300000001</v>
      </c>
      <c r="P184" s="12">
        <v>857.74481200000002</v>
      </c>
      <c r="Q184" s="12">
        <v>856.57202099999995</v>
      </c>
      <c r="R184" s="12">
        <v>859.41332999999997</v>
      </c>
      <c r="S184" s="12">
        <v>861.26886000000002</v>
      </c>
      <c r="T184" s="12">
        <v>863.13445999999999</v>
      </c>
      <c r="U184" s="12">
        <v>866.018372</v>
      </c>
      <c r="V184" s="12">
        <v>866.91711399999997</v>
      </c>
      <c r="W184" s="12">
        <v>867.830017</v>
      </c>
      <c r="X184" s="12">
        <v>868.75775099999998</v>
      </c>
      <c r="Y184" s="12">
        <v>870.69995100000006</v>
      </c>
      <c r="Z184" s="12">
        <v>872.65692100000001</v>
      </c>
      <c r="AA184" s="12">
        <v>875.62872300000004</v>
      </c>
      <c r="AB184" s="12">
        <v>877.61529499999995</v>
      </c>
      <c r="AC184" s="12">
        <v>879.61688200000003</v>
      </c>
      <c r="AD184" s="12">
        <v>881.63360599999999</v>
      </c>
      <c r="AE184" s="12">
        <v>884.66516100000001</v>
      </c>
      <c r="AF184" s="12">
        <v>887.71185300000002</v>
      </c>
      <c r="AG184" s="12">
        <v>890.773865</v>
      </c>
      <c r="AH184" s="12">
        <v>893.85137899999995</v>
      </c>
      <c r="AI184" s="12">
        <v>896.944031</v>
      </c>
      <c r="AJ184" s="12">
        <v>900.05218500000001</v>
      </c>
      <c r="AK184" s="12">
        <v>903.17590299999995</v>
      </c>
      <c r="AL184" s="12">
        <v>906.31536900000003</v>
      </c>
      <c r="AM184" s="8">
        <v>-1.2899999999999999E-4</v>
      </c>
    </row>
    <row r="185" spans="1:39" ht="15" customHeight="1">
      <c r="A185" s="7" t="s">
        <v>413</v>
      </c>
      <c r="B185" s="10" t="s">
        <v>282</v>
      </c>
      <c r="C185" s="12">
        <v>53</v>
      </c>
      <c r="D185" s="12">
        <v>53.279998999999997</v>
      </c>
      <c r="E185" s="12">
        <v>53.565601000000001</v>
      </c>
      <c r="F185" s="12">
        <v>53.74691</v>
      </c>
      <c r="G185" s="12">
        <v>53.628470999999998</v>
      </c>
      <c r="H185" s="12">
        <v>53.615608000000002</v>
      </c>
      <c r="I185" s="12">
        <v>53.524872000000002</v>
      </c>
      <c r="J185" s="12">
        <v>52.742843999999998</v>
      </c>
      <c r="K185" s="12">
        <v>49.699126999999997</v>
      </c>
      <c r="L185" s="12">
        <v>48.273845999999999</v>
      </c>
      <c r="M185" s="12">
        <v>48.511116000000001</v>
      </c>
      <c r="N185" s="12">
        <v>47.852432</v>
      </c>
      <c r="O185" s="12">
        <v>46.200577000000003</v>
      </c>
      <c r="P185" s="12">
        <v>46.555686999999999</v>
      </c>
      <c r="Q185" s="12">
        <v>45.917900000000003</v>
      </c>
      <c r="R185" s="12">
        <v>46.287354000000001</v>
      </c>
      <c r="S185" s="12">
        <v>46.617125999999999</v>
      </c>
      <c r="T185" s="12">
        <v>47.001503</v>
      </c>
      <c r="U185" s="12">
        <v>47.393574000000001</v>
      </c>
      <c r="V185" s="12">
        <v>47.793480000000002</v>
      </c>
      <c r="W185" s="12">
        <v>48.201393000000003</v>
      </c>
      <c r="X185" s="12">
        <v>48.617451000000003</v>
      </c>
      <c r="Y185" s="12">
        <v>49.041840000000001</v>
      </c>
      <c r="Z185" s="12">
        <v>49.474708999999997</v>
      </c>
      <c r="AA185" s="12">
        <v>49.916245000000004</v>
      </c>
      <c r="AB185" s="12">
        <v>50.366599999999998</v>
      </c>
      <c r="AC185" s="12">
        <v>50.825969999999998</v>
      </c>
      <c r="AD185" s="12">
        <v>51.294533000000001</v>
      </c>
      <c r="AE185" s="12">
        <v>51.772457000000003</v>
      </c>
      <c r="AF185" s="12">
        <v>52.259945000000002</v>
      </c>
      <c r="AG185" s="12">
        <v>52.757179000000001</v>
      </c>
      <c r="AH185" s="12">
        <v>53.264358999999999</v>
      </c>
      <c r="AI185" s="12">
        <v>53.781689</v>
      </c>
      <c r="AJ185" s="12">
        <v>54.309356999999999</v>
      </c>
      <c r="AK185" s="12">
        <v>54.847580000000001</v>
      </c>
      <c r="AL185" s="12">
        <v>55.396571999999999</v>
      </c>
      <c r="AM185" s="8">
        <v>1.1460000000000001E-3</v>
      </c>
    </row>
    <row r="186" spans="1:39" ht="15" customHeight="1">
      <c r="A186" s="7" t="s">
        <v>412</v>
      </c>
      <c r="B186" s="10" t="s">
        <v>277</v>
      </c>
      <c r="C186" s="12">
        <v>36</v>
      </c>
      <c r="D186" s="12">
        <v>31.18</v>
      </c>
      <c r="E186" s="12">
        <v>30.125601</v>
      </c>
      <c r="F186" s="12">
        <v>29.998695000000001</v>
      </c>
      <c r="G186" s="12">
        <v>29.859711000000001</v>
      </c>
      <c r="H186" s="12">
        <v>29.743338000000001</v>
      </c>
      <c r="I186" s="12">
        <v>29.942074000000002</v>
      </c>
      <c r="J186" s="12">
        <v>30.144780999999998</v>
      </c>
      <c r="K186" s="12">
        <v>30.351545000000002</v>
      </c>
      <c r="L186" s="12">
        <v>30.562442999999998</v>
      </c>
      <c r="M186" s="12">
        <v>30.777560999999999</v>
      </c>
      <c r="N186" s="12">
        <v>30.93824</v>
      </c>
      <c r="O186" s="12">
        <v>31.035809</v>
      </c>
      <c r="P186" s="12">
        <v>31.013134000000001</v>
      </c>
      <c r="Q186" s="12">
        <v>30.736794</v>
      </c>
      <c r="R186" s="12">
        <v>30.396415999999999</v>
      </c>
      <c r="S186" s="12">
        <v>30.002457</v>
      </c>
      <c r="T186" s="12">
        <v>29.412227999999999</v>
      </c>
      <c r="U186" s="12">
        <v>28.214115</v>
      </c>
      <c r="V186" s="12">
        <v>27.411282</v>
      </c>
      <c r="W186" s="12">
        <v>26.825018</v>
      </c>
      <c r="X186" s="12">
        <v>26.520771</v>
      </c>
      <c r="Y186" s="12">
        <v>26.402359000000001</v>
      </c>
      <c r="Z186" s="12">
        <v>26.412607000000001</v>
      </c>
      <c r="AA186" s="12">
        <v>26.511381</v>
      </c>
      <c r="AB186" s="12">
        <v>26.650107999999999</v>
      </c>
      <c r="AC186" s="12">
        <v>26.864225000000001</v>
      </c>
      <c r="AD186" s="12">
        <v>27.116956999999999</v>
      </c>
      <c r="AE186" s="12">
        <v>27.394361</v>
      </c>
      <c r="AF186" s="12">
        <v>27.686727999999999</v>
      </c>
      <c r="AG186" s="12">
        <v>27.990656000000001</v>
      </c>
      <c r="AH186" s="12">
        <v>28.304801999999999</v>
      </c>
      <c r="AI186" s="12">
        <v>28.628889000000001</v>
      </c>
      <c r="AJ186" s="12">
        <v>28.961931</v>
      </c>
      <c r="AK186" s="12">
        <v>29.303657999999999</v>
      </c>
      <c r="AL186" s="12">
        <v>29.653760999999999</v>
      </c>
      <c r="AM186" s="8">
        <v>-1.475E-3</v>
      </c>
    </row>
    <row r="187" spans="1:39" ht="15" customHeight="1">
      <c r="A187" s="7" t="s">
        <v>411</v>
      </c>
      <c r="B187" s="10" t="s">
        <v>272</v>
      </c>
      <c r="C187" s="12">
        <v>83</v>
      </c>
      <c r="D187" s="12">
        <v>79.460007000000004</v>
      </c>
      <c r="E187" s="12">
        <v>75.619202000000001</v>
      </c>
      <c r="F187" s="12">
        <v>75.899788000000001</v>
      </c>
      <c r="G187" s="12">
        <v>76.387939000000003</v>
      </c>
      <c r="H187" s="12">
        <v>75.885857000000001</v>
      </c>
      <c r="I187" s="12">
        <v>76.366798000000003</v>
      </c>
      <c r="J187" s="12">
        <v>75.829430000000002</v>
      </c>
      <c r="K187" s="12">
        <v>76.263382000000007</v>
      </c>
      <c r="L187" s="12">
        <v>75.800407000000007</v>
      </c>
      <c r="M187" s="12">
        <v>76.348174999999998</v>
      </c>
      <c r="N187" s="12">
        <v>76.906891000000002</v>
      </c>
      <c r="O187" s="12">
        <v>77.476791000000006</v>
      </c>
      <c r="P187" s="12">
        <v>77.058090000000007</v>
      </c>
      <c r="Q187" s="12">
        <v>76.651000999999994</v>
      </c>
      <c r="R187" s="12">
        <v>77.255782999999994</v>
      </c>
      <c r="S187" s="12">
        <v>77.872649999999993</v>
      </c>
      <c r="T187" s="12">
        <v>78.247551000000001</v>
      </c>
      <c r="U187" s="12">
        <v>77.874634</v>
      </c>
      <c r="V187" s="12">
        <v>77.941756999999996</v>
      </c>
      <c r="W187" s="12">
        <v>77.276893999999999</v>
      </c>
      <c r="X187" s="12">
        <v>77.735114999999993</v>
      </c>
      <c r="Y187" s="12">
        <v>78.269371000000007</v>
      </c>
      <c r="Z187" s="12">
        <v>78.856978999999995</v>
      </c>
      <c r="AA187" s="12">
        <v>79.489722999999998</v>
      </c>
      <c r="AB187" s="12">
        <v>80.163589000000002</v>
      </c>
      <c r="AC187" s="12">
        <v>80.874435000000005</v>
      </c>
      <c r="AD187" s="12">
        <v>81.615311000000005</v>
      </c>
      <c r="AE187" s="12">
        <v>82.381844000000001</v>
      </c>
      <c r="AF187" s="12">
        <v>83.166831999999999</v>
      </c>
      <c r="AG187" s="12">
        <v>83.974907000000002</v>
      </c>
      <c r="AH187" s="12">
        <v>84.801849000000004</v>
      </c>
      <c r="AI187" s="12">
        <v>85.647011000000006</v>
      </c>
      <c r="AJ187" s="12">
        <v>86.510077999999993</v>
      </c>
      <c r="AK187" s="12">
        <v>87.448813999999999</v>
      </c>
      <c r="AL187" s="12">
        <v>88.348906999999997</v>
      </c>
      <c r="AM187" s="8">
        <v>3.124E-3</v>
      </c>
    </row>
    <row r="188" spans="1:39" ht="15" customHeight="1">
      <c r="A188" s="7" t="s">
        <v>410</v>
      </c>
      <c r="B188" s="10" t="s">
        <v>267</v>
      </c>
      <c r="C188" s="12">
        <v>395</v>
      </c>
      <c r="D188" s="12">
        <v>397.080017</v>
      </c>
      <c r="E188" s="12">
        <v>398.891571</v>
      </c>
      <c r="F188" s="12">
        <v>402.09600799999998</v>
      </c>
      <c r="G188" s="12">
        <v>405.36456299999998</v>
      </c>
      <c r="H188" s="12">
        <v>408.69845600000002</v>
      </c>
      <c r="I188" s="12">
        <v>412.09899899999999</v>
      </c>
      <c r="J188" s="12">
        <v>414.51217700000001</v>
      </c>
      <c r="K188" s="12">
        <v>418.00967400000002</v>
      </c>
      <c r="L188" s="12">
        <v>421.52862499999998</v>
      </c>
      <c r="M188" s="12">
        <v>424.20770299999998</v>
      </c>
      <c r="N188" s="12">
        <v>426.94329800000003</v>
      </c>
      <c r="O188" s="12">
        <v>430.744415</v>
      </c>
      <c r="P188" s="12">
        <v>433.62756300000001</v>
      </c>
      <c r="Q188" s="12">
        <v>436.60934400000002</v>
      </c>
      <c r="R188" s="12">
        <v>438.66339099999999</v>
      </c>
      <c r="S188" s="12">
        <v>442.80072000000001</v>
      </c>
      <c r="T188" s="12">
        <v>446.993225</v>
      </c>
      <c r="U188" s="12">
        <v>451.30310100000003</v>
      </c>
      <c r="V188" s="12">
        <v>455.69915800000001</v>
      </c>
      <c r="W188" s="12">
        <v>459.18316700000003</v>
      </c>
      <c r="X188" s="12">
        <v>461.75680499999999</v>
      </c>
      <c r="Y188" s="12">
        <v>462.42193600000002</v>
      </c>
      <c r="Z188" s="12">
        <v>467.18038899999999</v>
      </c>
      <c r="AA188" s="12">
        <v>467.033997</v>
      </c>
      <c r="AB188" s="12">
        <v>470.98468000000003</v>
      </c>
      <c r="AC188" s="12">
        <v>474.03433200000001</v>
      </c>
      <c r="AD188" s="12">
        <v>478.18502799999999</v>
      </c>
      <c r="AE188" s="12">
        <v>482.43872099999999</v>
      </c>
      <c r="AF188" s="12">
        <v>487.79748499999999</v>
      </c>
      <c r="AG188" s="12">
        <v>493.26345800000001</v>
      </c>
      <c r="AH188" s="12">
        <v>498.83865400000002</v>
      </c>
      <c r="AI188" s="12">
        <v>504.52539100000001</v>
      </c>
      <c r="AJ188" s="12">
        <v>510.32598899999999</v>
      </c>
      <c r="AK188" s="12">
        <v>516.24243200000001</v>
      </c>
      <c r="AL188" s="12">
        <v>522.27722200000005</v>
      </c>
      <c r="AM188" s="8">
        <v>8.0929999999999995E-3</v>
      </c>
    </row>
    <row r="189" spans="1:39" ht="15" customHeight="1">
      <c r="A189" s="7" t="s">
        <v>409</v>
      </c>
      <c r="B189" s="10" t="s">
        <v>262</v>
      </c>
      <c r="C189" s="12">
        <v>82</v>
      </c>
      <c r="D189" s="12">
        <v>68.239998</v>
      </c>
      <c r="E189" s="12">
        <v>67.484795000000005</v>
      </c>
      <c r="F189" s="12">
        <v>66.285697999999996</v>
      </c>
      <c r="G189" s="12">
        <v>64.603286999999995</v>
      </c>
      <c r="H189" s="12">
        <v>63.770080999999998</v>
      </c>
      <c r="I189" s="12">
        <v>64.028571999999997</v>
      </c>
      <c r="J189" s="12">
        <v>64.180808999999996</v>
      </c>
      <c r="K189" s="12">
        <v>64.448798999999994</v>
      </c>
      <c r="L189" s="12">
        <v>63.607208</v>
      </c>
      <c r="M189" s="12">
        <v>63.784641000000001</v>
      </c>
      <c r="N189" s="12">
        <v>62.989913999999999</v>
      </c>
      <c r="O189" s="12">
        <v>62.278579999999998</v>
      </c>
      <c r="P189" s="12">
        <v>61.573020999999997</v>
      </c>
      <c r="Q189" s="12">
        <v>61.856293000000001</v>
      </c>
      <c r="R189" s="12">
        <v>62.070591</v>
      </c>
      <c r="S189" s="12">
        <v>61.382365999999998</v>
      </c>
      <c r="T189" s="12">
        <v>60.700378000000001</v>
      </c>
      <c r="U189" s="12">
        <v>61.007812000000001</v>
      </c>
      <c r="V189" s="12">
        <v>59.338669000000003</v>
      </c>
      <c r="W189" s="12">
        <v>59.676139999999997</v>
      </c>
      <c r="X189" s="12">
        <v>59.02037</v>
      </c>
      <c r="Y189" s="12">
        <v>59.371482999999998</v>
      </c>
      <c r="Z189" s="12">
        <v>59.729613999999998</v>
      </c>
      <c r="AA189" s="12">
        <v>60.094909999999999</v>
      </c>
      <c r="AB189" s="12">
        <v>60.467509999999997</v>
      </c>
      <c r="AC189" s="12">
        <v>60.847560999999999</v>
      </c>
      <c r="AD189" s="12">
        <v>61.235210000000002</v>
      </c>
      <c r="AE189" s="12">
        <v>61.630619000000003</v>
      </c>
      <c r="AF189" s="12">
        <v>62.033932</v>
      </c>
      <c r="AG189" s="12">
        <v>62.296275999999999</v>
      </c>
      <c r="AH189" s="12">
        <v>63.322212</v>
      </c>
      <c r="AI189" s="12">
        <v>64.398689000000005</v>
      </c>
      <c r="AJ189" s="12">
        <v>65.528167999999994</v>
      </c>
      <c r="AK189" s="12">
        <v>66.713272000000003</v>
      </c>
      <c r="AL189" s="12">
        <v>67.956756999999996</v>
      </c>
      <c r="AM189" s="8">
        <v>-1.22E-4</v>
      </c>
    </row>
    <row r="190" spans="1:39" ht="15" customHeight="1">
      <c r="A190" s="7" t="s">
        <v>408</v>
      </c>
      <c r="B190" s="10" t="s">
        <v>257</v>
      </c>
      <c r="C190" s="12">
        <v>108</v>
      </c>
      <c r="D190" s="12">
        <v>109.619995</v>
      </c>
      <c r="E190" s="12">
        <v>110.612396</v>
      </c>
      <c r="F190" s="12">
        <v>112.073448</v>
      </c>
      <c r="G190" s="12">
        <v>113.792618</v>
      </c>
      <c r="H190" s="12">
        <v>115.54613500000001</v>
      </c>
      <c r="I190" s="12">
        <v>117.33474699999999</v>
      </c>
      <c r="J190" s="12">
        <v>118.872101</v>
      </c>
      <c r="K190" s="12">
        <v>120.720184</v>
      </c>
      <c r="L190" s="12">
        <v>122.47554</v>
      </c>
      <c r="M190" s="12">
        <v>123.411598</v>
      </c>
      <c r="N190" s="12">
        <v>117.031975</v>
      </c>
      <c r="O190" s="12">
        <v>118.355873</v>
      </c>
      <c r="P190" s="12">
        <v>119.410439</v>
      </c>
      <c r="Q190" s="12">
        <v>121.49672700000001</v>
      </c>
      <c r="R190" s="12">
        <v>123.634277</v>
      </c>
      <c r="S190" s="12">
        <v>125.81459</v>
      </c>
      <c r="T190" s="12">
        <v>128.03848300000001</v>
      </c>
      <c r="U190" s="12">
        <v>130.27593999999999</v>
      </c>
      <c r="V190" s="12">
        <v>132.578293</v>
      </c>
      <c r="W190" s="12">
        <v>134.937805</v>
      </c>
      <c r="X190" s="12">
        <v>137.344482</v>
      </c>
      <c r="Y190" s="12">
        <v>139.799362</v>
      </c>
      <c r="Z190" s="12">
        <v>142.30329900000001</v>
      </c>
      <c r="AA190" s="12">
        <v>144.12425200000001</v>
      </c>
      <c r="AB190" s="12">
        <v>147.08677700000001</v>
      </c>
      <c r="AC190" s="12">
        <v>150.112122</v>
      </c>
      <c r="AD190" s="12">
        <v>153.20167499999999</v>
      </c>
      <c r="AE190" s="12">
        <v>156.35676599999999</v>
      </c>
      <c r="AF190" s="12">
        <v>159.57887299999999</v>
      </c>
      <c r="AG190" s="12">
        <v>162.86947599999999</v>
      </c>
      <c r="AH190" s="12">
        <v>166.230087</v>
      </c>
      <c r="AI190" s="12">
        <v>169.662094</v>
      </c>
      <c r="AJ190" s="12">
        <v>173.16709900000001</v>
      </c>
      <c r="AK190" s="12">
        <v>176.746826</v>
      </c>
      <c r="AL190" s="12">
        <v>180.40278599999999</v>
      </c>
      <c r="AM190" s="8">
        <v>1.4760000000000001E-2</v>
      </c>
    </row>
    <row r="191" spans="1:39" ht="15" customHeight="1">
      <c r="A191" s="7" t="s">
        <v>407</v>
      </c>
      <c r="B191" s="10" t="s">
        <v>252</v>
      </c>
      <c r="C191" s="12">
        <v>59</v>
      </c>
      <c r="D191" s="12">
        <v>57.559998</v>
      </c>
      <c r="E191" s="12">
        <v>58.131199000000002</v>
      </c>
      <c r="F191" s="12">
        <v>58.265022000000002</v>
      </c>
      <c r="G191" s="12">
        <v>58.133400000000002</v>
      </c>
      <c r="H191" s="12">
        <v>58.593113000000002</v>
      </c>
      <c r="I191" s="12">
        <v>59.075851</v>
      </c>
      <c r="J191" s="12">
        <v>59.546317999999999</v>
      </c>
      <c r="K191" s="12">
        <v>60.000228999999997</v>
      </c>
      <c r="L191" s="12">
        <v>60.440907000000003</v>
      </c>
      <c r="M191" s="12">
        <v>59.865524000000001</v>
      </c>
      <c r="N191" s="12">
        <v>60.279384999999998</v>
      </c>
      <c r="O191" s="12">
        <v>60.626536999999999</v>
      </c>
      <c r="P191" s="12">
        <v>60.86018</v>
      </c>
      <c r="Q191" s="12">
        <v>60.736758999999999</v>
      </c>
      <c r="R191" s="12">
        <v>60.958694000000001</v>
      </c>
      <c r="S191" s="12">
        <v>61.172381999999999</v>
      </c>
      <c r="T191" s="12">
        <v>61.470947000000002</v>
      </c>
      <c r="U191" s="12">
        <v>61.766570999999999</v>
      </c>
      <c r="V191" s="12">
        <v>62.068877999999998</v>
      </c>
      <c r="W191" s="12">
        <v>62.382750999999999</v>
      </c>
      <c r="X191" s="12">
        <v>62.710293</v>
      </c>
      <c r="Y191" s="12">
        <v>63.042889000000002</v>
      </c>
      <c r="Z191" s="12">
        <v>62.394958000000003</v>
      </c>
      <c r="AA191" s="12">
        <v>62.755096000000002</v>
      </c>
      <c r="AB191" s="12">
        <v>63.136623</v>
      </c>
      <c r="AC191" s="12">
        <v>62.520969000000001</v>
      </c>
      <c r="AD191" s="12">
        <v>62.125698</v>
      </c>
      <c r="AE191" s="12">
        <v>63.081313999999999</v>
      </c>
      <c r="AF191" s="12">
        <v>63.888522999999999</v>
      </c>
      <c r="AG191" s="12">
        <v>63.333649000000001</v>
      </c>
      <c r="AH191" s="12">
        <v>62.576808999999997</v>
      </c>
      <c r="AI191" s="12">
        <v>63.067917000000001</v>
      </c>
      <c r="AJ191" s="12">
        <v>64.123001000000002</v>
      </c>
      <c r="AK191" s="12">
        <v>65.199180999999996</v>
      </c>
      <c r="AL191" s="12">
        <v>66.296882999999994</v>
      </c>
      <c r="AM191" s="8">
        <v>4.1650000000000003E-3</v>
      </c>
    </row>
    <row r="192" spans="1:39" ht="15" customHeight="1">
      <c r="A192" s="7" t="s">
        <v>406</v>
      </c>
      <c r="B192" s="10" t="s">
        <v>247</v>
      </c>
      <c r="C192" s="12">
        <v>172</v>
      </c>
      <c r="D192" s="12">
        <v>167.363922</v>
      </c>
      <c r="E192" s="12">
        <v>169.474411</v>
      </c>
      <c r="F192" s="12">
        <v>171.263901</v>
      </c>
      <c r="G192" s="12">
        <v>173.089157</v>
      </c>
      <c r="H192" s="12">
        <v>174.95095800000001</v>
      </c>
      <c r="I192" s="12">
        <v>176.849976</v>
      </c>
      <c r="J192" s="12">
        <v>178.78698700000001</v>
      </c>
      <c r="K192" s="12">
        <v>180.76269500000001</v>
      </c>
      <c r="L192" s="12">
        <v>182.77795399999999</v>
      </c>
      <c r="M192" s="12">
        <v>184.83351099999999</v>
      </c>
      <c r="N192" s="12">
        <v>186.930206</v>
      </c>
      <c r="O192" s="12">
        <v>189.06878699999999</v>
      </c>
      <c r="P192" s="12">
        <v>191.250168</v>
      </c>
      <c r="Q192" s="12">
        <v>193.47517400000001</v>
      </c>
      <c r="R192" s="12">
        <v>195.74468999999999</v>
      </c>
      <c r="S192" s="12">
        <v>196.80264299999999</v>
      </c>
      <c r="T192" s="12">
        <v>201.19670099999999</v>
      </c>
      <c r="U192" s="12">
        <v>205.80246</v>
      </c>
      <c r="V192" s="12">
        <v>210.398224</v>
      </c>
      <c r="W192" s="12">
        <v>215.14657600000001</v>
      </c>
      <c r="X192" s="12">
        <v>220.03793300000001</v>
      </c>
      <c r="Y192" s="12">
        <v>224.92465200000001</v>
      </c>
      <c r="Z192" s="12">
        <v>230.05749499999999</v>
      </c>
      <c r="AA192" s="12">
        <v>235.052032</v>
      </c>
      <c r="AB192" s="12">
        <v>240.156372</v>
      </c>
      <c r="AC192" s="12">
        <v>245.433807</v>
      </c>
      <c r="AD192" s="12">
        <v>250.874008</v>
      </c>
      <c r="AE192" s="12">
        <v>256.50238000000002</v>
      </c>
      <c r="AF192" s="12">
        <v>262.32012900000001</v>
      </c>
      <c r="AG192" s="12">
        <v>268.32754499999999</v>
      </c>
      <c r="AH192" s="12">
        <v>274.53381300000001</v>
      </c>
      <c r="AI192" s="12">
        <v>280.95049999999998</v>
      </c>
      <c r="AJ192" s="12">
        <v>287.57440200000002</v>
      </c>
      <c r="AK192" s="12">
        <v>294.41656499999999</v>
      </c>
      <c r="AL192" s="12">
        <v>301.484283</v>
      </c>
      <c r="AM192" s="8">
        <v>1.7461000000000001E-2</v>
      </c>
    </row>
    <row r="193" spans="1:39" ht="15" customHeight="1">
      <c r="A193" s="7" t="s">
        <v>405</v>
      </c>
      <c r="B193" s="10" t="s">
        <v>242</v>
      </c>
      <c r="C193" s="12">
        <v>66</v>
      </c>
      <c r="D193" s="12">
        <v>67.279999000000004</v>
      </c>
      <c r="E193" s="12">
        <v>68.965598999999997</v>
      </c>
      <c r="F193" s="12">
        <v>70.756157000000002</v>
      </c>
      <c r="G193" s="12">
        <v>72.646254999999996</v>
      </c>
      <c r="H193" s="12">
        <v>74.612244000000004</v>
      </c>
      <c r="I193" s="12">
        <v>76.591292999999993</v>
      </c>
      <c r="J193" s="12">
        <v>78.526450999999994</v>
      </c>
      <c r="K193" s="12">
        <v>80.382003999999995</v>
      </c>
      <c r="L193" s="12">
        <v>82.150665000000004</v>
      </c>
      <c r="M193" s="12">
        <v>83.866066000000004</v>
      </c>
      <c r="N193" s="12">
        <v>85.553047000000007</v>
      </c>
      <c r="O193" s="12">
        <v>85.202492000000007</v>
      </c>
      <c r="P193" s="12">
        <v>85.828368999999995</v>
      </c>
      <c r="Q193" s="12">
        <v>86.484183999999999</v>
      </c>
      <c r="R193" s="12">
        <v>88.173119</v>
      </c>
      <c r="S193" s="12">
        <v>89.895836000000003</v>
      </c>
      <c r="T193" s="12">
        <v>91.653000000000006</v>
      </c>
      <c r="U193" s="12">
        <v>93.289260999999996</v>
      </c>
      <c r="V193" s="12">
        <v>94.117431999999994</v>
      </c>
      <c r="W193" s="12">
        <v>95.979590999999999</v>
      </c>
      <c r="X193" s="12">
        <v>97.881546</v>
      </c>
      <c r="Y193" s="12">
        <v>99.819618000000006</v>
      </c>
      <c r="Z193" s="12">
        <v>101.79840900000001</v>
      </c>
      <c r="AA193" s="12">
        <v>103.81675</v>
      </c>
      <c r="AB193" s="12">
        <v>105.875435</v>
      </c>
      <c r="AC193" s="12">
        <v>107.97532699999999</v>
      </c>
      <c r="AD193" s="12">
        <v>110.117188</v>
      </c>
      <c r="AE193" s="12">
        <v>112.30191000000001</v>
      </c>
      <c r="AF193" s="12">
        <v>114.530304</v>
      </c>
      <c r="AG193" s="12">
        <v>116.803299</v>
      </c>
      <c r="AH193" s="12">
        <v>119.12172700000001</v>
      </c>
      <c r="AI193" s="12">
        <v>121.486542</v>
      </c>
      <c r="AJ193" s="12">
        <v>123.898636</v>
      </c>
      <c r="AK193" s="12">
        <v>126.35895499999999</v>
      </c>
      <c r="AL193" s="12">
        <v>128.868515</v>
      </c>
      <c r="AM193" s="8">
        <v>1.9300000000000001E-2</v>
      </c>
    </row>
    <row r="194" spans="1:39" ht="15" customHeight="1">
      <c r="A194" s="7" t="s">
        <v>404</v>
      </c>
      <c r="B194" s="10" t="s">
        <v>237</v>
      </c>
      <c r="C194" s="12">
        <v>87</v>
      </c>
      <c r="D194" s="12">
        <v>86.800003000000004</v>
      </c>
      <c r="E194" s="12">
        <v>85.295997999999997</v>
      </c>
      <c r="F194" s="12">
        <v>85.903914999999998</v>
      </c>
      <c r="G194" s="12">
        <v>86.752883999999995</v>
      </c>
      <c r="H194" s="12">
        <v>87.618819999999999</v>
      </c>
      <c r="I194" s="12">
        <v>88.502089999999995</v>
      </c>
      <c r="J194" s="12">
        <v>89.403030000000001</v>
      </c>
      <c r="K194" s="12">
        <v>90.281525000000002</v>
      </c>
      <c r="L194" s="12">
        <v>91.218849000000006</v>
      </c>
      <c r="M194" s="12">
        <v>92.099586000000002</v>
      </c>
      <c r="N194" s="12">
        <v>92.979202000000001</v>
      </c>
      <c r="O194" s="12">
        <v>93.923903999999993</v>
      </c>
      <c r="P194" s="12">
        <v>94.898064000000005</v>
      </c>
      <c r="Q194" s="12">
        <v>95.851219</v>
      </c>
      <c r="R194" s="12">
        <v>96.862564000000006</v>
      </c>
      <c r="S194" s="12">
        <v>97.726601000000002</v>
      </c>
      <c r="T194" s="12">
        <v>98.480948999999995</v>
      </c>
      <c r="U194" s="12">
        <v>98.386612</v>
      </c>
      <c r="V194" s="12">
        <v>98.733429000000001</v>
      </c>
      <c r="W194" s="12">
        <v>98.373076999999995</v>
      </c>
      <c r="X194" s="12">
        <v>92.008201999999997</v>
      </c>
      <c r="Y194" s="12">
        <v>93.291588000000004</v>
      </c>
      <c r="Z194" s="12">
        <v>94.528144999999995</v>
      </c>
      <c r="AA194" s="12">
        <v>95.789421000000004</v>
      </c>
      <c r="AB194" s="12">
        <v>97.075935000000001</v>
      </c>
      <c r="AC194" s="12">
        <v>98.388167999999993</v>
      </c>
      <c r="AD194" s="12">
        <v>99.726630999999998</v>
      </c>
      <c r="AE194" s="12">
        <v>101.07621</v>
      </c>
      <c r="AF194" s="12">
        <v>102.468445</v>
      </c>
      <c r="AG194" s="12">
        <v>103.888519</v>
      </c>
      <c r="AH194" s="12">
        <v>105.33702099999999</v>
      </c>
      <c r="AI194" s="12">
        <v>106.813416</v>
      </c>
      <c r="AJ194" s="12">
        <v>108.31813</v>
      </c>
      <c r="AK194" s="12">
        <v>109.854202</v>
      </c>
      <c r="AL194" s="12">
        <v>111.42202</v>
      </c>
      <c r="AM194" s="8">
        <v>7.3720000000000001E-3</v>
      </c>
    </row>
    <row r="195" spans="1:39" ht="15" customHeight="1">
      <c r="A195" s="7" t="s">
        <v>403</v>
      </c>
      <c r="B195" s="10" t="s">
        <v>232</v>
      </c>
      <c r="C195" s="12">
        <v>21</v>
      </c>
      <c r="D195" s="12">
        <v>21</v>
      </c>
      <c r="E195" s="12">
        <v>21</v>
      </c>
      <c r="F195" s="12">
        <v>21</v>
      </c>
      <c r="G195" s="12">
        <v>21</v>
      </c>
      <c r="H195" s="12">
        <v>21</v>
      </c>
      <c r="I195" s="12">
        <v>21</v>
      </c>
      <c r="J195" s="12">
        <v>20.999998000000001</v>
      </c>
      <c r="K195" s="12">
        <v>21</v>
      </c>
      <c r="L195" s="12">
        <v>21</v>
      </c>
      <c r="M195" s="12">
        <v>21</v>
      </c>
      <c r="N195" s="12">
        <v>21</v>
      </c>
      <c r="O195" s="12">
        <v>20.999998000000001</v>
      </c>
      <c r="P195" s="12">
        <v>20.945281999999999</v>
      </c>
      <c r="Q195" s="12">
        <v>20.945281999999999</v>
      </c>
      <c r="R195" s="12">
        <v>20.897376999999999</v>
      </c>
      <c r="S195" s="12">
        <v>20.87574</v>
      </c>
      <c r="T195" s="12">
        <v>22.756042000000001</v>
      </c>
      <c r="U195" s="12">
        <v>25.594812000000001</v>
      </c>
      <c r="V195" s="12">
        <v>28.636551000000001</v>
      </c>
      <c r="W195" s="12">
        <v>31.893238</v>
      </c>
      <c r="X195" s="12">
        <v>35.365875000000003</v>
      </c>
      <c r="Y195" s="12">
        <v>39.051352999999999</v>
      </c>
      <c r="Z195" s="12">
        <v>41.944595</v>
      </c>
      <c r="AA195" s="12">
        <v>46.047077000000002</v>
      </c>
      <c r="AB195" s="12">
        <v>50.352718000000003</v>
      </c>
      <c r="AC195" s="12">
        <v>54.874679999999998</v>
      </c>
      <c r="AD195" s="12">
        <v>59.611865999999999</v>
      </c>
      <c r="AE195" s="12">
        <v>62.563282000000001</v>
      </c>
      <c r="AF195" s="12">
        <v>67.728202999999993</v>
      </c>
      <c r="AG195" s="12">
        <v>73.106323000000003</v>
      </c>
      <c r="AH195" s="12">
        <v>78.697913999999997</v>
      </c>
      <c r="AI195" s="12">
        <v>84.503983000000005</v>
      </c>
      <c r="AJ195" s="12">
        <v>90.526511999999997</v>
      </c>
      <c r="AK195" s="12">
        <v>97.311881999999997</v>
      </c>
      <c r="AL195" s="12">
        <v>104.408417</v>
      </c>
      <c r="AM195" s="8">
        <v>4.8300999999999997E-2</v>
      </c>
    </row>
    <row r="196" spans="1:39" ht="15" customHeight="1">
      <c r="A196" s="7" t="s">
        <v>402</v>
      </c>
      <c r="B196" s="10" t="s">
        <v>227</v>
      </c>
      <c r="C196" s="12">
        <v>22</v>
      </c>
      <c r="D196" s="12">
        <v>22</v>
      </c>
      <c r="E196" s="12">
        <v>22</v>
      </c>
      <c r="F196" s="12">
        <v>22.000001999999999</v>
      </c>
      <c r="G196" s="12">
        <v>22</v>
      </c>
      <c r="H196" s="12">
        <v>22</v>
      </c>
      <c r="I196" s="12">
        <v>22</v>
      </c>
      <c r="J196" s="12">
        <v>22</v>
      </c>
      <c r="K196" s="12">
        <v>22</v>
      </c>
      <c r="L196" s="12">
        <v>22</v>
      </c>
      <c r="M196" s="12">
        <v>22.000001999999999</v>
      </c>
      <c r="N196" s="12">
        <v>22</v>
      </c>
      <c r="O196" s="12">
        <v>22</v>
      </c>
      <c r="P196" s="12">
        <v>22</v>
      </c>
      <c r="Q196" s="12">
        <v>22.000001999999999</v>
      </c>
      <c r="R196" s="12">
        <v>22</v>
      </c>
      <c r="S196" s="12">
        <v>22.000001999999999</v>
      </c>
      <c r="T196" s="12">
        <v>22.149508999999998</v>
      </c>
      <c r="U196" s="12">
        <v>22.365444</v>
      </c>
      <c r="V196" s="12">
        <v>22.588322000000002</v>
      </c>
      <c r="W196" s="12">
        <v>22.811233999999999</v>
      </c>
      <c r="X196" s="12">
        <v>23.041419999999999</v>
      </c>
      <c r="Y196" s="12">
        <v>23.279236000000001</v>
      </c>
      <c r="Z196" s="12">
        <v>22.491755999999999</v>
      </c>
      <c r="AA196" s="12">
        <v>22.718029000000001</v>
      </c>
      <c r="AB196" s="12">
        <v>23.017160000000001</v>
      </c>
      <c r="AC196" s="12">
        <v>23.269939000000001</v>
      </c>
      <c r="AD196" s="12">
        <v>23.525700000000001</v>
      </c>
      <c r="AE196" s="12">
        <v>23.784468</v>
      </c>
      <c r="AF196" s="12">
        <v>24.046322</v>
      </c>
      <c r="AG196" s="12">
        <v>24.311377</v>
      </c>
      <c r="AH196" s="12">
        <v>24.562721</v>
      </c>
      <c r="AI196" s="12">
        <v>24.851709</v>
      </c>
      <c r="AJ196" s="12">
        <v>25.124222</v>
      </c>
      <c r="AK196" s="12">
        <v>25.407017</v>
      </c>
      <c r="AL196" s="12">
        <v>25.69087</v>
      </c>
      <c r="AM196" s="8">
        <v>4.5719999999999997E-3</v>
      </c>
    </row>
    <row r="197" spans="1:39" ht="15" customHeight="1" thickBot="1">
      <c r="A197" s="7" t="s">
        <v>401</v>
      </c>
      <c r="B197" s="6" t="s">
        <v>222</v>
      </c>
      <c r="C197" s="18">
        <v>2114</v>
      </c>
      <c r="D197" s="18">
        <v>2071.1684570000002</v>
      </c>
      <c r="E197" s="18">
        <v>2045.8869629999999</v>
      </c>
      <c r="F197" s="18">
        <v>2037.235962</v>
      </c>
      <c r="G197" s="18">
        <v>2039.4300539999999</v>
      </c>
      <c r="H197" s="18">
        <v>2042.4307859999999</v>
      </c>
      <c r="I197" s="18">
        <v>2053.2094729999999</v>
      </c>
      <c r="J197" s="18">
        <v>2061.0034179999998</v>
      </c>
      <c r="K197" s="18">
        <v>2071.921875</v>
      </c>
      <c r="L197" s="18">
        <v>2082.5776369999999</v>
      </c>
      <c r="M197" s="18">
        <v>2093.1884770000001</v>
      </c>
      <c r="N197" s="18">
        <v>2095.624268</v>
      </c>
      <c r="O197" s="18">
        <v>2101.9328609999998</v>
      </c>
      <c r="P197" s="18">
        <v>2102.764893</v>
      </c>
      <c r="Q197" s="18">
        <v>2109.3330080000001</v>
      </c>
      <c r="R197" s="18">
        <v>2122.3576659999999</v>
      </c>
      <c r="S197" s="18">
        <v>2134.2316890000002</v>
      </c>
      <c r="T197" s="18">
        <v>2151.235107</v>
      </c>
      <c r="U197" s="18">
        <v>2169.2922359999998</v>
      </c>
      <c r="V197" s="18">
        <v>2184.2226559999999</v>
      </c>
      <c r="W197" s="18">
        <v>2200.5170899999998</v>
      </c>
      <c r="X197" s="18">
        <v>2210.7983399999998</v>
      </c>
      <c r="Y197" s="18">
        <v>2229.4157709999999</v>
      </c>
      <c r="Z197" s="18">
        <v>2249.8298340000001</v>
      </c>
      <c r="AA197" s="18">
        <v>2268.9772950000001</v>
      </c>
      <c r="AB197" s="18">
        <v>2292.9484859999998</v>
      </c>
      <c r="AC197" s="18">
        <v>2315.6381839999999</v>
      </c>
      <c r="AD197" s="18">
        <v>2340.2631839999999</v>
      </c>
      <c r="AE197" s="18">
        <v>2365.9494629999999</v>
      </c>
      <c r="AF197" s="18">
        <v>2395.217529</v>
      </c>
      <c r="AG197" s="18">
        <v>2423.6965329999998</v>
      </c>
      <c r="AH197" s="18">
        <v>2453.443115</v>
      </c>
      <c r="AI197" s="18">
        <v>2485.2614749999998</v>
      </c>
      <c r="AJ197" s="18">
        <v>2518.4196780000002</v>
      </c>
      <c r="AK197" s="18">
        <v>2553.0263669999999</v>
      </c>
      <c r="AL197" s="18">
        <v>2588.522461</v>
      </c>
      <c r="AM197" s="4">
        <v>6.5799999999999999E-3</v>
      </c>
    </row>
    <row r="198" spans="1:39" ht="15" customHeight="1">
      <c r="B198" s="67" t="s">
        <v>400</v>
      </c>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c r="AJ198" s="67"/>
      <c r="AK198" s="67"/>
      <c r="AL198" s="67"/>
      <c r="AM198" s="67"/>
    </row>
    <row r="199" spans="1:39" ht="15" customHeight="1">
      <c r="B199" s="3" t="s">
        <v>399</v>
      </c>
    </row>
  </sheetData>
  <mergeCells count="1">
    <mergeCell ref="B198:AM198"/>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84"/>
  <sheetViews>
    <sheetView topLeftCell="O1" zoomScaleNormal="100" workbookViewId="0">
      <selection activeCell="AF24" sqref="AF24:AF27"/>
    </sheetView>
  </sheetViews>
  <sheetFormatPr defaultColWidth="9.265625" defaultRowHeight="12.75"/>
  <cols>
    <col min="1" max="1" width="37.73046875" style="26" customWidth="1"/>
    <col min="2" max="33" width="8.73046875" style="26" customWidth="1"/>
    <col min="34" max="16384" width="9.265625" style="26"/>
  </cols>
  <sheetData>
    <row r="1" spans="1:33" s="52" customFormat="1" ht="16.5" customHeight="1" thickBot="1">
      <c r="A1" s="68" t="s">
        <v>667</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row>
    <row r="2" spans="1:33" s="29" customFormat="1" ht="16.5" customHeight="1">
      <c r="A2" s="50"/>
      <c r="B2" s="49">
        <v>1960</v>
      </c>
      <c r="C2" s="49">
        <v>1965</v>
      </c>
      <c r="D2" s="49">
        <v>1970</v>
      </c>
      <c r="E2" s="49">
        <v>1975</v>
      </c>
      <c r="F2" s="49">
        <v>1980</v>
      </c>
      <c r="G2" s="49">
        <v>1985</v>
      </c>
      <c r="H2" s="49">
        <v>1990</v>
      </c>
      <c r="I2" s="49">
        <v>1991</v>
      </c>
      <c r="J2" s="49">
        <v>1992</v>
      </c>
      <c r="K2" s="49">
        <v>1993</v>
      </c>
      <c r="L2" s="49">
        <v>1994</v>
      </c>
      <c r="M2" s="49">
        <v>1995</v>
      </c>
      <c r="N2" s="49">
        <v>1996</v>
      </c>
      <c r="O2" s="49">
        <v>1997</v>
      </c>
      <c r="P2" s="49">
        <v>1998</v>
      </c>
      <c r="Q2" s="49">
        <v>1999</v>
      </c>
      <c r="R2" s="49">
        <v>2000</v>
      </c>
      <c r="S2" s="49">
        <v>2001</v>
      </c>
      <c r="T2" s="50">
        <v>2002</v>
      </c>
      <c r="U2" s="50">
        <v>2003</v>
      </c>
      <c r="V2" s="51">
        <v>2004</v>
      </c>
      <c r="W2" s="50">
        <v>2005</v>
      </c>
      <c r="X2" s="50">
        <v>2006</v>
      </c>
      <c r="Y2" s="50">
        <v>2007</v>
      </c>
      <c r="Z2" s="50">
        <v>2008</v>
      </c>
      <c r="AA2" s="50">
        <v>2009</v>
      </c>
      <c r="AB2" s="50">
        <v>2010</v>
      </c>
      <c r="AC2" s="49">
        <v>2011</v>
      </c>
      <c r="AD2" s="49">
        <v>2012</v>
      </c>
      <c r="AE2" s="50">
        <v>2013</v>
      </c>
      <c r="AF2" s="49">
        <v>2014</v>
      </c>
      <c r="AG2" s="49">
        <v>2015</v>
      </c>
    </row>
    <row r="3" spans="1:33" ht="16.5" customHeight="1">
      <c r="A3" s="39" t="s">
        <v>666</v>
      </c>
      <c r="B3" s="41"/>
      <c r="C3" s="41"/>
      <c r="D3" s="41"/>
      <c r="E3" s="48"/>
      <c r="F3" s="48"/>
      <c r="G3" s="48"/>
      <c r="H3" s="48"/>
      <c r="I3" s="48"/>
      <c r="J3" s="48"/>
      <c r="K3" s="48"/>
      <c r="L3" s="48"/>
      <c r="M3" s="48"/>
      <c r="N3" s="48"/>
      <c r="O3" s="48"/>
      <c r="P3" s="48"/>
      <c r="Q3" s="48"/>
      <c r="R3" s="48"/>
      <c r="S3" s="41"/>
      <c r="T3" s="48"/>
      <c r="U3" s="48"/>
      <c r="V3" s="48"/>
      <c r="W3" s="48"/>
      <c r="X3" s="48"/>
      <c r="Y3" s="48"/>
      <c r="Z3" s="48"/>
      <c r="AA3" s="41"/>
      <c r="AB3" s="41"/>
      <c r="AC3" s="41"/>
      <c r="AD3" s="41"/>
      <c r="AE3" s="36"/>
      <c r="AF3" s="36"/>
      <c r="AG3" s="36"/>
    </row>
    <row r="4" spans="1:33" ht="16.5" customHeight="1">
      <c r="A4" s="34" t="s">
        <v>665</v>
      </c>
      <c r="B4" s="33">
        <v>31099</v>
      </c>
      <c r="C4" s="33">
        <v>53226</v>
      </c>
      <c r="D4" s="33">
        <v>108442</v>
      </c>
      <c r="E4" s="33">
        <v>119591.474</v>
      </c>
      <c r="F4" s="33">
        <v>190765.929</v>
      </c>
      <c r="G4" s="33">
        <v>275863.54700000002</v>
      </c>
      <c r="H4" s="33">
        <v>345872.95</v>
      </c>
      <c r="I4" s="33">
        <v>338085.364</v>
      </c>
      <c r="J4" s="33">
        <v>354764.451</v>
      </c>
      <c r="K4" s="33">
        <v>362227.03499999997</v>
      </c>
      <c r="L4" s="33">
        <v>388410.21</v>
      </c>
      <c r="M4" s="33">
        <v>403911.65600000002</v>
      </c>
      <c r="N4" s="33">
        <v>434651.68699999998</v>
      </c>
      <c r="O4" s="33">
        <v>450673.04100000003</v>
      </c>
      <c r="P4" s="33">
        <v>462753.505</v>
      </c>
      <c r="Q4" s="33">
        <v>487939.58</v>
      </c>
      <c r="R4" s="33">
        <v>515598.02299999999</v>
      </c>
      <c r="S4" s="33">
        <v>486506.04300000001</v>
      </c>
      <c r="T4" s="33">
        <v>483524.62777100003</v>
      </c>
      <c r="U4" s="33">
        <v>505601.66788299999</v>
      </c>
      <c r="V4" s="33">
        <v>558194.24092400004</v>
      </c>
      <c r="W4" s="33">
        <v>583771.28671300004</v>
      </c>
      <c r="X4" s="33">
        <v>588471.09679600003</v>
      </c>
      <c r="Y4" s="33">
        <v>607563.97572700004</v>
      </c>
      <c r="Z4" s="33">
        <v>583291.96259100002</v>
      </c>
      <c r="AA4" s="35">
        <v>551740.66534499999</v>
      </c>
      <c r="AB4" s="35">
        <v>564694.67509300006</v>
      </c>
      <c r="AC4" s="35">
        <v>575612.989375</v>
      </c>
      <c r="AD4" s="35">
        <v>580501.41025399999</v>
      </c>
      <c r="AE4" s="35">
        <v>589692.37678699999</v>
      </c>
      <c r="AF4" s="35">
        <v>607771.65507500002</v>
      </c>
      <c r="AG4" s="35">
        <v>641905.41639999999</v>
      </c>
    </row>
    <row r="5" spans="1:33" ht="16.5" customHeight="1">
      <c r="A5" s="47" t="s">
        <v>664</v>
      </c>
      <c r="B5" s="40">
        <f t="shared" ref="B5:AD5" si="0">SUM(B6:B13)</f>
        <v>1272078.3999999999</v>
      </c>
      <c r="C5" s="40">
        <f t="shared" si="0"/>
        <v>1555237.28</v>
      </c>
      <c r="D5" s="40">
        <f t="shared" si="0"/>
        <v>2042002.2799999998</v>
      </c>
      <c r="E5" s="40">
        <f t="shared" si="0"/>
        <v>2404954.4</v>
      </c>
      <c r="F5" s="40">
        <f t="shared" si="0"/>
        <v>2653510.21</v>
      </c>
      <c r="G5" s="40">
        <f t="shared" si="0"/>
        <v>3012952.8</v>
      </c>
      <c r="H5" s="40">
        <f t="shared" si="0"/>
        <v>3561208.56</v>
      </c>
      <c r="I5" s="40">
        <f t="shared" si="0"/>
        <v>3600322.4400000004</v>
      </c>
      <c r="J5" s="40">
        <f t="shared" si="0"/>
        <v>3697719.44</v>
      </c>
      <c r="K5" s="40">
        <f t="shared" si="0"/>
        <v>3768065.87</v>
      </c>
      <c r="L5" s="40">
        <f t="shared" si="0"/>
        <v>3837512.2399999998</v>
      </c>
      <c r="M5" s="40">
        <f t="shared" si="0"/>
        <v>3868070</v>
      </c>
      <c r="N5" s="40">
        <f t="shared" si="0"/>
        <v>3968386</v>
      </c>
      <c r="O5" s="40">
        <f t="shared" si="0"/>
        <v>4089366</v>
      </c>
      <c r="P5" s="40">
        <f t="shared" si="0"/>
        <v>4200634</v>
      </c>
      <c r="Q5" s="40">
        <f t="shared" si="0"/>
        <v>4304270</v>
      </c>
      <c r="R5" s="40">
        <f t="shared" si="0"/>
        <v>4550574.411335703</v>
      </c>
      <c r="S5" s="40">
        <f t="shared" si="0"/>
        <v>4589048.6739452155</v>
      </c>
      <c r="T5" s="40">
        <f t="shared" si="0"/>
        <v>4689938.0405192655</v>
      </c>
      <c r="U5" s="40">
        <f t="shared" si="0"/>
        <v>4740738.7675735131</v>
      </c>
      <c r="V5" s="40">
        <f t="shared" si="0"/>
        <v>4867747.968034571</v>
      </c>
      <c r="W5" s="40">
        <f t="shared" si="0"/>
        <v>4901210.7622080967</v>
      </c>
      <c r="X5" s="40">
        <f t="shared" si="0"/>
        <v>4955063.3849412324</v>
      </c>
      <c r="Y5" s="40">
        <f t="shared" si="0"/>
        <v>4981088.2827633303</v>
      </c>
      <c r="Z5" s="40">
        <f t="shared" si="0"/>
        <v>4900170.6582708275</v>
      </c>
      <c r="AA5" s="40">
        <f t="shared" si="0"/>
        <v>4241346.0069170976</v>
      </c>
      <c r="AB5" s="40">
        <f t="shared" si="0"/>
        <v>4244833.2903487347</v>
      </c>
      <c r="AC5" s="40">
        <f t="shared" si="0"/>
        <v>4230459.6708372645</v>
      </c>
      <c r="AD5" s="40">
        <f t="shared" si="0"/>
        <v>4274877.0108786002</v>
      </c>
      <c r="AE5" s="40">
        <v>4306653.2092234604</v>
      </c>
      <c r="AF5" s="40">
        <v>4371706.4749352001</v>
      </c>
      <c r="AG5" s="40">
        <v>4473336.330688606</v>
      </c>
    </row>
    <row r="6" spans="1:33" ht="16.5" customHeight="1">
      <c r="A6" s="38" t="s">
        <v>663</v>
      </c>
      <c r="B6" s="36" t="s">
        <v>658</v>
      </c>
      <c r="C6" s="36" t="s">
        <v>658</v>
      </c>
      <c r="D6" s="36" t="s">
        <v>658</v>
      </c>
      <c r="E6" s="36" t="s">
        <v>658</v>
      </c>
      <c r="F6" s="36" t="s">
        <v>658</v>
      </c>
      <c r="G6" s="36" t="s">
        <v>658</v>
      </c>
      <c r="H6" s="36" t="s">
        <v>658</v>
      </c>
      <c r="I6" s="36" t="s">
        <v>658</v>
      </c>
      <c r="J6" s="36" t="s">
        <v>658</v>
      </c>
      <c r="K6" s="36" t="s">
        <v>658</v>
      </c>
      <c r="L6" s="36" t="s">
        <v>658</v>
      </c>
      <c r="M6" s="36" t="s">
        <v>658</v>
      </c>
      <c r="N6" s="36" t="s">
        <v>658</v>
      </c>
      <c r="O6" s="36" t="s">
        <v>658</v>
      </c>
      <c r="P6" s="36" t="s">
        <v>658</v>
      </c>
      <c r="Q6" s="36" t="s">
        <v>658</v>
      </c>
      <c r="R6" s="46" t="s">
        <v>658</v>
      </c>
      <c r="S6" s="46" t="s">
        <v>658</v>
      </c>
      <c r="T6" s="46" t="s">
        <v>658</v>
      </c>
      <c r="U6" s="46" t="s">
        <v>658</v>
      </c>
      <c r="V6" s="46" t="s">
        <v>658</v>
      </c>
      <c r="W6" s="46" t="s">
        <v>658</v>
      </c>
      <c r="X6" s="46" t="s">
        <v>658</v>
      </c>
      <c r="Y6" s="35">
        <v>3324976.9724416146</v>
      </c>
      <c r="Z6" s="35">
        <v>3199116.0453116009</v>
      </c>
      <c r="AA6" s="35">
        <v>2800603.3813226186</v>
      </c>
      <c r="AB6" s="35">
        <v>2814539.6008469323</v>
      </c>
      <c r="AC6" s="35">
        <v>2843074.6112777242</v>
      </c>
      <c r="AD6" s="43">
        <v>2866062.4574685842</v>
      </c>
      <c r="AE6" s="43">
        <v>2882172.7915729396</v>
      </c>
      <c r="AF6" s="44">
        <v>2878905.4187674453</v>
      </c>
      <c r="AG6" s="44">
        <v>2984177.8606386106</v>
      </c>
    </row>
    <row r="7" spans="1:33" ht="16.5" customHeight="1">
      <c r="A7" s="45" t="s">
        <v>662</v>
      </c>
      <c r="B7" s="36">
        <v>1144673.3999999999</v>
      </c>
      <c r="C7" s="36">
        <v>1394803.28</v>
      </c>
      <c r="D7" s="36">
        <v>1750897</v>
      </c>
      <c r="E7" s="36">
        <v>1954165.5</v>
      </c>
      <c r="F7" s="36">
        <v>2011988.76</v>
      </c>
      <c r="G7" s="36">
        <v>2094620.64</v>
      </c>
      <c r="H7" s="36">
        <v>2281390.92</v>
      </c>
      <c r="I7" s="36">
        <v>2200259.7000000002</v>
      </c>
      <c r="J7" s="36">
        <v>2208226.09</v>
      </c>
      <c r="K7" s="36">
        <v>2213281.4900000002</v>
      </c>
      <c r="L7" s="36">
        <v>2249742.4</v>
      </c>
      <c r="M7" s="36">
        <v>2286887</v>
      </c>
      <c r="N7" s="36">
        <v>2337068</v>
      </c>
      <c r="O7" s="36">
        <v>2389065</v>
      </c>
      <c r="P7" s="36">
        <v>2463828</v>
      </c>
      <c r="Q7" s="35">
        <v>2494870</v>
      </c>
      <c r="R7" s="35">
        <v>3107729.4184393021</v>
      </c>
      <c r="S7" s="35">
        <v>3139120.3449245607</v>
      </c>
      <c r="T7" s="35">
        <v>3216786.1714053932</v>
      </c>
      <c r="U7" s="35">
        <v>3240359.1957990401</v>
      </c>
      <c r="V7" s="35">
        <v>3290560.3545328677</v>
      </c>
      <c r="W7" s="35">
        <v>3312355.1511198673</v>
      </c>
      <c r="X7" s="35">
        <v>3235752.3978471048</v>
      </c>
      <c r="Y7" s="35" t="s">
        <v>658</v>
      </c>
      <c r="Z7" s="35" t="s">
        <v>658</v>
      </c>
      <c r="AA7" s="35" t="s">
        <v>658</v>
      </c>
      <c r="AB7" s="35" t="s">
        <v>658</v>
      </c>
      <c r="AC7" s="35" t="s">
        <v>658</v>
      </c>
      <c r="AD7" s="35" t="s">
        <v>658</v>
      </c>
      <c r="AE7" s="35" t="s">
        <v>658</v>
      </c>
      <c r="AF7" s="35" t="s">
        <v>658</v>
      </c>
      <c r="AG7" s="35" t="s">
        <v>658</v>
      </c>
    </row>
    <row r="8" spans="1:33" ht="16.5" customHeight="1">
      <c r="A8" s="38" t="s">
        <v>661</v>
      </c>
      <c r="B8" s="33" t="s">
        <v>641</v>
      </c>
      <c r="C8" s="33" t="s">
        <v>641</v>
      </c>
      <c r="D8" s="33">
        <v>3276.9</v>
      </c>
      <c r="E8" s="33">
        <v>6191.9</v>
      </c>
      <c r="F8" s="33">
        <v>12256.8</v>
      </c>
      <c r="G8" s="33">
        <v>11811.8</v>
      </c>
      <c r="H8" s="33">
        <v>12424.1</v>
      </c>
      <c r="I8" s="33">
        <v>11656.06</v>
      </c>
      <c r="J8" s="33">
        <v>11946.25</v>
      </c>
      <c r="K8" s="33">
        <v>12184.38</v>
      </c>
      <c r="L8" s="33">
        <v>12390.4</v>
      </c>
      <c r="M8" s="33">
        <v>10777</v>
      </c>
      <c r="N8" s="33">
        <v>10912</v>
      </c>
      <c r="O8" s="33">
        <v>11089</v>
      </c>
      <c r="P8" s="33">
        <v>11311</v>
      </c>
      <c r="Q8" s="35">
        <v>11642</v>
      </c>
      <c r="R8" s="35">
        <v>15462.865940149295</v>
      </c>
      <c r="S8" s="35">
        <v>14122.993532173001</v>
      </c>
      <c r="T8" s="35">
        <v>14186.932382421695</v>
      </c>
      <c r="U8" s="35">
        <v>14457.287271927125</v>
      </c>
      <c r="V8" s="35">
        <v>19018.549413498804</v>
      </c>
      <c r="W8" s="35">
        <v>17491.706195615443</v>
      </c>
      <c r="X8" s="35">
        <v>24329.167219781142</v>
      </c>
      <c r="Y8" s="35">
        <v>27173.153303934443</v>
      </c>
      <c r="Z8" s="35">
        <v>26429.597949972125</v>
      </c>
      <c r="AA8" s="35">
        <v>22427.775946999154</v>
      </c>
      <c r="AB8" s="35">
        <v>19940.561624896218</v>
      </c>
      <c r="AC8" s="35">
        <v>19926.696602990502</v>
      </c>
      <c r="AD8" s="43">
        <v>23034.485668256286</v>
      </c>
      <c r="AE8" s="43">
        <v>21936.758607248372</v>
      </c>
      <c r="AF8" s="43">
        <v>21509.668518659528</v>
      </c>
      <c r="AG8" s="43">
        <v>21118.295118226415</v>
      </c>
    </row>
    <row r="9" spans="1:33" ht="16.5" customHeight="1">
      <c r="A9" s="38" t="s">
        <v>660</v>
      </c>
      <c r="B9" s="36" t="s">
        <v>658</v>
      </c>
      <c r="C9" s="36" t="s">
        <v>658</v>
      </c>
      <c r="D9" s="36" t="s">
        <v>658</v>
      </c>
      <c r="E9" s="36" t="s">
        <v>658</v>
      </c>
      <c r="F9" s="36" t="s">
        <v>658</v>
      </c>
      <c r="G9" s="36" t="s">
        <v>658</v>
      </c>
      <c r="H9" s="36" t="s">
        <v>658</v>
      </c>
      <c r="I9" s="36" t="s">
        <v>658</v>
      </c>
      <c r="J9" s="36" t="s">
        <v>658</v>
      </c>
      <c r="K9" s="36" t="s">
        <v>658</v>
      </c>
      <c r="L9" s="36" t="s">
        <v>658</v>
      </c>
      <c r="M9" s="36" t="s">
        <v>658</v>
      </c>
      <c r="N9" s="36" t="s">
        <v>658</v>
      </c>
      <c r="O9" s="36" t="s">
        <v>658</v>
      </c>
      <c r="P9" s="36" t="s">
        <v>658</v>
      </c>
      <c r="Q9" s="36" t="s">
        <v>658</v>
      </c>
      <c r="R9" s="46" t="s">
        <v>658</v>
      </c>
      <c r="S9" s="46" t="s">
        <v>658</v>
      </c>
      <c r="T9" s="46" t="s">
        <v>658</v>
      </c>
      <c r="U9" s="46" t="s">
        <v>658</v>
      </c>
      <c r="V9" s="46" t="s">
        <v>658</v>
      </c>
      <c r="W9" s="46" t="s">
        <v>658</v>
      </c>
      <c r="X9" s="46" t="s">
        <v>658</v>
      </c>
      <c r="Y9" s="35">
        <v>1017007.4140728711</v>
      </c>
      <c r="Z9" s="35">
        <v>1049666.5159177505</v>
      </c>
      <c r="AA9" s="35">
        <v>824994.16830024554</v>
      </c>
      <c r="AB9" s="35">
        <v>831911.86597376282</v>
      </c>
      <c r="AC9" s="35">
        <v>807148.31967479293</v>
      </c>
      <c r="AD9" s="43">
        <v>803215.85137046059</v>
      </c>
      <c r="AE9" s="43">
        <v>805987.83740306878</v>
      </c>
      <c r="AF9" s="43">
        <v>852983.03366414621</v>
      </c>
      <c r="AG9" s="43">
        <v>844123.37401817658</v>
      </c>
    </row>
    <row r="10" spans="1:33" ht="16.5" customHeight="1">
      <c r="A10" s="45" t="s">
        <v>659</v>
      </c>
      <c r="B10" s="33" t="s">
        <v>641</v>
      </c>
      <c r="C10" s="33" t="s">
        <v>641</v>
      </c>
      <c r="D10" s="33">
        <v>225613.38</v>
      </c>
      <c r="E10" s="33">
        <v>363267</v>
      </c>
      <c r="F10" s="33">
        <v>520773.65</v>
      </c>
      <c r="G10" s="33">
        <v>688091.36</v>
      </c>
      <c r="H10" s="33">
        <v>999753.54</v>
      </c>
      <c r="I10" s="33">
        <v>1116957.68</v>
      </c>
      <c r="J10" s="33">
        <v>1201667.1000000001</v>
      </c>
      <c r="K10" s="33">
        <v>1252860</v>
      </c>
      <c r="L10" s="33">
        <v>1269292.44</v>
      </c>
      <c r="M10" s="33">
        <v>1256146</v>
      </c>
      <c r="N10" s="33">
        <v>1298299</v>
      </c>
      <c r="O10" s="33">
        <v>1352675</v>
      </c>
      <c r="P10" s="33">
        <v>1380557</v>
      </c>
      <c r="Q10" s="35">
        <v>1432625</v>
      </c>
      <c r="R10" s="35">
        <v>851761.95053358725</v>
      </c>
      <c r="S10" s="35">
        <v>888134.69778220274</v>
      </c>
      <c r="T10" s="35">
        <v>900692.79297885078</v>
      </c>
      <c r="U10" s="35">
        <v>915961.78558151587</v>
      </c>
      <c r="V10" s="35">
        <v>987257.59250088199</v>
      </c>
      <c r="W10" s="35">
        <v>1007637.3759072456</v>
      </c>
      <c r="X10" s="35">
        <v>1096712.1670610246</v>
      </c>
      <c r="Y10" s="35" t="s">
        <v>658</v>
      </c>
      <c r="Z10" s="35" t="s">
        <v>658</v>
      </c>
      <c r="AA10" s="35" t="s">
        <v>658</v>
      </c>
      <c r="AB10" s="35" t="s">
        <v>658</v>
      </c>
      <c r="AC10" s="35" t="s">
        <v>658</v>
      </c>
      <c r="AD10" s="35" t="s">
        <v>658</v>
      </c>
      <c r="AE10" s="35" t="s">
        <v>658</v>
      </c>
      <c r="AF10" s="35" t="s">
        <v>658</v>
      </c>
      <c r="AG10" s="35" t="s">
        <v>658</v>
      </c>
    </row>
    <row r="11" spans="1:33" ht="16.5" customHeight="1">
      <c r="A11" s="34" t="s">
        <v>657</v>
      </c>
      <c r="B11" s="33">
        <v>98551</v>
      </c>
      <c r="C11" s="33">
        <v>128769</v>
      </c>
      <c r="D11" s="33">
        <v>27081</v>
      </c>
      <c r="E11" s="33">
        <v>34606</v>
      </c>
      <c r="F11" s="33">
        <v>39813</v>
      </c>
      <c r="G11" s="33">
        <v>45441</v>
      </c>
      <c r="H11" s="33">
        <v>51901</v>
      </c>
      <c r="I11" s="33">
        <v>52898</v>
      </c>
      <c r="J11" s="33">
        <v>53874</v>
      </c>
      <c r="K11" s="33">
        <v>56772</v>
      </c>
      <c r="L11" s="33">
        <v>61284</v>
      </c>
      <c r="M11" s="33">
        <v>62705</v>
      </c>
      <c r="N11" s="33">
        <v>64072</v>
      </c>
      <c r="O11" s="33">
        <v>66893</v>
      </c>
      <c r="P11" s="33">
        <v>68021</v>
      </c>
      <c r="Q11" s="35">
        <v>70304</v>
      </c>
      <c r="R11" s="35">
        <v>100485.61766309441</v>
      </c>
      <c r="S11" s="35">
        <v>103469.81987011855</v>
      </c>
      <c r="T11" s="35">
        <v>107316.81733066414</v>
      </c>
      <c r="U11" s="35">
        <v>112722.6657018261</v>
      </c>
      <c r="V11" s="35">
        <v>111237.70972009751</v>
      </c>
      <c r="W11" s="35">
        <v>109735.09502401376</v>
      </c>
      <c r="X11" s="35">
        <v>123317.5825311543</v>
      </c>
      <c r="Y11" s="35">
        <v>119978.83837834008</v>
      </c>
      <c r="Z11" s="35">
        <v>126854.67714199767</v>
      </c>
      <c r="AA11" s="35">
        <v>120206.75691287633</v>
      </c>
      <c r="AB11" s="35">
        <v>110738.2452064016</v>
      </c>
      <c r="AC11" s="35">
        <v>103803.03027298137</v>
      </c>
      <c r="AD11" s="43">
        <v>105605.2225970268</v>
      </c>
      <c r="AE11" s="44">
        <v>106581.57890487878</v>
      </c>
      <c r="AF11" s="43">
        <v>109301.40619692924</v>
      </c>
      <c r="AG11" s="43">
        <v>109597.31844960712</v>
      </c>
    </row>
    <row r="12" spans="1:33" ht="16.5" customHeight="1">
      <c r="A12" s="34" t="s">
        <v>656</v>
      </c>
      <c r="B12" s="33">
        <v>28854</v>
      </c>
      <c r="C12" s="33">
        <v>31665</v>
      </c>
      <c r="D12" s="33">
        <v>35134</v>
      </c>
      <c r="E12" s="33">
        <v>46724</v>
      </c>
      <c r="F12" s="33">
        <v>68678</v>
      </c>
      <c r="G12" s="33">
        <v>78063</v>
      </c>
      <c r="H12" s="33">
        <v>94341</v>
      </c>
      <c r="I12" s="33">
        <v>96645</v>
      </c>
      <c r="J12" s="33">
        <v>99510</v>
      </c>
      <c r="K12" s="33">
        <v>103116</v>
      </c>
      <c r="L12" s="33">
        <v>108932</v>
      </c>
      <c r="M12" s="33">
        <v>115451</v>
      </c>
      <c r="N12" s="33">
        <v>118899</v>
      </c>
      <c r="O12" s="33">
        <v>124584</v>
      </c>
      <c r="P12" s="33">
        <v>128359</v>
      </c>
      <c r="Q12" s="35">
        <v>132384</v>
      </c>
      <c r="R12" s="35">
        <v>161237.6335393647</v>
      </c>
      <c r="S12" s="35">
        <v>168969.39215705439</v>
      </c>
      <c r="T12" s="35">
        <v>168216.76129200601</v>
      </c>
      <c r="U12" s="35">
        <v>173538.81507410944</v>
      </c>
      <c r="V12" s="35">
        <v>172960.13261476057</v>
      </c>
      <c r="W12" s="35">
        <v>175127.84138610313</v>
      </c>
      <c r="X12" s="35">
        <v>177320.99547171814</v>
      </c>
      <c r="Y12" s="35">
        <v>184199.09137989173</v>
      </c>
      <c r="Z12" s="35">
        <v>183825.72418631049</v>
      </c>
      <c r="AA12" s="35">
        <v>168099.53433899098</v>
      </c>
      <c r="AB12" s="35">
        <v>175788.97173715092</v>
      </c>
      <c r="AC12" s="35">
        <v>163791.29311902044</v>
      </c>
      <c r="AD12" s="43">
        <v>163601.73110557569</v>
      </c>
      <c r="AE12" s="43">
        <v>168435.63414130086</v>
      </c>
      <c r="AF12" s="43">
        <v>169830.17838475661</v>
      </c>
      <c r="AG12" s="43">
        <v>170246.27799988686</v>
      </c>
    </row>
    <row r="13" spans="1:33" ht="16.5" customHeight="1">
      <c r="A13" s="34" t="s">
        <v>655</v>
      </c>
      <c r="B13" s="33" t="s">
        <v>641</v>
      </c>
      <c r="C13" s="33" t="s">
        <v>641</v>
      </c>
      <c r="D13" s="33" t="s">
        <v>641</v>
      </c>
      <c r="E13" s="33" t="s">
        <v>641</v>
      </c>
      <c r="F13" s="33" t="s">
        <v>641</v>
      </c>
      <c r="G13" s="33">
        <v>94925</v>
      </c>
      <c r="H13" s="33">
        <v>121398</v>
      </c>
      <c r="I13" s="33">
        <v>121906</v>
      </c>
      <c r="J13" s="33">
        <v>122496</v>
      </c>
      <c r="K13" s="33">
        <v>129852</v>
      </c>
      <c r="L13" s="33">
        <v>135871</v>
      </c>
      <c r="M13" s="33">
        <v>136104</v>
      </c>
      <c r="N13" s="33">
        <v>139136</v>
      </c>
      <c r="O13" s="33">
        <v>145060</v>
      </c>
      <c r="P13" s="33">
        <v>148558</v>
      </c>
      <c r="Q13" s="35">
        <v>162445</v>
      </c>
      <c r="R13" s="35">
        <v>313896.92522020405</v>
      </c>
      <c r="S13" s="35">
        <v>275231.42567910667</v>
      </c>
      <c r="T13" s="35">
        <v>282738.56512992969</v>
      </c>
      <c r="U13" s="35">
        <v>283699.01814509422</v>
      </c>
      <c r="V13" s="35">
        <v>286713.62925246486</v>
      </c>
      <c r="W13" s="35">
        <v>278863.59257525147</v>
      </c>
      <c r="X13" s="35">
        <v>297631.07481044956</v>
      </c>
      <c r="Y13" s="35">
        <v>307752.81318667787</v>
      </c>
      <c r="Z13" s="35">
        <v>314278.09776319546</v>
      </c>
      <c r="AA13" s="35">
        <v>305014.39009536692</v>
      </c>
      <c r="AB13" s="35">
        <v>291914.04495959118</v>
      </c>
      <c r="AC13" s="35">
        <v>292715.71988975571</v>
      </c>
      <c r="AD13" s="43">
        <v>313357.26266869658</v>
      </c>
      <c r="AE13" s="43">
        <v>321538.60859402397</v>
      </c>
      <c r="AF13" s="43">
        <v>339176.76940326387</v>
      </c>
      <c r="AG13" s="43">
        <v>344073.2044640985</v>
      </c>
    </row>
    <row r="14" spans="1:33" s="30" customFormat="1" ht="16.5" customHeight="1">
      <c r="A14" s="42" t="s">
        <v>654</v>
      </c>
      <c r="B14" s="41" t="s">
        <v>641</v>
      </c>
      <c r="C14" s="41" t="s">
        <v>641</v>
      </c>
      <c r="D14" s="41" t="s">
        <v>641</v>
      </c>
      <c r="E14" s="41" t="s">
        <v>641</v>
      </c>
      <c r="F14" s="40">
        <f t="shared" ref="F14:AD14" si="1">SUM(F15:F22)</f>
        <v>39854</v>
      </c>
      <c r="G14" s="40">
        <f t="shared" si="1"/>
        <v>39581</v>
      </c>
      <c r="H14" s="40">
        <f t="shared" si="1"/>
        <v>41143</v>
      </c>
      <c r="I14" s="40">
        <f t="shared" si="1"/>
        <v>40703</v>
      </c>
      <c r="J14" s="40">
        <f t="shared" si="1"/>
        <v>40241</v>
      </c>
      <c r="K14" s="40">
        <f t="shared" si="1"/>
        <v>39384</v>
      </c>
      <c r="L14" s="40">
        <f t="shared" si="1"/>
        <v>39585</v>
      </c>
      <c r="M14" s="40">
        <f t="shared" si="1"/>
        <v>39808</v>
      </c>
      <c r="N14" s="40">
        <f t="shared" si="1"/>
        <v>38984.124200000006</v>
      </c>
      <c r="O14" s="40">
        <f t="shared" si="1"/>
        <v>40180.218951999996</v>
      </c>
      <c r="P14" s="40">
        <f t="shared" si="1"/>
        <v>41605.038687999993</v>
      </c>
      <c r="Q14" s="40">
        <f t="shared" si="1"/>
        <v>43278.862481000004</v>
      </c>
      <c r="R14" s="40">
        <f t="shared" si="1"/>
        <v>45100.241891000005</v>
      </c>
      <c r="S14" s="40">
        <f t="shared" si="1"/>
        <v>46507.533026999998</v>
      </c>
      <c r="T14" s="40">
        <f t="shared" si="1"/>
        <v>46096.088878999995</v>
      </c>
      <c r="U14" s="40">
        <f t="shared" si="1"/>
        <v>45676.831126000005</v>
      </c>
      <c r="V14" s="40">
        <f t="shared" si="1"/>
        <v>46545.783080000001</v>
      </c>
      <c r="W14" s="40">
        <f t="shared" si="1"/>
        <v>47124.653055000002</v>
      </c>
      <c r="X14" s="40">
        <f t="shared" si="1"/>
        <v>49504.172899999998</v>
      </c>
      <c r="Y14" s="40">
        <f t="shared" si="1"/>
        <v>51873.259700000002</v>
      </c>
      <c r="Z14" s="40">
        <f t="shared" si="1"/>
        <v>53712.078799999996</v>
      </c>
      <c r="AA14" s="40">
        <f t="shared" si="1"/>
        <v>53898.382540000013</v>
      </c>
      <c r="AB14" s="40">
        <f t="shared" si="1"/>
        <v>52627.181348999991</v>
      </c>
      <c r="AC14" s="40">
        <f t="shared" si="1"/>
        <v>54328.134432999992</v>
      </c>
      <c r="AD14" s="40">
        <f t="shared" si="1"/>
        <v>55169.258447999993</v>
      </c>
      <c r="AE14" s="40">
        <v>56467.102654000009</v>
      </c>
      <c r="AF14" s="40">
        <v>57012.094199999992</v>
      </c>
      <c r="AG14" s="40" t="s">
        <v>641</v>
      </c>
    </row>
    <row r="15" spans="1:33" s="30" customFormat="1" ht="16.5" customHeight="1">
      <c r="A15" s="34" t="s">
        <v>653</v>
      </c>
      <c r="B15" s="33" t="s">
        <v>641</v>
      </c>
      <c r="C15" s="33" t="s">
        <v>641</v>
      </c>
      <c r="D15" s="33" t="s">
        <v>641</v>
      </c>
      <c r="E15" s="33" t="s">
        <v>641</v>
      </c>
      <c r="F15" s="33">
        <v>21790</v>
      </c>
      <c r="G15" s="33">
        <v>21161</v>
      </c>
      <c r="H15" s="33">
        <v>20981</v>
      </c>
      <c r="I15" s="33">
        <v>21090</v>
      </c>
      <c r="J15" s="33">
        <v>20336</v>
      </c>
      <c r="K15" s="33">
        <v>20247</v>
      </c>
      <c r="L15" s="33">
        <v>18832</v>
      </c>
      <c r="M15" s="33">
        <v>18818</v>
      </c>
      <c r="N15" s="33">
        <v>16802.168100000003</v>
      </c>
      <c r="O15" s="33">
        <v>17509.219211999996</v>
      </c>
      <c r="P15" s="33">
        <v>17873.721648999999</v>
      </c>
      <c r="Q15" s="33">
        <v>18683.797939</v>
      </c>
      <c r="R15" s="33">
        <v>18807.334752999999</v>
      </c>
      <c r="S15" s="33">
        <v>19582.868181999998</v>
      </c>
      <c r="T15" s="33">
        <v>19678.689117000002</v>
      </c>
      <c r="U15" s="33">
        <v>19178.851354999999</v>
      </c>
      <c r="V15" s="33">
        <v>18920.853862999997</v>
      </c>
      <c r="W15" s="33">
        <v>19424.922553999997</v>
      </c>
      <c r="X15" s="33">
        <v>20390.185932999997</v>
      </c>
      <c r="Y15" s="33">
        <v>20388.053</v>
      </c>
      <c r="Z15" s="33">
        <v>21198.100300000002</v>
      </c>
      <c r="AA15" s="33">
        <v>21099.988628999999</v>
      </c>
      <c r="AB15" s="33">
        <v>20569.726839999999</v>
      </c>
      <c r="AC15" s="35">
        <v>20558.575434999999</v>
      </c>
      <c r="AD15" s="35">
        <v>21142.192439999999</v>
      </c>
      <c r="AE15" s="35">
        <v>21257.402984</v>
      </c>
      <c r="AF15" s="35">
        <v>21428.948799999998</v>
      </c>
      <c r="AG15" s="35" t="s">
        <v>641</v>
      </c>
    </row>
    <row r="16" spans="1:33" ht="16.5" customHeight="1">
      <c r="A16" s="34" t="s">
        <v>652</v>
      </c>
      <c r="B16" s="33" t="s">
        <v>641</v>
      </c>
      <c r="C16" s="33" t="s">
        <v>641</v>
      </c>
      <c r="D16" s="33" t="s">
        <v>641</v>
      </c>
      <c r="E16" s="33" t="s">
        <v>641</v>
      </c>
      <c r="F16" s="33">
        <v>381</v>
      </c>
      <c r="G16" s="33">
        <v>350</v>
      </c>
      <c r="H16" s="33">
        <v>571</v>
      </c>
      <c r="I16" s="33">
        <v>662</v>
      </c>
      <c r="J16" s="33">
        <v>701</v>
      </c>
      <c r="K16" s="33">
        <v>705</v>
      </c>
      <c r="L16" s="33">
        <v>833</v>
      </c>
      <c r="M16" s="33">
        <v>860</v>
      </c>
      <c r="N16" s="33">
        <v>955.24509999999998</v>
      </c>
      <c r="O16" s="33">
        <v>1023.7081319999999</v>
      </c>
      <c r="P16" s="33">
        <v>1115.35194</v>
      </c>
      <c r="Q16" s="33">
        <v>1190.168551</v>
      </c>
      <c r="R16" s="33">
        <v>1339.431795</v>
      </c>
      <c r="S16" s="33">
        <v>1427.305259</v>
      </c>
      <c r="T16" s="33">
        <v>1431.6725369999999</v>
      </c>
      <c r="U16" s="33">
        <v>1476.0326319999997</v>
      </c>
      <c r="V16" s="33">
        <v>1576.197658</v>
      </c>
      <c r="W16" s="33">
        <v>1699.5838489999999</v>
      </c>
      <c r="X16" s="33">
        <v>1865.7201999999997</v>
      </c>
      <c r="Y16" s="33">
        <v>1930.2944</v>
      </c>
      <c r="Z16" s="33">
        <v>2081.0625999999997</v>
      </c>
      <c r="AA16" s="33">
        <v>2196.117518</v>
      </c>
      <c r="AB16" s="33">
        <v>2172.7471529999998</v>
      </c>
      <c r="AC16" s="36">
        <v>2363.430715</v>
      </c>
      <c r="AD16" s="35">
        <v>2488.8479259999999</v>
      </c>
      <c r="AE16" s="35">
        <v>2564.6256590000003</v>
      </c>
      <c r="AF16" s="35">
        <v>2674.5208000000002</v>
      </c>
      <c r="AG16" s="35" t="s">
        <v>641</v>
      </c>
    </row>
    <row r="17" spans="1:33" ht="16.5" customHeight="1">
      <c r="A17" s="34" t="s">
        <v>651</v>
      </c>
      <c r="B17" s="33" t="s">
        <v>641</v>
      </c>
      <c r="C17" s="33" t="s">
        <v>641</v>
      </c>
      <c r="D17" s="33" t="s">
        <v>641</v>
      </c>
      <c r="E17" s="33" t="s">
        <v>641</v>
      </c>
      <c r="F17" s="33">
        <v>10558</v>
      </c>
      <c r="G17" s="33">
        <v>10427</v>
      </c>
      <c r="H17" s="33">
        <v>11475</v>
      </c>
      <c r="I17" s="33">
        <v>10528</v>
      </c>
      <c r="J17" s="33">
        <v>10737</v>
      </c>
      <c r="K17" s="33">
        <v>10231</v>
      </c>
      <c r="L17" s="33">
        <v>10668</v>
      </c>
      <c r="M17" s="33">
        <v>10559</v>
      </c>
      <c r="N17" s="33">
        <v>11530.220300000001</v>
      </c>
      <c r="O17" s="33">
        <v>12056.0676</v>
      </c>
      <c r="P17" s="33">
        <v>12284.382321999999</v>
      </c>
      <c r="Q17" s="33">
        <v>12902.056581000001</v>
      </c>
      <c r="R17" s="33">
        <v>13843.512074999999</v>
      </c>
      <c r="S17" s="33">
        <v>14178.091572000001</v>
      </c>
      <c r="T17" s="33">
        <v>13663.224326</v>
      </c>
      <c r="U17" s="33">
        <v>13606.195594000001</v>
      </c>
      <c r="V17" s="33">
        <v>14354.281087000001</v>
      </c>
      <c r="W17" s="33">
        <v>14417.698761</v>
      </c>
      <c r="X17" s="33">
        <v>14721.465516</v>
      </c>
      <c r="Y17" s="33">
        <v>16137.9522</v>
      </c>
      <c r="Z17" s="33">
        <v>16849.9198</v>
      </c>
      <c r="AA17" s="33">
        <v>16805.109970000001</v>
      </c>
      <c r="AB17" s="33">
        <v>16406.938677999999</v>
      </c>
      <c r="AC17" s="36">
        <v>17316.613255</v>
      </c>
      <c r="AD17" s="35">
        <v>17516.432841999998</v>
      </c>
      <c r="AE17" s="35">
        <v>18004.627035000001</v>
      </c>
      <c r="AF17" s="35">
        <v>18339.048699999999</v>
      </c>
      <c r="AG17" s="35" t="s">
        <v>641</v>
      </c>
    </row>
    <row r="18" spans="1:33" ht="16.5" customHeight="1">
      <c r="A18" s="34" t="s">
        <v>650</v>
      </c>
      <c r="B18" s="33" t="s">
        <v>641</v>
      </c>
      <c r="C18" s="33" t="s">
        <v>641</v>
      </c>
      <c r="D18" s="33" t="s">
        <v>641</v>
      </c>
      <c r="E18" s="33" t="s">
        <v>641</v>
      </c>
      <c r="F18" s="33">
        <v>219</v>
      </c>
      <c r="G18" s="33">
        <v>306</v>
      </c>
      <c r="H18" s="33">
        <v>193</v>
      </c>
      <c r="I18" s="33">
        <v>195</v>
      </c>
      <c r="J18" s="33">
        <v>199</v>
      </c>
      <c r="K18" s="33">
        <v>188</v>
      </c>
      <c r="L18" s="33">
        <v>187</v>
      </c>
      <c r="M18" s="33">
        <v>187</v>
      </c>
      <c r="N18" s="33">
        <v>184.16370000000001</v>
      </c>
      <c r="O18" s="33">
        <v>189.170345</v>
      </c>
      <c r="P18" s="33">
        <v>181.71669800000001</v>
      </c>
      <c r="Q18" s="33">
        <v>186.10567</v>
      </c>
      <c r="R18" s="33">
        <v>191.89107100000004</v>
      </c>
      <c r="S18" s="33">
        <v>186.99797199999998</v>
      </c>
      <c r="T18" s="33">
        <v>187.793553</v>
      </c>
      <c r="U18" s="33">
        <v>176.144657</v>
      </c>
      <c r="V18" s="33">
        <v>173.21470899999997</v>
      </c>
      <c r="W18" s="33">
        <v>172.98174700000001</v>
      </c>
      <c r="X18" s="33">
        <v>163.88912900000003</v>
      </c>
      <c r="Y18" s="33">
        <v>155.51650000000001</v>
      </c>
      <c r="Z18" s="33">
        <v>160.68529999999998</v>
      </c>
      <c r="AA18" s="33">
        <v>168.066937</v>
      </c>
      <c r="AB18" s="33">
        <v>158.87200799999999</v>
      </c>
      <c r="AC18" s="36">
        <v>160.306691</v>
      </c>
      <c r="AD18" s="35">
        <v>161.88904700000001</v>
      </c>
      <c r="AE18" s="35">
        <v>156.31329400000001</v>
      </c>
      <c r="AF18" s="35">
        <v>157.73150000000001</v>
      </c>
      <c r="AG18" s="35" t="s">
        <v>641</v>
      </c>
    </row>
    <row r="19" spans="1:33" ht="16.5" customHeight="1">
      <c r="A19" s="34" t="s">
        <v>644</v>
      </c>
      <c r="B19" s="33">
        <v>4197</v>
      </c>
      <c r="C19" s="33">
        <v>4128</v>
      </c>
      <c r="D19" s="33">
        <v>4592</v>
      </c>
      <c r="E19" s="33">
        <v>4513</v>
      </c>
      <c r="F19" s="33">
        <v>6516</v>
      </c>
      <c r="G19" s="33">
        <v>6534</v>
      </c>
      <c r="H19" s="33">
        <v>7082</v>
      </c>
      <c r="I19" s="33">
        <v>7344</v>
      </c>
      <c r="J19" s="33">
        <v>7320</v>
      </c>
      <c r="K19" s="33">
        <v>6940</v>
      </c>
      <c r="L19" s="33">
        <v>7996</v>
      </c>
      <c r="M19" s="33">
        <v>8244</v>
      </c>
      <c r="N19" s="33">
        <v>8350.4012999999995</v>
      </c>
      <c r="O19" s="33">
        <v>8037.4858980000008</v>
      </c>
      <c r="P19" s="33">
        <v>8702.2589120000011</v>
      </c>
      <c r="Q19" s="33">
        <v>8764.0169889999997</v>
      </c>
      <c r="R19" s="33">
        <v>9399.8729629999998</v>
      </c>
      <c r="S19" s="33">
        <v>9543.5642550000011</v>
      </c>
      <c r="T19" s="33">
        <v>9499.8287029999992</v>
      </c>
      <c r="U19" s="33">
        <v>9555.383124</v>
      </c>
      <c r="V19" s="33">
        <v>9715.2788890000011</v>
      </c>
      <c r="W19" s="33">
        <v>9470.1332469999998</v>
      </c>
      <c r="X19" s="33">
        <v>10358.926487000002</v>
      </c>
      <c r="Y19" s="33">
        <v>11136.821900000001</v>
      </c>
      <c r="Z19" s="33">
        <v>11031.9995</v>
      </c>
      <c r="AA19" s="33">
        <v>11129.418953</v>
      </c>
      <c r="AB19" s="33">
        <v>10773.7353</v>
      </c>
      <c r="AC19" s="36">
        <v>11314.228574000001</v>
      </c>
      <c r="AD19" s="35">
        <v>11120.63185</v>
      </c>
      <c r="AE19" s="35">
        <v>11735.558829</v>
      </c>
      <c r="AF19" s="35">
        <v>11599.8469</v>
      </c>
      <c r="AG19" s="35" t="s">
        <v>641</v>
      </c>
    </row>
    <row r="20" spans="1:33" ht="16.5" customHeight="1">
      <c r="A20" s="38" t="s">
        <v>649</v>
      </c>
      <c r="B20" s="33" t="s">
        <v>641</v>
      </c>
      <c r="C20" s="33" t="s">
        <v>641</v>
      </c>
      <c r="D20" s="33" t="s">
        <v>641</v>
      </c>
      <c r="E20" s="33" t="s">
        <v>641</v>
      </c>
      <c r="F20" s="33" t="s">
        <v>641</v>
      </c>
      <c r="G20" s="33">
        <v>364</v>
      </c>
      <c r="H20" s="33">
        <v>431</v>
      </c>
      <c r="I20" s="33">
        <v>454</v>
      </c>
      <c r="J20" s="33">
        <v>495</v>
      </c>
      <c r="K20" s="33">
        <v>562</v>
      </c>
      <c r="L20" s="33">
        <v>577</v>
      </c>
      <c r="M20" s="33">
        <v>607</v>
      </c>
      <c r="N20" s="33">
        <v>390.9409</v>
      </c>
      <c r="O20" s="33">
        <v>531.07757100000003</v>
      </c>
      <c r="P20" s="33">
        <v>513.41098099999999</v>
      </c>
      <c r="Q20" s="33">
        <v>558.98629999999991</v>
      </c>
      <c r="R20" s="33">
        <v>587.65657799999997</v>
      </c>
      <c r="S20" s="33">
        <v>625.77712400000007</v>
      </c>
      <c r="T20" s="33">
        <v>650.98968500000001</v>
      </c>
      <c r="U20" s="33">
        <v>688.58305900000005</v>
      </c>
      <c r="V20" s="33">
        <v>703.84377199999994</v>
      </c>
      <c r="W20" s="33">
        <v>738.47902800000008</v>
      </c>
      <c r="X20" s="33">
        <v>753.30440099999998</v>
      </c>
      <c r="Y20" s="33">
        <v>777.72930000000008</v>
      </c>
      <c r="Z20" s="33">
        <v>843.92600000000004</v>
      </c>
      <c r="AA20" s="33">
        <v>881.04851499999995</v>
      </c>
      <c r="AB20" s="33">
        <v>841.18544899999995</v>
      </c>
      <c r="AC20" s="36">
        <v>846.28385000000003</v>
      </c>
      <c r="AD20" s="35">
        <v>851.33871699999997</v>
      </c>
      <c r="AE20" s="35">
        <v>851.65238199999999</v>
      </c>
      <c r="AF20" s="35">
        <v>863.76990000000001</v>
      </c>
      <c r="AG20" s="35" t="s">
        <v>641</v>
      </c>
    </row>
    <row r="21" spans="1:33" ht="16.5" customHeight="1">
      <c r="A21" s="34" t="s">
        <v>648</v>
      </c>
      <c r="B21" s="33" t="s">
        <v>641</v>
      </c>
      <c r="C21" s="33" t="s">
        <v>641</v>
      </c>
      <c r="D21" s="33" t="s">
        <v>641</v>
      </c>
      <c r="E21" s="33" t="s">
        <v>641</v>
      </c>
      <c r="F21" s="33" t="s">
        <v>641</v>
      </c>
      <c r="G21" s="33" t="s">
        <v>641</v>
      </c>
      <c r="H21" s="33">
        <v>286</v>
      </c>
      <c r="I21" s="33">
        <v>282</v>
      </c>
      <c r="J21" s="33">
        <v>271</v>
      </c>
      <c r="K21" s="33">
        <v>260</v>
      </c>
      <c r="L21" s="33">
        <v>260</v>
      </c>
      <c r="M21" s="33">
        <v>260</v>
      </c>
      <c r="N21" s="33">
        <v>255.38840000000002</v>
      </c>
      <c r="O21" s="33">
        <v>254.21924200000004</v>
      </c>
      <c r="P21" s="33">
        <v>280.125878</v>
      </c>
      <c r="Q21" s="33">
        <v>294.71404899999999</v>
      </c>
      <c r="R21" s="33">
        <v>298.132858</v>
      </c>
      <c r="S21" s="33">
        <v>295.33117599999997</v>
      </c>
      <c r="T21" s="33">
        <v>301.363563</v>
      </c>
      <c r="U21" s="33">
        <v>366.84362800000002</v>
      </c>
      <c r="V21" s="33">
        <v>356.984306</v>
      </c>
      <c r="W21" s="33">
        <v>359.19848399999995</v>
      </c>
      <c r="X21" s="33">
        <v>359.85686900000002</v>
      </c>
      <c r="Y21" s="33">
        <v>380.78190000000001</v>
      </c>
      <c r="Z21" s="33">
        <v>390.4581</v>
      </c>
      <c r="AA21" s="33">
        <v>364.67172900000003</v>
      </c>
      <c r="AB21" s="33">
        <v>389.20500600000003</v>
      </c>
      <c r="AC21" s="36">
        <v>389.38419099999999</v>
      </c>
      <c r="AD21" s="35">
        <v>402.115701</v>
      </c>
      <c r="AE21" s="35">
        <v>402.30593399999998</v>
      </c>
      <c r="AF21" s="35">
        <v>414.20960000000002</v>
      </c>
      <c r="AG21" s="35" t="s">
        <v>641</v>
      </c>
    </row>
    <row r="22" spans="1:33" s="30" customFormat="1" ht="16.5" customHeight="1">
      <c r="A22" s="34" t="s">
        <v>647</v>
      </c>
      <c r="B22" s="33" t="s">
        <v>641</v>
      </c>
      <c r="C22" s="33" t="s">
        <v>641</v>
      </c>
      <c r="D22" s="33" t="s">
        <v>641</v>
      </c>
      <c r="E22" s="33" t="s">
        <v>641</v>
      </c>
      <c r="F22" s="33">
        <v>390</v>
      </c>
      <c r="G22" s="33">
        <v>439</v>
      </c>
      <c r="H22" s="33">
        <v>124</v>
      </c>
      <c r="I22" s="33">
        <v>148</v>
      </c>
      <c r="J22" s="33">
        <v>182</v>
      </c>
      <c r="K22" s="33">
        <v>251</v>
      </c>
      <c r="L22" s="33">
        <v>232</v>
      </c>
      <c r="M22" s="33">
        <v>273</v>
      </c>
      <c r="N22" s="33">
        <v>515.5963999999949</v>
      </c>
      <c r="O22" s="33">
        <v>579.27095199999894</v>
      </c>
      <c r="P22" s="33">
        <v>654.07030799999484</v>
      </c>
      <c r="Q22" s="33">
        <v>699.01640200000111</v>
      </c>
      <c r="R22" s="33">
        <v>632.40979800000787</v>
      </c>
      <c r="S22" s="33">
        <v>667.59748699999909</v>
      </c>
      <c r="T22" s="33">
        <v>682.52739499999007</v>
      </c>
      <c r="U22" s="33">
        <v>628.79707700001018</v>
      </c>
      <c r="V22" s="33">
        <v>745.12879600000451</v>
      </c>
      <c r="W22" s="33">
        <v>841.65538500000548</v>
      </c>
      <c r="X22" s="33">
        <v>890.82436499999312</v>
      </c>
      <c r="Y22" s="33">
        <v>966.1105000000025</v>
      </c>
      <c r="Z22" s="33">
        <v>1155.9271999999999</v>
      </c>
      <c r="AA22" s="33">
        <v>1253.9602890000001</v>
      </c>
      <c r="AB22" s="33">
        <v>1314.7709150000001</v>
      </c>
      <c r="AC22" s="35">
        <v>1379.3117219999999</v>
      </c>
      <c r="AD22" s="35">
        <v>1485.809925</v>
      </c>
      <c r="AE22" s="35">
        <v>1494.6165369999999</v>
      </c>
      <c r="AF22" s="35">
        <v>1534.018</v>
      </c>
      <c r="AG22" s="35" t="s">
        <v>641</v>
      </c>
    </row>
    <row r="23" spans="1:33" ht="16.5" customHeight="1">
      <c r="A23" s="39" t="s">
        <v>646</v>
      </c>
      <c r="B23" s="33"/>
      <c r="C23" s="33"/>
      <c r="D23" s="33"/>
      <c r="E23" s="33"/>
      <c r="F23" s="33"/>
      <c r="G23" s="33"/>
      <c r="H23" s="33"/>
      <c r="I23" s="33"/>
      <c r="J23" s="33"/>
      <c r="K23" s="33"/>
      <c r="L23" s="33"/>
      <c r="M23" s="33"/>
      <c r="N23" s="33"/>
      <c r="O23" s="33"/>
      <c r="P23" s="33"/>
      <c r="Q23" s="35"/>
      <c r="R23" s="35"/>
      <c r="S23" s="35"/>
      <c r="T23" s="35"/>
      <c r="U23" s="35"/>
      <c r="V23" s="35"/>
      <c r="W23" s="35"/>
      <c r="X23" s="35"/>
      <c r="Y23" s="35"/>
      <c r="Z23" s="35"/>
      <c r="AA23" s="35"/>
      <c r="AB23" s="35"/>
      <c r="AC23" s="35"/>
      <c r="AD23" s="35"/>
      <c r="AE23" s="35"/>
      <c r="AF23" s="35"/>
      <c r="AG23" s="35"/>
    </row>
    <row r="24" spans="1:33" ht="16.5" customHeight="1">
      <c r="A24" s="38" t="s">
        <v>645</v>
      </c>
      <c r="B24" s="33">
        <v>17064</v>
      </c>
      <c r="C24" s="33">
        <v>13260</v>
      </c>
      <c r="D24" s="33">
        <v>6179</v>
      </c>
      <c r="E24" s="33">
        <v>3931</v>
      </c>
      <c r="F24" s="33">
        <v>4503</v>
      </c>
      <c r="G24" s="33">
        <v>4825</v>
      </c>
      <c r="H24" s="33">
        <v>6057</v>
      </c>
      <c r="I24" s="33">
        <v>6273</v>
      </c>
      <c r="J24" s="33">
        <v>6091</v>
      </c>
      <c r="K24" s="33">
        <v>6199</v>
      </c>
      <c r="L24" s="33">
        <v>5921</v>
      </c>
      <c r="M24" s="33">
        <v>5545</v>
      </c>
      <c r="N24" s="33">
        <v>5050</v>
      </c>
      <c r="O24" s="33">
        <v>5166</v>
      </c>
      <c r="P24" s="33">
        <v>5304</v>
      </c>
      <c r="Q24" s="35">
        <v>5330</v>
      </c>
      <c r="R24" s="37">
        <v>5573.9916949999997</v>
      </c>
      <c r="S24" s="37">
        <v>5570.5677539999997</v>
      </c>
      <c r="T24" s="37">
        <v>5337.8184959999999</v>
      </c>
      <c r="U24" s="35">
        <v>5679.9327190000004</v>
      </c>
      <c r="V24" s="35">
        <v>5510.8824969999996</v>
      </c>
      <c r="W24" s="35">
        <v>5381.3696630000004</v>
      </c>
      <c r="X24" s="35">
        <v>5409.8024230000001</v>
      </c>
      <c r="Y24" s="35">
        <v>5784.2503559999996</v>
      </c>
      <c r="Z24" s="33">
        <v>6178.5061949999999</v>
      </c>
      <c r="AA24" s="33">
        <v>5914.0960670000004</v>
      </c>
      <c r="AB24" s="33">
        <v>6419.7054660000003</v>
      </c>
      <c r="AC24" s="35">
        <v>6567.8390909999998</v>
      </c>
      <c r="AD24" s="35">
        <v>6752.432476</v>
      </c>
      <c r="AE24" s="35">
        <v>7283.1049199999998</v>
      </c>
      <c r="AF24" s="35">
        <v>6674.6818009999997</v>
      </c>
      <c r="AG24" s="35">
        <v>6535.9028010000002</v>
      </c>
    </row>
    <row r="25" spans="1:33" s="30" customFormat="1" ht="16.5" customHeight="1">
      <c r="A25" s="34" t="s">
        <v>644</v>
      </c>
      <c r="B25" s="33">
        <v>4197</v>
      </c>
      <c r="C25" s="33">
        <v>4128</v>
      </c>
      <c r="D25" s="33">
        <v>4592</v>
      </c>
      <c r="E25" s="33">
        <v>4513</v>
      </c>
      <c r="F25" s="33">
        <v>6516</v>
      </c>
      <c r="G25" s="33">
        <v>6534</v>
      </c>
      <c r="H25" s="33">
        <v>7082</v>
      </c>
      <c r="I25" s="33">
        <v>7344</v>
      </c>
      <c r="J25" s="33">
        <v>7320</v>
      </c>
      <c r="K25" s="33">
        <v>6940</v>
      </c>
      <c r="L25" s="33">
        <v>7996</v>
      </c>
      <c r="M25" s="33">
        <v>8244</v>
      </c>
      <c r="N25" s="33">
        <v>8350.4012999999995</v>
      </c>
      <c r="O25" s="33">
        <v>8037.4858980000008</v>
      </c>
      <c r="P25" s="33">
        <v>8702.2589120000011</v>
      </c>
      <c r="Q25" s="33">
        <v>8764.0169889999997</v>
      </c>
      <c r="R25" s="33">
        <v>9399.8729629999998</v>
      </c>
      <c r="S25" s="33">
        <v>9543.5642550000011</v>
      </c>
      <c r="T25" s="33">
        <v>9499.8287029999992</v>
      </c>
      <c r="U25" s="33">
        <v>9555.383124</v>
      </c>
      <c r="V25" s="33">
        <v>9715.2788890000011</v>
      </c>
      <c r="W25" s="33">
        <v>9470.1332469999998</v>
      </c>
      <c r="X25" s="33">
        <v>10358.926487000002</v>
      </c>
      <c r="Y25" s="33">
        <v>11136.821900000001</v>
      </c>
      <c r="Z25" s="33">
        <v>11031.9995</v>
      </c>
      <c r="AA25" s="33">
        <v>11129.418953</v>
      </c>
      <c r="AB25" s="33">
        <v>10773.7353</v>
      </c>
      <c r="AC25" s="36">
        <v>11314.228574000001</v>
      </c>
      <c r="AD25" s="35">
        <v>11120.63185</v>
      </c>
      <c r="AE25" s="35">
        <v>11735.558829</v>
      </c>
      <c r="AF25" s="35">
        <v>11599.8469</v>
      </c>
      <c r="AG25" s="35" t="s">
        <v>641</v>
      </c>
    </row>
    <row r="26" spans="1:33" s="30" customFormat="1" ht="16.5" customHeight="1">
      <c r="A26" s="34" t="s">
        <v>643</v>
      </c>
      <c r="B26" s="33" t="s">
        <v>641</v>
      </c>
      <c r="C26" s="33" t="s">
        <v>641</v>
      </c>
      <c r="D26" s="33" t="s">
        <v>641</v>
      </c>
      <c r="E26" s="33" t="s">
        <v>641</v>
      </c>
      <c r="F26" s="33">
        <v>381</v>
      </c>
      <c r="G26" s="33">
        <v>350</v>
      </c>
      <c r="H26" s="33">
        <v>571</v>
      </c>
      <c r="I26" s="33">
        <v>662</v>
      </c>
      <c r="J26" s="33">
        <v>701</v>
      </c>
      <c r="K26" s="33">
        <v>705</v>
      </c>
      <c r="L26" s="33">
        <v>833</v>
      </c>
      <c r="M26" s="33">
        <v>860</v>
      </c>
      <c r="N26" s="33">
        <v>955.24509999999998</v>
      </c>
      <c r="O26" s="33">
        <v>1023.7081319999999</v>
      </c>
      <c r="P26" s="33">
        <v>1115.35194</v>
      </c>
      <c r="Q26" s="33">
        <v>1190.168551</v>
      </c>
      <c r="R26" s="33">
        <v>1339.431795</v>
      </c>
      <c r="S26" s="33">
        <v>1427.305259</v>
      </c>
      <c r="T26" s="33">
        <v>1431.6725369999999</v>
      </c>
      <c r="U26" s="33">
        <v>1476.0326319999997</v>
      </c>
      <c r="V26" s="33">
        <v>1576.197658</v>
      </c>
      <c r="W26" s="33">
        <v>1699.5838489999999</v>
      </c>
      <c r="X26" s="33">
        <v>1865.7201999999997</v>
      </c>
      <c r="Y26" s="33">
        <v>1930.2944</v>
      </c>
      <c r="Z26" s="33">
        <v>2081.0625999999997</v>
      </c>
      <c r="AA26" s="33">
        <v>2196.117518</v>
      </c>
      <c r="AB26" s="33">
        <v>2172.7471529999998</v>
      </c>
      <c r="AC26" s="36">
        <v>2363.430715</v>
      </c>
      <c r="AD26" s="35">
        <v>2488.8479259999999</v>
      </c>
      <c r="AE26" s="35">
        <v>2564.6256590000003</v>
      </c>
      <c r="AF26" s="35">
        <v>2674.5208000000002</v>
      </c>
      <c r="AG26" s="35" t="s">
        <v>641</v>
      </c>
    </row>
    <row r="27" spans="1:33" s="30" customFormat="1" ht="16.5" customHeight="1" thickBot="1">
      <c r="A27" s="34" t="s">
        <v>642</v>
      </c>
      <c r="B27" s="33" t="s">
        <v>641</v>
      </c>
      <c r="C27" s="33" t="s">
        <v>641</v>
      </c>
      <c r="D27" s="33" t="s">
        <v>641</v>
      </c>
      <c r="E27" s="33" t="s">
        <v>641</v>
      </c>
      <c r="F27" s="33">
        <v>10558</v>
      </c>
      <c r="G27" s="33">
        <v>10427</v>
      </c>
      <c r="H27" s="33">
        <v>11475</v>
      </c>
      <c r="I27" s="33">
        <v>10528</v>
      </c>
      <c r="J27" s="33">
        <v>10737</v>
      </c>
      <c r="K27" s="33">
        <v>10231</v>
      </c>
      <c r="L27" s="33">
        <v>10668</v>
      </c>
      <c r="M27" s="33">
        <v>10559</v>
      </c>
      <c r="N27" s="33">
        <v>11530.220300000001</v>
      </c>
      <c r="O27" s="33">
        <v>12056.0676</v>
      </c>
      <c r="P27" s="33">
        <v>12284.382321999999</v>
      </c>
      <c r="Q27" s="33">
        <v>12902.056581000001</v>
      </c>
      <c r="R27" s="32">
        <v>13843.512074999999</v>
      </c>
      <c r="S27" s="32">
        <v>14178.091572000001</v>
      </c>
      <c r="T27" s="32">
        <v>13663.224326</v>
      </c>
      <c r="U27" s="32">
        <v>13606.195594000001</v>
      </c>
      <c r="V27" s="32">
        <v>14354.281087000001</v>
      </c>
      <c r="W27" s="32">
        <v>14417.698761</v>
      </c>
      <c r="X27" s="32">
        <v>14721.465516</v>
      </c>
      <c r="Y27" s="32">
        <v>16137.9522</v>
      </c>
      <c r="Z27" s="32">
        <v>16849.9198</v>
      </c>
      <c r="AA27" s="32">
        <v>16805.109970000001</v>
      </c>
      <c r="AB27" s="32">
        <v>16406.938677999999</v>
      </c>
      <c r="AC27" s="31">
        <v>17316.613255</v>
      </c>
      <c r="AD27" s="31">
        <v>17516.432841999998</v>
      </c>
      <c r="AE27" s="31">
        <v>18004.627035000001</v>
      </c>
      <c r="AF27" s="31">
        <v>18339.048699999999</v>
      </c>
      <c r="AG27" s="31" t="s">
        <v>641</v>
      </c>
    </row>
    <row r="28" spans="1:33" s="27" customFormat="1" ht="12.75" customHeight="1">
      <c r="A28" s="72" t="s">
        <v>640</v>
      </c>
      <c r="B28" s="72"/>
      <c r="C28" s="72"/>
      <c r="D28" s="72"/>
      <c r="E28" s="72"/>
      <c r="F28" s="72"/>
      <c r="G28" s="72"/>
      <c r="H28" s="72"/>
      <c r="I28" s="72"/>
      <c r="J28" s="72"/>
      <c r="K28" s="72"/>
      <c r="L28" s="72"/>
      <c r="M28" s="72"/>
      <c r="N28" s="72"/>
      <c r="O28" s="72"/>
      <c r="P28" s="72"/>
      <c r="Q28" s="72"/>
      <c r="R28" s="72"/>
      <c r="S28" s="72"/>
      <c r="T28" s="72"/>
      <c r="U28" s="72"/>
      <c r="V28" s="72"/>
      <c r="W28" s="72"/>
      <c r="X28" s="72"/>
      <c r="Y28" s="72"/>
      <c r="Z28" s="72"/>
    </row>
    <row r="29" spans="1:33" s="29" customFormat="1" ht="12.75" customHeight="1">
      <c r="A29" s="73"/>
      <c r="B29" s="73"/>
      <c r="C29" s="73"/>
      <c r="D29" s="73"/>
      <c r="E29" s="73"/>
      <c r="F29" s="73"/>
      <c r="G29" s="73"/>
      <c r="H29" s="73"/>
      <c r="I29" s="73"/>
      <c r="J29" s="73"/>
      <c r="K29" s="73"/>
      <c r="L29" s="73"/>
      <c r="M29" s="73"/>
      <c r="N29" s="73"/>
      <c r="O29" s="73"/>
      <c r="P29" s="73"/>
      <c r="Q29" s="73"/>
      <c r="R29" s="73"/>
      <c r="S29" s="73"/>
      <c r="T29" s="73"/>
      <c r="U29" s="73"/>
      <c r="V29" s="73"/>
      <c r="W29" s="73"/>
      <c r="X29" s="73"/>
      <c r="Y29" s="73"/>
      <c r="Z29" s="73"/>
    </row>
    <row r="30" spans="1:33" s="27" customFormat="1" ht="12.75" customHeight="1">
      <c r="A30" s="74" t="s">
        <v>639</v>
      </c>
      <c r="B30" s="74"/>
      <c r="C30" s="74"/>
      <c r="D30" s="74"/>
      <c r="E30" s="74"/>
      <c r="F30" s="74"/>
      <c r="G30" s="74"/>
      <c r="H30" s="74"/>
      <c r="I30" s="74"/>
      <c r="J30" s="74"/>
      <c r="K30" s="74"/>
      <c r="L30" s="74"/>
      <c r="M30" s="74"/>
      <c r="N30" s="74"/>
      <c r="O30" s="74"/>
      <c r="P30" s="74"/>
      <c r="Q30" s="74"/>
      <c r="R30" s="74"/>
      <c r="S30" s="74"/>
      <c r="T30" s="74"/>
      <c r="U30" s="74"/>
      <c r="V30" s="74"/>
      <c r="W30" s="74"/>
      <c r="X30" s="74"/>
      <c r="Y30" s="74"/>
      <c r="Z30" s="74"/>
    </row>
    <row r="31" spans="1:33" s="27" customFormat="1" ht="38.25" customHeight="1">
      <c r="A31" s="74" t="s">
        <v>638</v>
      </c>
      <c r="B31" s="74"/>
      <c r="C31" s="74"/>
      <c r="D31" s="74"/>
      <c r="E31" s="74"/>
      <c r="F31" s="74"/>
      <c r="G31" s="74"/>
      <c r="H31" s="74"/>
      <c r="I31" s="74"/>
      <c r="J31" s="74"/>
      <c r="K31" s="74"/>
      <c r="L31" s="74"/>
      <c r="M31" s="74"/>
      <c r="N31" s="74"/>
      <c r="O31" s="74"/>
      <c r="P31" s="74"/>
      <c r="Q31" s="74"/>
      <c r="R31" s="74"/>
      <c r="S31" s="74"/>
      <c r="T31" s="74"/>
      <c r="U31" s="74"/>
      <c r="V31" s="74"/>
      <c r="W31" s="74"/>
      <c r="X31" s="74"/>
      <c r="Y31" s="74"/>
      <c r="Z31" s="74"/>
    </row>
    <row r="32" spans="1:33" s="27" customFormat="1" ht="12.75" customHeight="1">
      <c r="A32" s="75" t="s">
        <v>637</v>
      </c>
      <c r="B32" s="75"/>
      <c r="C32" s="75"/>
      <c r="D32" s="75"/>
      <c r="E32" s="75"/>
      <c r="F32" s="75"/>
      <c r="G32" s="75"/>
      <c r="H32" s="75"/>
      <c r="I32" s="75"/>
      <c r="J32" s="75"/>
      <c r="K32" s="75"/>
      <c r="L32" s="75"/>
      <c r="M32" s="75"/>
      <c r="N32" s="75"/>
      <c r="O32" s="75"/>
      <c r="P32" s="75"/>
      <c r="Q32" s="75"/>
      <c r="R32" s="75"/>
      <c r="S32" s="75"/>
      <c r="T32" s="75"/>
      <c r="U32" s="75"/>
      <c r="V32" s="75"/>
      <c r="W32" s="75"/>
      <c r="X32" s="75"/>
      <c r="Y32" s="75"/>
      <c r="Z32" s="75"/>
    </row>
    <row r="33" spans="1:26" s="27" customFormat="1" ht="12.75" customHeight="1">
      <c r="A33" s="75" t="s">
        <v>636</v>
      </c>
      <c r="B33" s="75"/>
      <c r="C33" s="75"/>
      <c r="D33" s="75"/>
      <c r="E33" s="75"/>
      <c r="F33" s="75"/>
      <c r="G33" s="75"/>
      <c r="H33" s="75"/>
      <c r="I33" s="75"/>
      <c r="J33" s="75"/>
      <c r="K33" s="75"/>
      <c r="L33" s="75"/>
      <c r="M33" s="75"/>
      <c r="N33" s="75"/>
      <c r="O33" s="75"/>
      <c r="P33" s="75"/>
      <c r="Q33" s="75"/>
      <c r="R33" s="75"/>
      <c r="S33" s="75"/>
      <c r="T33" s="75"/>
      <c r="U33" s="75"/>
      <c r="V33" s="75"/>
      <c r="W33" s="75"/>
      <c r="X33" s="75"/>
      <c r="Y33" s="75"/>
      <c r="Z33" s="75"/>
    </row>
    <row r="34" spans="1:26" s="27" customFormat="1" ht="12.75" customHeight="1">
      <c r="A34" s="75" t="s">
        <v>635</v>
      </c>
      <c r="B34" s="75"/>
      <c r="C34" s="75"/>
      <c r="D34" s="75"/>
      <c r="E34" s="75"/>
      <c r="F34" s="75"/>
      <c r="G34" s="75"/>
      <c r="H34" s="75"/>
      <c r="I34" s="75"/>
      <c r="J34" s="75"/>
      <c r="K34" s="75"/>
      <c r="L34" s="75"/>
      <c r="M34" s="75"/>
      <c r="N34" s="75"/>
      <c r="O34" s="75"/>
      <c r="P34" s="75"/>
      <c r="Q34" s="75"/>
      <c r="R34" s="75"/>
      <c r="S34" s="75"/>
      <c r="T34" s="75"/>
      <c r="U34" s="75"/>
      <c r="V34" s="75"/>
      <c r="W34" s="75"/>
      <c r="X34" s="75"/>
      <c r="Y34" s="75"/>
      <c r="Z34" s="75"/>
    </row>
    <row r="35" spans="1:26" s="27" customFormat="1" ht="25.5" customHeight="1">
      <c r="A35" s="74" t="s">
        <v>634</v>
      </c>
      <c r="B35" s="74"/>
      <c r="C35" s="74"/>
      <c r="D35" s="74"/>
      <c r="E35" s="74"/>
      <c r="F35" s="74"/>
      <c r="G35" s="74"/>
      <c r="H35" s="74"/>
      <c r="I35" s="74"/>
      <c r="J35" s="74"/>
      <c r="K35" s="74"/>
      <c r="L35" s="74"/>
      <c r="M35" s="74"/>
      <c r="N35" s="74"/>
      <c r="O35" s="74"/>
      <c r="P35" s="74"/>
      <c r="Q35" s="74"/>
      <c r="R35" s="74"/>
      <c r="S35" s="74"/>
      <c r="T35" s="74"/>
      <c r="U35" s="74"/>
      <c r="V35" s="74"/>
      <c r="W35" s="74"/>
      <c r="X35" s="74"/>
      <c r="Y35" s="74"/>
      <c r="Z35" s="74"/>
    </row>
    <row r="36" spans="1:26" s="27" customFormat="1" ht="12.75" customHeight="1">
      <c r="A36" s="76" t="s">
        <v>633</v>
      </c>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spans="1:26" s="27" customFormat="1" ht="12.75" customHeight="1">
      <c r="A37" s="75" t="s">
        <v>632</v>
      </c>
      <c r="B37" s="75"/>
      <c r="C37" s="75"/>
      <c r="D37" s="75"/>
      <c r="E37" s="75"/>
      <c r="F37" s="75"/>
      <c r="G37" s="75"/>
      <c r="H37" s="75"/>
      <c r="I37" s="75"/>
      <c r="J37" s="75"/>
      <c r="K37" s="75"/>
      <c r="L37" s="75"/>
      <c r="M37" s="75"/>
      <c r="N37" s="75"/>
      <c r="O37" s="75"/>
      <c r="P37" s="75"/>
      <c r="Q37" s="75"/>
      <c r="R37" s="75"/>
      <c r="S37" s="75"/>
      <c r="T37" s="75"/>
      <c r="U37" s="75"/>
      <c r="V37" s="75"/>
      <c r="W37" s="75"/>
      <c r="X37" s="75"/>
      <c r="Y37" s="75"/>
      <c r="Z37" s="75"/>
    </row>
    <row r="38" spans="1:26" s="27" customFormat="1" ht="12.75" customHeight="1">
      <c r="A38" s="75" t="s">
        <v>631</v>
      </c>
      <c r="B38" s="75"/>
      <c r="C38" s="75"/>
      <c r="D38" s="75"/>
      <c r="E38" s="75"/>
      <c r="F38" s="75"/>
      <c r="G38" s="75"/>
      <c r="H38" s="75"/>
      <c r="I38" s="75"/>
      <c r="J38" s="75"/>
      <c r="K38" s="75"/>
      <c r="L38" s="75"/>
      <c r="M38" s="75"/>
      <c r="N38" s="75"/>
      <c r="O38" s="75"/>
      <c r="P38" s="75"/>
      <c r="Q38" s="75"/>
      <c r="R38" s="75"/>
      <c r="S38" s="75"/>
      <c r="T38" s="75"/>
      <c r="U38" s="75"/>
      <c r="V38" s="75"/>
      <c r="W38" s="75"/>
      <c r="X38" s="75"/>
      <c r="Y38" s="75"/>
      <c r="Z38" s="75"/>
    </row>
    <row r="39" spans="1:26" s="27" customFormat="1" ht="12.75" customHeight="1">
      <c r="A39" s="75" t="s">
        <v>630</v>
      </c>
      <c r="B39" s="75"/>
      <c r="C39" s="75"/>
      <c r="D39" s="75"/>
      <c r="E39" s="75"/>
      <c r="F39" s="75"/>
      <c r="G39" s="75"/>
      <c r="H39" s="75"/>
      <c r="I39" s="75"/>
      <c r="J39" s="75"/>
      <c r="K39" s="75"/>
      <c r="L39" s="75"/>
      <c r="M39" s="75"/>
      <c r="N39" s="75"/>
      <c r="O39" s="75"/>
      <c r="P39" s="75"/>
      <c r="Q39" s="75"/>
      <c r="R39" s="75"/>
      <c r="S39" s="75"/>
      <c r="T39" s="75"/>
      <c r="U39" s="75"/>
      <c r="V39" s="75"/>
      <c r="W39" s="75"/>
      <c r="X39" s="75"/>
      <c r="Y39" s="75"/>
      <c r="Z39" s="75"/>
    </row>
    <row r="40" spans="1:26" s="27" customFormat="1" ht="12.75" customHeight="1">
      <c r="A40" s="80"/>
      <c r="B40" s="80"/>
      <c r="C40" s="80"/>
      <c r="D40" s="80"/>
      <c r="E40" s="80"/>
      <c r="F40" s="80"/>
      <c r="G40" s="80"/>
      <c r="H40" s="80"/>
      <c r="I40" s="80"/>
      <c r="J40" s="80"/>
      <c r="K40" s="80"/>
      <c r="L40" s="80"/>
      <c r="M40" s="80"/>
      <c r="N40" s="80"/>
      <c r="O40" s="80"/>
      <c r="P40" s="80"/>
      <c r="Q40" s="80"/>
      <c r="R40" s="80"/>
      <c r="S40" s="80"/>
      <c r="T40" s="80"/>
      <c r="U40" s="80"/>
      <c r="V40" s="80"/>
      <c r="W40" s="80"/>
      <c r="X40" s="80"/>
      <c r="Y40" s="80"/>
      <c r="Z40" s="80"/>
    </row>
    <row r="41" spans="1:26" s="27" customFormat="1" ht="12.75" customHeight="1">
      <c r="A41" s="81" t="s">
        <v>629</v>
      </c>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spans="1:26" s="27" customFormat="1" ht="38.25" customHeight="1">
      <c r="A42" s="77" t="s">
        <v>628</v>
      </c>
      <c r="B42" s="77"/>
      <c r="C42" s="77"/>
      <c r="D42" s="77"/>
      <c r="E42" s="77"/>
      <c r="F42" s="77"/>
      <c r="G42" s="77"/>
      <c r="H42" s="77"/>
      <c r="I42" s="77"/>
      <c r="J42" s="77"/>
      <c r="K42" s="77"/>
      <c r="L42" s="77"/>
      <c r="M42" s="77"/>
      <c r="N42" s="77"/>
      <c r="O42" s="77"/>
      <c r="P42" s="77"/>
      <c r="Q42" s="77"/>
      <c r="R42" s="77"/>
      <c r="S42" s="77"/>
      <c r="T42" s="77"/>
      <c r="U42" s="77"/>
      <c r="V42" s="77"/>
      <c r="W42" s="77"/>
      <c r="X42" s="77"/>
      <c r="Y42" s="77"/>
      <c r="Z42" s="77"/>
    </row>
    <row r="43" spans="1:26" s="27" customFormat="1" ht="51" customHeight="1">
      <c r="A43" s="77" t="s">
        <v>627</v>
      </c>
      <c r="B43" s="77"/>
      <c r="C43" s="77"/>
      <c r="D43" s="77"/>
      <c r="E43" s="77"/>
      <c r="F43" s="77"/>
      <c r="G43" s="77"/>
      <c r="H43" s="77"/>
      <c r="I43" s="77"/>
      <c r="J43" s="77"/>
      <c r="K43" s="77"/>
      <c r="L43" s="77"/>
      <c r="M43" s="77"/>
      <c r="N43" s="77"/>
      <c r="O43" s="77"/>
      <c r="P43" s="77"/>
      <c r="Q43" s="77"/>
      <c r="R43" s="77"/>
      <c r="S43" s="77"/>
      <c r="T43" s="77"/>
      <c r="U43" s="77"/>
      <c r="V43" s="77"/>
      <c r="W43" s="77"/>
      <c r="X43" s="77"/>
      <c r="Y43" s="77"/>
      <c r="Z43" s="77"/>
    </row>
    <row r="44" spans="1:26" s="27" customFormat="1" ht="12.75" customHeight="1">
      <c r="A44" s="83" t="s">
        <v>626</v>
      </c>
      <c r="B44" s="83"/>
      <c r="C44" s="83"/>
      <c r="D44" s="83"/>
      <c r="E44" s="83"/>
      <c r="F44" s="83"/>
      <c r="G44" s="83"/>
      <c r="H44" s="83"/>
      <c r="I44" s="83"/>
      <c r="J44" s="83"/>
      <c r="K44" s="83"/>
      <c r="L44" s="83"/>
      <c r="M44" s="83"/>
      <c r="N44" s="83"/>
      <c r="O44" s="83"/>
      <c r="P44" s="83"/>
      <c r="Q44" s="83"/>
      <c r="R44" s="83"/>
      <c r="S44" s="83"/>
      <c r="T44" s="83"/>
      <c r="U44" s="83"/>
      <c r="V44" s="83"/>
      <c r="W44" s="83"/>
      <c r="X44" s="83"/>
      <c r="Y44" s="83"/>
      <c r="Z44" s="83"/>
    </row>
    <row r="45" spans="1:26" s="27" customFormat="1" ht="12.75" customHeight="1">
      <c r="A45" s="84" t="s">
        <v>625</v>
      </c>
      <c r="B45" s="84"/>
      <c r="C45" s="84"/>
      <c r="D45" s="84"/>
      <c r="E45" s="84"/>
      <c r="F45" s="84"/>
      <c r="G45" s="84"/>
      <c r="H45" s="84"/>
      <c r="I45" s="84"/>
      <c r="J45" s="84"/>
      <c r="K45" s="84"/>
      <c r="L45" s="84"/>
      <c r="M45" s="84"/>
      <c r="N45" s="84"/>
      <c r="O45" s="84"/>
      <c r="P45" s="84"/>
      <c r="Q45" s="84"/>
      <c r="R45" s="84"/>
      <c r="S45" s="84"/>
      <c r="T45" s="84"/>
      <c r="U45" s="84"/>
      <c r="V45" s="84"/>
      <c r="W45" s="84"/>
      <c r="X45" s="84"/>
      <c r="Y45" s="84"/>
      <c r="Z45" s="84"/>
    </row>
    <row r="46" spans="1:26" s="27" customFormat="1" ht="12.75" customHeight="1">
      <c r="A46" s="85" t="s">
        <v>624</v>
      </c>
      <c r="B46" s="85"/>
      <c r="C46" s="85"/>
      <c r="D46" s="85"/>
      <c r="E46" s="85"/>
      <c r="F46" s="85"/>
      <c r="G46" s="85"/>
      <c r="H46" s="85"/>
      <c r="I46" s="85"/>
      <c r="J46" s="85"/>
      <c r="K46" s="85"/>
      <c r="L46" s="85"/>
      <c r="M46" s="85"/>
      <c r="N46" s="85"/>
      <c r="O46" s="85"/>
      <c r="P46" s="85"/>
      <c r="Q46" s="85"/>
      <c r="R46" s="85"/>
      <c r="S46" s="85"/>
      <c r="T46" s="85"/>
      <c r="U46" s="85"/>
      <c r="V46" s="85"/>
      <c r="W46" s="85"/>
      <c r="X46" s="85"/>
      <c r="Y46" s="85"/>
      <c r="Z46" s="85"/>
    </row>
    <row r="47" spans="1:26" s="27" customFormat="1" ht="12.75" customHeight="1">
      <c r="A47" s="77" t="s">
        <v>623</v>
      </c>
      <c r="B47" s="77"/>
      <c r="C47" s="77"/>
      <c r="D47" s="77"/>
      <c r="E47" s="77"/>
      <c r="F47" s="77"/>
      <c r="G47" s="77"/>
      <c r="H47" s="77"/>
      <c r="I47" s="77"/>
      <c r="J47" s="77"/>
      <c r="K47" s="77"/>
      <c r="L47" s="77"/>
      <c r="M47" s="77"/>
      <c r="N47" s="77"/>
      <c r="O47" s="77"/>
      <c r="P47" s="77"/>
      <c r="Q47" s="77"/>
      <c r="R47" s="77"/>
      <c r="S47" s="77"/>
      <c r="T47" s="77"/>
      <c r="U47" s="77"/>
      <c r="V47" s="77"/>
      <c r="W47" s="77"/>
      <c r="X47" s="77"/>
      <c r="Y47" s="77"/>
      <c r="Z47" s="77"/>
    </row>
    <row r="48" spans="1:26" s="27" customFormat="1" ht="12.75" customHeight="1">
      <c r="A48" s="86"/>
      <c r="B48" s="86"/>
      <c r="C48" s="86"/>
      <c r="D48" s="86"/>
      <c r="E48" s="86"/>
      <c r="F48" s="86"/>
      <c r="G48" s="86"/>
      <c r="H48" s="86"/>
      <c r="I48" s="86"/>
      <c r="J48" s="86"/>
      <c r="K48" s="86"/>
      <c r="L48" s="86"/>
      <c r="M48" s="86"/>
      <c r="N48" s="86"/>
      <c r="O48" s="86"/>
      <c r="P48" s="86"/>
      <c r="Q48" s="86"/>
      <c r="R48" s="86"/>
      <c r="S48" s="86"/>
      <c r="T48" s="86"/>
      <c r="U48" s="86"/>
      <c r="V48" s="86"/>
      <c r="W48" s="86"/>
      <c r="X48" s="86"/>
      <c r="Y48" s="86"/>
      <c r="Z48" s="86"/>
    </row>
    <row r="49" spans="1:26" s="27" customFormat="1" ht="12.75" customHeight="1">
      <c r="A49" s="78" t="s">
        <v>622</v>
      </c>
      <c r="B49" s="78"/>
      <c r="C49" s="78"/>
      <c r="D49" s="78"/>
      <c r="E49" s="78"/>
      <c r="F49" s="78"/>
      <c r="G49" s="78"/>
      <c r="H49" s="78"/>
      <c r="I49" s="78"/>
      <c r="J49" s="78"/>
      <c r="K49" s="78"/>
      <c r="L49" s="78"/>
      <c r="M49" s="78"/>
      <c r="N49" s="78"/>
      <c r="O49" s="78"/>
      <c r="P49" s="78"/>
      <c r="Q49" s="78"/>
      <c r="R49" s="78"/>
      <c r="S49" s="78"/>
      <c r="T49" s="78"/>
      <c r="U49" s="78"/>
      <c r="V49" s="78"/>
      <c r="W49" s="78"/>
      <c r="X49" s="78"/>
      <c r="Y49" s="78"/>
      <c r="Z49" s="78"/>
    </row>
    <row r="50" spans="1:26" s="27" customFormat="1" ht="12.75" customHeight="1">
      <c r="A50" s="78" t="s">
        <v>621</v>
      </c>
      <c r="B50" s="78"/>
      <c r="C50" s="78"/>
      <c r="D50" s="78"/>
      <c r="E50" s="78"/>
      <c r="F50" s="78"/>
      <c r="G50" s="78"/>
      <c r="H50" s="78"/>
      <c r="I50" s="78"/>
      <c r="J50" s="78"/>
      <c r="K50" s="78"/>
      <c r="L50" s="78"/>
      <c r="M50" s="78"/>
      <c r="N50" s="78"/>
      <c r="O50" s="78"/>
      <c r="P50" s="78"/>
      <c r="Q50" s="78"/>
      <c r="R50" s="78"/>
      <c r="S50" s="78"/>
      <c r="T50" s="78"/>
      <c r="U50" s="78"/>
      <c r="V50" s="78"/>
      <c r="W50" s="78"/>
      <c r="X50" s="78"/>
      <c r="Y50" s="78"/>
      <c r="Z50" s="78"/>
    </row>
    <row r="51" spans="1:26" s="27" customFormat="1" ht="12.75" customHeight="1">
      <c r="A51" s="79" t="s">
        <v>620</v>
      </c>
      <c r="B51" s="79"/>
      <c r="C51" s="79"/>
      <c r="D51" s="79"/>
      <c r="E51" s="79"/>
      <c r="F51" s="79"/>
      <c r="G51" s="79"/>
      <c r="H51" s="79"/>
      <c r="I51" s="79"/>
      <c r="J51" s="79"/>
      <c r="K51" s="79"/>
      <c r="L51" s="79"/>
      <c r="M51" s="79"/>
      <c r="N51" s="79"/>
      <c r="O51" s="79"/>
      <c r="P51" s="79"/>
      <c r="Q51" s="79"/>
      <c r="R51" s="79"/>
      <c r="S51" s="79"/>
      <c r="T51" s="79"/>
      <c r="U51" s="79"/>
      <c r="V51" s="79"/>
      <c r="W51" s="79"/>
      <c r="X51" s="79"/>
      <c r="Y51" s="79"/>
      <c r="Z51" s="79"/>
    </row>
    <row r="52" spans="1:26" s="27" customFormat="1" ht="12.75" customHeight="1">
      <c r="A52" s="69" t="s">
        <v>619</v>
      </c>
      <c r="B52" s="69"/>
      <c r="C52" s="69"/>
      <c r="D52" s="69"/>
      <c r="E52" s="69"/>
      <c r="F52" s="69"/>
      <c r="G52" s="69"/>
      <c r="H52" s="69"/>
      <c r="I52" s="69"/>
      <c r="J52" s="69"/>
      <c r="K52" s="69"/>
      <c r="L52" s="69"/>
      <c r="M52" s="69"/>
      <c r="N52" s="69"/>
      <c r="O52" s="69"/>
      <c r="P52" s="69"/>
      <c r="Q52" s="69"/>
      <c r="R52" s="69"/>
      <c r="S52" s="69"/>
      <c r="T52" s="69"/>
      <c r="U52" s="69"/>
      <c r="V52" s="69"/>
      <c r="W52" s="69"/>
      <c r="X52" s="69"/>
      <c r="Y52" s="69"/>
      <c r="Z52" s="69"/>
    </row>
    <row r="53" spans="1:26" s="27" customFormat="1" ht="12.75" customHeight="1">
      <c r="A53" s="69" t="s">
        <v>618</v>
      </c>
      <c r="B53" s="69"/>
      <c r="C53" s="69"/>
      <c r="D53" s="69"/>
      <c r="E53" s="69"/>
      <c r="F53" s="69"/>
      <c r="G53" s="69"/>
      <c r="H53" s="69"/>
      <c r="I53" s="69"/>
      <c r="J53" s="69"/>
      <c r="K53" s="69"/>
      <c r="L53" s="69"/>
      <c r="M53" s="69"/>
      <c r="N53" s="69"/>
      <c r="O53" s="69"/>
      <c r="P53" s="69"/>
      <c r="Q53" s="69"/>
      <c r="R53" s="69"/>
      <c r="S53" s="69"/>
      <c r="T53" s="69"/>
      <c r="U53" s="69"/>
      <c r="V53" s="69"/>
      <c r="W53" s="69"/>
      <c r="X53" s="69"/>
      <c r="Y53" s="69"/>
      <c r="Z53" s="69"/>
    </row>
    <row r="54" spans="1:26" s="27" customFormat="1" ht="12.75" customHeight="1">
      <c r="A54" s="70" t="s">
        <v>617</v>
      </c>
      <c r="B54" s="70"/>
      <c r="C54" s="70"/>
      <c r="D54" s="70"/>
      <c r="E54" s="70"/>
      <c r="F54" s="70"/>
      <c r="G54" s="70"/>
      <c r="H54" s="70"/>
      <c r="I54" s="70"/>
      <c r="J54" s="70"/>
      <c r="K54" s="70"/>
      <c r="L54" s="70"/>
      <c r="M54" s="70"/>
      <c r="N54" s="70"/>
      <c r="O54" s="70"/>
      <c r="P54" s="70"/>
      <c r="Q54" s="70"/>
      <c r="R54" s="70"/>
      <c r="S54" s="70"/>
      <c r="T54" s="70"/>
      <c r="U54" s="70"/>
      <c r="V54" s="70"/>
      <c r="W54" s="70"/>
      <c r="X54" s="70"/>
      <c r="Y54" s="70"/>
      <c r="Z54" s="70"/>
    </row>
    <row r="55" spans="1:26" s="27" customFormat="1" ht="12.75" customHeight="1">
      <c r="A55" s="71" t="s">
        <v>616</v>
      </c>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spans="1:26" s="27" customFormat="1" ht="12.75" customHeight="1">
      <c r="A56" s="79" t="s">
        <v>615</v>
      </c>
      <c r="B56" s="79"/>
      <c r="C56" s="79"/>
      <c r="D56" s="79"/>
      <c r="E56" s="79"/>
      <c r="F56" s="79"/>
      <c r="G56" s="79"/>
      <c r="H56" s="79"/>
      <c r="I56" s="79"/>
      <c r="J56" s="79"/>
      <c r="K56" s="79"/>
      <c r="L56" s="79"/>
      <c r="M56" s="79"/>
      <c r="N56" s="79"/>
      <c r="O56" s="79"/>
      <c r="P56" s="79"/>
      <c r="Q56" s="79"/>
      <c r="R56" s="79"/>
      <c r="S56" s="79"/>
      <c r="T56" s="79"/>
      <c r="U56" s="79"/>
      <c r="V56" s="79"/>
      <c r="W56" s="79"/>
      <c r="X56" s="79"/>
      <c r="Y56" s="79"/>
      <c r="Z56" s="79"/>
    </row>
    <row r="57" spans="1:26" s="27" customFormat="1" ht="12.75" customHeight="1">
      <c r="A57" s="70" t="s">
        <v>614</v>
      </c>
      <c r="B57" s="70"/>
      <c r="C57" s="70"/>
      <c r="D57" s="70"/>
      <c r="E57" s="70"/>
      <c r="F57" s="70"/>
      <c r="G57" s="70"/>
      <c r="H57" s="70"/>
      <c r="I57" s="70"/>
      <c r="J57" s="70"/>
      <c r="K57" s="70"/>
      <c r="L57" s="70"/>
      <c r="M57" s="70"/>
      <c r="N57" s="70"/>
      <c r="O57" s="70"/>
      <c r="P57" s="70"/>
      <c r="Q57" s="70"/>
      <c r="R57" s="70"/>
      <c r="S57" s="70"/>
      <c r="T57" s="70"/>
      <c r="U57" s="70"/>
      <c r="V57" s="70"/>
      <c r="W57" s="70"/>
      <c r="X57" s="70"/>
      <c r="Y57" s="70"/>
      <c r="Z57" s="70"/>
    </row>
    <row r="58" spans="1:26" s="27" customFormat="1" ht="12.75" customHeight="1">
      <c r="A58" s="69" t="s">
        <v>606</v>
      </c>
      <c r="B58" s="69"/>
      <c r="C58" s="69"/>
      <c r="D58" s="69"/>
      <c r="E58" s="69"/>
      <c r="F58" s="69"/>
      <c r="G58" s="69"/>
      <c r="H58" s="69"/>
      <c r="I58" s="69"/>
      <c r="J58" s="69"/>
      <c r="K58" s="69"/>
      <c r="L58" s="69"/>
      <c r="M58" s="69"/>
      <c r="N58" s="69"/>
      <c r="O58" s="69"/>
      <c r="P58" s="69"/>
      <c r="Q58" s="69"/>
      <c r="R58" s="69"/>
      <c r="S58" s="69"/>
      <c r="T58" s="69"/>
      <c r="U58" s="69"/>
      <c r="V58" s="69"/>
      <c r="W58" s="69"/>
      <c r="X58" s="69"/>
      <c r="Y58" s="69"/>
      <c r="Z58" s="69"/>
    </row>
    <row r="59" spans="1:26" s="27" customFormat="1" ht="12.75" customHeight="1">
      <c r="A59" s="79" t="s">
        <v>613</v>
      </c>
      <c r="B59" s="79"/>
      <c r="C59" s="79"/>
      <c r="D59" s="79"/>
      <c r="E59" s="79"/>
      <c r="F59" s="79"/>
      <c r="G59" s="79"/>
      <c r="H59" s="79"/>
      <c r="I59" s="79"/>
      <c r="J59" s="79"/>
      <c r="K59" s="79"/>
      <c r="L59" s="79"/>
      <c r="M59" s="79"/>
      <c r="N59" s="79"/>
      <c r="O59" s="79"/>
      <c r="P59" s="79"/>
      <c r="Q59" s="79"/>
      <c r="R59" s="79"/>
      <c r="S59" s="79"/>
      <c r="T59" s="79"/>
      <c r="U59" s="79"/>
      <c r="V59" s="79"/>
      <c r="W59" s="79"/>
      <c r="X59" s="79"/>
      <c r="Y59" s="79"/>
      <c r="Z59" s="79"/>
    </row>
    <row r="60" spans="1:26" s="27" customFormat="1" ht="12.75" customHeight="1">
      <c r="A60" s="69" t="s">
        <v>612</v>
      </c>
      <c r="B60" s="69"/>
      <c r="C60" s="69"/>
      <c r="D60" s="69"/>
      <c r="E60" s="69"/>
      <c r="F60" s="69"/>
      <c r="G60" s="69"/>
      <c r="H60" s="69"/>
      <c r="I60" s="69"/>
      <c r="J60" s="69"/>
      <c r="K60" s="69"/>
      <c r="L60" s="69"/>
      <c r="M60" s="69"/>
      <c r="N60" s="69"/>
      <c r="O60" s="69"/>
      <c r="P60" s="69"/>
      <c r="Q60" s="69"/>
      <c r="R60" s="69"/>
      <c r="S60" s="69"/>
      <c r="T60" s="69"/>
      <c r="U60" s="69"/>
      <c r="V60" s="69"/>
      <c r="W60" s="69"/>
      <c r="X60" s="69"/>
      <c r="Y60" s="69"/>
      <c r="Z60" s="69"/>
    </row>
    <row r="61" spans="1:26" s="27" customFormat="1" ht="12.75" customHeight="1">
      <c r="A61" s="79" t="s">
        <v>611</v>
      </c>
      <c r="B61" s="79"/>
      <c r="C61" s="79"/>
      <c r="D61" s="79"/>
      <c r="E61" s="79"/>
      <c r="F61" s="79"/>
      <c r="G61" s="79"/>
      <c r="H61" s="79"/>
      <c r="I61" s="79"/>
      <c r="J61" s="79"/>
      <c r="K61" s="79"/>
      <c r="L61" s="79"/>
      <c r="M61" s="79"/>
      <c r="N61" s="79"/>
      <c r="O61" s="79"/>
      <c r="P61" s="79"/>
      <c r="Q61" s="79"/>
      <c r="R61" s="79"/>
      <c r="S61" s="79"/>
      <c r="T61" s="79"/>
      <c r="U61" s="79"/>
      <c r="V61" s="79"/>
      <c r="W61" s="79"/>
      <c r="X61" s="79"/>
      <c r="Y61" s="79"/>
      <c r="Z61" s="79"/>
    </row>
    <row r="62" spans="1:26" s="27" customFormat="1" ht="12.75" customHeight="1">
      <c r="A62" s="69" t="s">
        <v>610</v>
      </c>
      <c r="B62" s="69"/>
      <c r="C62" s="69"/>
      <c r="D62" s="69"/>
      <c r="E62" s="69"/>
      <c r="F62" s="69"/>
      <c r="G62" s="69"/>
      <c r="H62" s="69"/>
      <c r="I62" s="69"/>
      <c r="J62" s="69"/>
      <c r="K62" s="69"/>
      <c r="L62" s="69"/>
      <c r="M62" s="69"/>
      <c r="N62" s="69"/>
      <c r="O62" s="69"/>
      <c r="P62" s="69"/>
      <c r="Q62" s="69"/>
      <c r="R62" s="69"/>
      <c r="S62" s="69"/>
      <c r="T62" s="69"/>
      <c r="U62" s="69"/>
      <c r="V62" s="69"/>
      <c r="W62" s="69"/>
      <c r="X62" s="69"/>
      <c r="Y62" s="69"/>
      <c r="Z62" s="69"/>
    </row>
    <row r="63" spans="1:26" s="27" customFormat="1" ht="12.75" customHeight="1">
      <c r="A63" s="69" t="s">
        <v>609</v>
      </c>
      <c r="B63" s="69"/>
      <c r="C63" s="69"/>
      <c r="D63" s="69"/>
      <c r="E63" s="69"/>
      <c r="F63" s="69"/>
      <c r="G63" s="69"/>
      <c r="H63" s="69"/>
      <c r="I63" s="69"/>
      <c r="J63" s="69"/>
      <c r="K63" s="69"/>
      <c r="L63" s="69"/>
      <c r="M63" s="69"/>
      <c r="N63" s="69"/>
      <c r="O63" s="69"/>
      <c r="P63" s="69"/>
      <c r="Q63" s="69"/>
      <c r="R63" s="69"/>
      <c r="S63" s="69"/>
      <c r="T63" s="69"/>
      <c r="U63" s="69"/>
      <c r="V63" s="69"/>
      <c r="W63" s="69"/>
      <c r="X63" s="69"/>
      <c r="Y63" s="69"/>
      <c r="Z63" s="69"/>
    </row>
    <row r="64" spans="1:26" s="27" customFormat="1" ht="12.75" customHeight="1">
      <c r="A64" s="79" t="s">
        <v>608</v>
      </c>
      <c r="B64" s="79"/>
      <c r="C64" s="79"/>
      <c r="D64" s="79"/>
      <c r="E64" s="79"/>
      <c r="F64" s="79"/>
      <c r="G64" s="79"/>
      <c r="H64" s="79"/>
      <c r="I64" s="79"/>
      <c r="J64" s="79"/>
      <c r="K64" s="79"/>
      <c r="L64" s="79"/>
      <c r="M64" s="79"/>
      <c r="N64" s="79"/>
      <c r="O64" s="79"/>
      <c r="P64" s="79"/>
      <c r="Q64" s="79"/>
      <c r="R64" s="79"/>
      <c r="S64" s="79"/>
      <c r="T64" s="79"/>
      <c r="U64" s="79"/>
      <c r="V64" s="79"/>
      <c r="W64" s="79"/>
      <c r="X64" s="79"/>
      <c r="Y64" s="79"/>
      <c r="Z64" s="79"/>
    </row>
    <row r="65" spans="1:26" s="27" customFormat="1" ht="12.75" customHeight="1">
      <c r="A65" s="70" t="s">
        <v>607</v>
      </c>
      <c r="B65" s="70"/>
      <c r="C65" s="70"/>
      <c r="D65" s="70"/>
      <c r="E65" s="70"/>
      <c r="F65" s="70"/>
      <c r="G65" s="70"/>
      <c r="H65" s="70"/>
      <c r="I65" s="70"/>
      <c r="J65" s="70"/>
      <c r="K65" s="70"/>
      <c r="L65" s="70"/>
      <c r="M65" s="70"/>
      <c r="N65" s="70"/>
      <c r="O65" s="70"/>
      <c r="P65" s="70"/>
      <c r="Q65" s="70"/>
      <c r="R65" s="70"/>
      <c r="S65" s="70"/>
      <c r="T65" s="70"/>
      <c r="U65" s="70"/>
      <c r="V65" s="70"/>
      <c r="W65" s="70"/>
      <c r="X65" s="70"/>
      <c r="Y65" s="70"/>
      <c r="Z65" s="70"/>
    </row>
    <row r="66" spans="1:26" s="27" customFormat="1" ht="12.75" customHeight="1">
      <c r="A66" s="69" t="s">
        <v>606</v>
      </c>
      <c r="B66" s="69"/>
      <c r="C66" s="69"/>
      <c r="D66" s="69"/>
      <c r="E66" s="69"/>
      <c r="F66" s="69"/>
      <c r="G66" s="69"/>
      <c r="H66" s="69"/>
      <c r="I66" s="69"/>
      <c r="J66" s="69"/>
      <c r="K66" s="69"/>
      <c r="L66" s="69"/>
      <c r="M66" s="69"/>
      <c r="N66" s="69"/>
      <c r="O66" s="69"/>
      <c r="P66" s="69"/>
      <c r="Q66" s="69"/>
      <c r="R66" s="69"/>
      <c r="S66" s="69"/>
      <c r="T66" s="69"/>
      <c r="U66" s="69"/>
      <c r="V66" s="69"/>
      <c r="W66" s="69"/>
      <c r="X66" s="69"/>
      <c r="Y66" s="69"/>
      <c r="Z66" s="69"/>
    </row>
    <row r="67" spans="1:26" s="27" customFormat="1" ht="12.75" customHeight="1">
      <c r="A67" s="79" t="s">
        <v>605</v>
      </c>
      <c r="B67" s="79"/>
      <c r="C67" s="79"/>
      <c r="D67" s="79"/>
      <c r="E67" s="79"/>
      <c r="F67" s="79"/>
      <c r="G67" s="79"/>
      <c r="H67" s="79"/>
      <c r="I67" s="79"/>
      <c r="J67" s="79"/>
      <c r="K67" s="79"/>
      <c r="L67" s="79"/>
      <c r="M67" s="79"/>
      <c r="N67" s="79"/>
      <c r="O67" s="79"/>
      <c r="P67" s="79"/>
      <c r="Q67" s="79"/>
      <c r="R67" s="79"/>
      <c r="S67" s="79"/>
      <c r="T67" s="79"/>
      <c r="U67" s="79"/>
      <c r="V67" s="79"/>
      <c r="W67" s="79"/>
      <c r="X67" s="79"/>
      <c r="Y67" s="79"/>
      <c r="Z67" s="79"/>
    </row>
    <row r="68" spans="1:26" s="27" customFormat="1" ht="12.75" customHeight="1">
      <c r="A68" s="69" t="s">
        <v>604</v>
      </c>
      <c r="B68" s="69"/>
      <c r="C68" s="69"/>
      <c r="D68" s="69"/>
      <c r="E68" s="69"/>
      <c r="F68" s="69"/>
      <c r="G68" s="69"/>
      <c r="H68" s="69"/>
      <c r="I68" s="69"/>
      <c r="J68" s="69"/>
      <c r="K68" s="69"/>
      <c r="L68" s="69"/>
      <c r="M68" s="69"/>
      <c r="N68" s="69"/>
      <c r="O68" s="69"/>
      <c r="P68" s="69"/>
      <c r="Q68" s="69"/>
      <c r="R68" s="69"/>
      <c r="S68" s="69"/>
      <c r="T68" s="69"/>
      <c r="U68" s="69"/>
      <c r="V68" s="69"/>
      <c r="W68" s="69"/>
      <c r="X68" s="69"/>
      <c r="Y68" s="69"/>
      <c r="Z68" s="69"/>
    </row>
    <row r="69" spans="1:26" s="27" customFormat="1" ht="12.75" customHeight="1">
      <c r="A69" s="79" t="s">
        <v>603</v>
      </c>
      <c r="B69" s="79"/>
      <c r="C69" s="79"/>
      <c r="D69" s="79"/>
      <c r="E69" s="79"/>
      <c r="F69" s="79"/>
      <c r="G69" s="79"/>
      <c r="H69" s="79"/>
      <c r="I69" s="79"/>
      <c r="J69" s="79"/>
      <c r="K69" s="79"/>
      <c r="L69" s="79"/>
      <c r="M69" s="79"/>
      <c r="N69" s="79"/>
      <c r="O69" s="79"/>
      <c r="P69" s="79"/>
      <c r="Q69" s="79"/>
      <c r="R69" s="79"/>
      <c r="S69" s="79"/>
      <c r="T69" s="79"/>
      <c r="U69" s="79"/>
      <c r="V69" s="79"/>
      <c r="W69" s="79"/>
      <c r="X69" s="79"/>
      <c r="Y69" s="79"/>
      <c r="Z69" s="79"/>
    </row>
    <row r="70" spans="1:26" s="27" customFormat="1" ht="12.75" customHeight="1">
      <c r="A70" s="70" t="s">
        <v>602</v>
      </c>
      <c r="B70" s="70"/>
      <c r="C70" s="70"/>
      <c r="D70" s="70"/>
      <c r="E70" s="70"/>
      <c r="F70" s="70"/>
      <c r="G70" s="70"/>
      <c r="H70" s="70"/>
      <c r="I70" s="70"/>
      <c r="J70" s="70"/>
      <c r="K70" s="70"/>
      <c r="L70" s="70"/>
      <c r="M70" s="70"/>
      <c r="N70" s="70"/>
      <c r="O70" s="70"/>
      <c r="P70" s="70"/>
      <c r="Q70" s="70"/>
      <c r="R70" s="70"/>
      <c r="S70" s="70"/>
      <c r="T70" s="70"/>
      <c r="U70" s="70"/>
      <c r="V70" s="70"/>
      <c r="W70" s="70"/>
      <c r="X70" s="70"/>
      <c r="Y70" s="70"/>
      <c r="Z70" s="70"/>
    </row>
    <row r="71" spans="1:26" s="27" customFormat="1" ht="12.75" customHeight="1">
      <c r="A71" s="69" t="s">
        <v>601</v>
      </c>
      <c r="B71" s="69"/>
      <c r="C71" s="69"/>
      <c r="D71" s="69"/>
      <c r="E71" s="69"/>
      <c r="F71" s="69"/>
      <c r="G71" s="69"/>
      <c r="H71" s="69"/>
      <c r="I71" s="69"/>
      <c r="J71" s="69"/>
      <c r="K71" s="69"/>
      <c r="L71" s="69"/>
      <c r="M71" s="69"/>
      <c r="N71" s="69"/>
      <c r="O71" s="69"/>
      <c r="P71" s="69"/>
      <c r="Q71" s="69"/>
      <c r="R71" s="69"/>
      <c r="S71" s="69"/>
      <c r="T71" s="69"/>
      <c r="U71" s="69"/>
      <c r="V71" s="69"/>
      <c r="W71" s="69"/>
      <c r="X71" s="69"/>
      <c r="Y71" s="69"/>
      <c r="Z71" s="69"/>
    </row>
    <row r="72" spans="1:26" s="28" customFormat="1" ht="12.75" customHeight="1">
      <c r="A72" s="71" t="s">
        <v>600</v>
      </c>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spans="1:26" s="28" customFormat="1" ht="12.75" customHeight="1">
      <c r="A73" s="79" t="s">
        <v>599</v>
      </c>
      <c r="B73" s="79"/>
      <c r="C73" s="79"/>
      <c r="D73" s="79"/>
      <c r="E73" s="79"/>
      <c r="F73" s="79"/>
      <c r="G73" s="79"/>
      <c r="H73" s="79"/>
      <c r="I73" s="79"/>
      <c r="J73" s="79"/>
      <c r="K73" s="79"/>
      <c r="L73" s="79"/>
      <c r="M73" s="79"/>
      <c r="N73" s="79"/>
      <c r="O73" s="79"/>
      <c r="P73" s="79"/>
      <c r="Q73" s="79"/>
      <c r="R73" s="79"/>
      <c r="S73" s="79"/>
      <c r="T73" s="79"/>
      <c r="U73" s="79"/>
      <c r="V73" s="79"/>
      <c r="W73" s="79"/>
      <c r="X73" s="79"/>
      <c r="Y73" s="79"/>
      <c r="Z73" s="79"/>
    </row>
    <row r="74" spans="1:26" s="28" customFormat="1" ht="12.75" customHeight="1">
      <c r="A74" s="69" t="s">
        <v>598</v>
      </c>
      <c r="B74" s="69"/>
      <c r="C74" s="69"/>
      <c r="D74" s="69"/>
      <c r="E74" s="69"/>
      <c r="F74" s="69"/>
      <c r="G74" s="69"/>
      <c r="H74" s="69"/>
      <c r="I74" s="69"/>
      <c r="J74" s="69"/>
      <c r="K74" s="69"/>
      <c r="L74" s="69"/>
      <c r="M74" s="69"/>
      <c r="N74" s="69"/>
      <c r="O74" s="69"/>
      <c r="P74" s="69"/>
      <c r="Q74" s="69"/>
      <c r="R74" s="69"/>
      <c r="S74" s="69"/>
      <c r="T74" s="69"/>
      <c r="U74" s="69"/>
      <c r="V74" s="69"/>
      <c r="W74" s="69"/>
      <c r="X74" s="69"/>
      <c r="Y74" s="69"/>
      <c r="Z74" s="69"/>
    </row>
    <row r="75" spans="1:26" s="28" customFormat="1" ht="12.75" customHeight="1">
      <c r="A75" s="69" t="s">
        <v>597</v>
      </c>
      <c r="B75" s="69"/>
      <c r="C75" s="69"/>
      <c r="D75" s="69"/>
      <c r="E75" s="69"/>
      <c r="F75" s="69"/>
      <c r="G75" s="69"/>
      <c r="H75" s="69"/>
      <c r="I75" s="69"/>
      <c r="J75" s="69"/>
      <c r="K75" s="69"/>
      <c r="L75" s="69"/>
      <c r="M75" s="69"/>
      <c r="N75" s="69"/>
      <c r="O75" s="69"/>
      <c r="P75" s="69"/>
      <c r="Q75" s="69"/>
      <c r="R75" s="69"/>
      <c r="S75" s="69"/>
      <c r="T75" s="69"/>
      <c r="U75" s="69"/>
      <c r="V75" s="69"/>
      <c r="W75" s="69"/>
      <c r="X75" s="69"/>
      <c r="Y75" s="69"/>
      <c r="Z75" s="69"/>
    </row>
    <row r="76" spans="1:26" s="27" customFormat="1" ht="12.75" customHeight="1">
      <c r="A76" s="69" t="s">
        <v>594</v>
      </c>
      <c r="B76" s="69"/>
      <c r="C76" s="69"/>
      <c r="D76" s="69"/>
      <c r="E76" s="69"/>
      <c r="F76" s="69"/>
      <c r="G76" s="69"/>
      <c r="H76" s="69"/>
      <c r="I76" s="69"/>
      <c r="J76" s="69"/>
      <c r="K76" s="69"/>
      <c r="L76" s="69"/>
      <c r="M76" s="69"/>
      <c r="N76" s="69"/>
      <c r="O76" s="69"/>
      <c r="P76" s="69"/>
      <c r="Q76" s="69"/>
      <c r="R76" s="69"/>
      <c r="S76" s="69"/>
      <c r="T76" s="69"/>
      <c r="U76" s="69"/>
      <c r="V76" s="69"/>
      <c r="W76" s="69"/>
      <c r="X76" s="69"/>
      <c r="Y76" s="69"/>
      <c r="Z76" s="69"/>
    </row>
    <row r="77" spans="1:26" ht="12.75" customHeight="1">
      <c r="A77" s="79" t="s">
        <v>596</v>
      </c>
      <c r="B77" s="79"/>
      <c r="C77" s="79"/>
      <c r="D77" s="79"/>
      <c r="E77" s="79"/>
      <c r="F77" s="79"/>
      <c r="G77" s="79"/>
      <c r="H77" s="79"/>
      <c r="I77" s="79"/>
      <c r="J77" s="79"/>
      <c r="K77" s="79"/>
      <c r="L77" s="79"/>
      <c r="M77" s="79"/>
      <c r="N77" s="79"/>
      <c r="O77" s="79"/>
      <c r="P77" s="79"/>
      <c r="Q77" s="79"/>
      <c r="R77" s="79"/>
      <c r="S77" s="79"/>
      <c r="T77" s="79"/>
      <c r="U77" s="79"/>
      <c r="V77" s="79"/>
      <c r="W77" s="79"/>
      <c r="X77" s="79"/>
      <c r="Y77" s="79"/>
      <c r="Z77" s="79"/>
    </row>
    <row r="78" spans="1:26" s="27" customFormat="1" ht="12.75" customHeight="1">
      <c r="A78" s="69" t="s">
        <v>595</v>
      </c>
      <c r="B78" s="69"/>
      <c r="C78" s="69"/>
      <c r="D78" s="69"/>
      <c r="E78" s="69"/>
      <c r="F78" s="69"/>
      <c r="G78" s="69"/>
      <c r="H78" s="69"/>
      <c r="I78" s="69"/>
      <c r="J78" s="69"/>
      <c r="K78" s="69"/>
      <c r="L78" s="69"/>
      <c r="M78" s="69"/>
      <c r="N78" s="69"/>
      <c r="O78" s="69"/>
      <c r="P78" s="69"/>
      <c r="Q78" s="69"/>
      <c r="R78" s="69"/>
      <c r="S78" s="69"/>
      <c r="T78" s="69"/>
      <c r="U78" s="69"/>
      <c r="V78" s="69"/>
      <c r="W78" s="69"/>
      <c r="X78" s="69"/>
      <c r="Y78" s="69"/>
      <c r="Z78" s="69"/>
    </row>
    <row r="79" spans="1:26" s="28" customFormat="1" ht="12.75" customHeight="1">
      <c r="A79" s="69" t="s">
        <v>594</v>
      </c>
      <c r="B79" s="69"/>
      <c r="C79" s="69"/>
      <c r="D79" s="69"/>
      <c r="E79" s="69"/>
      <c r="F79" s="69"/>
      <c r="G79" s="69"/>
      <c r="H79" s="69"/>
      <c r="I79" s="69"/>
      <c r="J79" s="69"/>
      <c r="K79" s="69"/>
      <c r="L79" s="69"/>
      <c r="M79" s="69"/>
      <c r="N79" s="69"/>
      <c r="O79" s="69"/>
      <c r="P79" s="69"/>
      <c r="Q79" s="69"/>
      <c r="R79" s="69"/>
      <c r="S79" s="69"/>
      <c r="T79" s="69"/>
      <c r="U79" s="69"/>
      <c r="V79" s="69"/>
      <c r="W79" s="69"/>
      <c r="X79" s="69"/>
      <c r="Y79" s="69"/>
      <c r="Z79" s="69"/>
    </row>
    <row r="80" spans="1:26" s="27" customFormat="1" ht="12.75" customHeight="1">
      <c r="A80" s="71" t="s">
        <v>593</v>
      </c>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spans="1:26" s="27" customFormat="1" ht="12.75" customHeight="1">
      <c r="A81" s="69" t="s">
        <v>592</v>
      </c>
      <c r="B81" s="69"/>
      <c r="C81" s="69"/>
      <c r="D81" s="69"/>
      <c r="E81" s="69"/>
      <c r="F81" s="69"/>
      <c r="G81" s="69"/>
      <c r="H81" s="69"/>
      <c r="I81" s="69"/>
      <c r="J81" s="69"/>
      <c r="K81" s="69"/>
      <c r="L81" s="69"/>
      <c r="M81" s="69"/>
      <c r="N81" s="69"/>
      <c r="O81" s="69"/>
      <c r="P81" s="69"/>
      <c r="Q81" s="69"/>
      <c r="R81" s="69"/>
      <c r="S81" s="69"/>
      <c r="T81" s="69"/>
      <c r="U81" s="69"/>
      <c r="V81" s="69"/>
      <c r="W81" s="69"/>
      <c r="X81" s="69"/>
      <c r="Y81" s="69"/>
      <c r="Z81" s="69"/>
    </row>
    <row r="82" spans="1:26" s="27" customFormat="1" ht="12.75" customHeight="1">
      <c r="A82" s="69" t="s">
        <v>591</v>
      </c>
      <c r="B82" s="69"/>
      <c r="C82" s="69"/>
      <c r="D82" s="69"/>
      <c r="E82" s="69"/>
      <c r="F82" s="69"/>
      <c r="G82" s="69"/>
      <c r="H82" s="69"/>
      <c r="I82" s="69"/>
      <c r="J82" s="69"/>
      <c r="K82" s="69"/>
      <c r="L82" s="69"/>
      <c r="M82" s="69"/>
      <c r="N82" s="69"/>
      <c r="O82" s="69"/>
      <c r="P82" s="69"/>
      <c r="Q82" s="69"/>
      <c r="R82" s="69"/>
      <c r="S82" s="69"/>
      <c r="T82" s="69"/>
      <c r="U82" s="69"/>
      <c r="V82" s="69"/>
      <c r="W82" s="69"/>
      <c r="X82" s="69"/>
      <c r="Y82" s="69"/>
      <c r="Z82" s="69"/>
    </row>
    <row r="83" spans="1:26" ht="12.75" customHeight="1">
      <c r="A83" s="69" t="s">
        <v>590</v>
      </c>
      <c r="B83" s="69"/>
      <c r="C83" s="69"/>
      <c r="D83" s="69"/>
      <c r="E83" s="69"/>
      <c r="F83" s="69"/>
      <c r="G83" s="69"/>
      <c r="H83" s="69"/>
      <c r="I83" s="69"/>
      <c r="J83" s="69"/>
      <c r="K83" s="69"/>
      <c r="L83" s="69"/>
      <c r="M83" s="69"/>
      <c r="N83" s="69"/>
      <c r="O83" s="69"/>
      <c r="P83" s="69"/>
      <c r="Q83" s="69"/>
      <c r="R83" s="69"/>
      <c r="S83" s="69"/>
      <c r="T83" s="69"/>
      <c r="U83" s="69"/>
      <c r="V83" s="69"/>
      <c r="W83" s="69"/>
      <c r="X83" s="69"/>
      <c r="Y83" s="69"/>
      <c r="Z83" s="69"/>
    </row>
    <row r="84" spans="1:26" ht="12.75" customHeight="1">
      <c r="A84" s="82" t="s">
        <v>589</v>
      </c>
      <c r="B84" s="82"/>
      <c r="C84" s="82"/>
      <c r="D84" s="82"/>
      <c r="E84" s="82"/>
      <c r="F84" s="82"/>
      <c r="G84" s="82"/>
      <c r="H84" s="82"/>
      <c r="I84" s="82"/>
      <c r="J84" s="82"/>
      <c r="K84" s="82"/>
      <c r="L84" s="82"/>
      <c r="M84" s="82"/>
      <c r="N84" s="82"/>
      <c r="O84" s="82"/>
      <c r="P84" s="82"/>
      <c r="Q84" s="82"/>
      <c r="R84" s="82"/>
      <c r="S84" s="82"/>
      <c r="T84" s="82"/>
      <c r="U84" s="82"/>
      <c r="V84" s="82"/>
      <c r="W84" s="82"/>
      <c r="X84" s="82"/>
      <c r="Y84" s="82"/>
      <c r="Z84" s="82"/>
    </row>
  </sheetData>
  <mergeCells count="58">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51:Z51"/>
    <mergeCell ref="A33:Z33"/>
    <mergeCell ref="A34:Z34"/>
    <mergeCell ref="A56:Z56"/>
    <mergeCell ref="A66:Z66"/>
    <mergeCell ref="A57:Z57"/>
    <mergeCell ref="A58:Z58"/>
    <mergeCell ref="A59:Z59"/>
    <mergeCell ref="A60:Z60"/>
    <mergeCell ref="A61:Z61"/>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s>
  <pageMargins left="0.25" right="0.25" top="0.25" bottom="0.25" header="0.3" footer="0.3"/>
  <pageSetup scale="42"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opLeftCell="A4" workbookViewId="0">
      <selection activeCell="A25" sqref="A25:D39"/>
    </sheetView>
  </sheetViews>
  <sheetFormatPr defaultRowHeight="14.25"/>
  <cols>
    <col min="1" max="1" width="23.1328125" customWidth="1"/>
    <col min="3" max="3" width="11.59765625" bestFit="1" customWidth="1"/>
    <col min="6" max="7" width="11.59765625" bestFit="1" customWidth="1"/>
  </cols>
  <sheetData>
    <row r="1" spans="1:8">
      <c r="A1" s="1" t="s">
        <v>838</v>
      </c>
    </row>
    <row r="2" spans="1:8" ht="57">
      <c r="B2" t="s">
        <v>836</v>
      </c>
      <c r="C2" t="s">
        <v>837</v>
      </c>
      <c r="D2" s="66" t="s">
        <v>847</v>
      </c>
      <c r="E2" s="66" t="s">
        <v>848</v>
      </c>
      <c r="F2" s="66" t="s">
        <v>849</v>
      </c>
      <c r="G2" s="66" t="s">
        <v>850</v>
      </c>
    </row>
    <row r="3" spans="1:8">
      <c r="A3" t="s">
        <v>835</v>
      </c>
      <c r="B3">
        <v>144352.55773899661</v>
      </c>
      <c r="C3">
        <v>1000</v>
      </c>
      <c r="D3">
        <v>3240.4386067881528</v>
      </c>
      <c r="E3">
        <v>3100.9285297835759</v>
      </c>
      <c r="F3">
        <f>B3*C3*D3</f>
        <v>467765601086.06049</v>
      </c>
      <c r="G3">
        <f>B3*C3*E3</f>
        <v>447626964640.08545</v>
      </c>
    </row>
    <row r="4" spans="1:8">
      <c r="A4" t="s">
        <v>716</v>
      </c>
      <c r="B4">
        <v>42880.105933270475</v>
      </c>
      <c r="C4">
        <v>2830</v>
      </c>
      <c r="D4">
        <v>3629.5489299213236</v>
      </c>
      <c r="E4">
        <v>1793.0839335069468</v>
      </c>
      <c r="F4">
        <f>B4*C4*D4</f>
        <v>440448302572.19202</v>
      </c>
      <c r="G4">
        <f>B4*C4*E4</f>
        <v>217591990115.34561</v>
      </c>
    </row>
    <row r="6" spans="1:8">
      <c r="A6" s="1" t="s">
        <v>839</v>
      </c>
    </row>
    <row r="7" spans="1:8">
      <c r="C7" t="s">
        <v>842</v>
      </c>
    </row>
    <row r="8" spans="1:8">
      <c r="A8" t="s">
        <v>841</v>
      </c>
      <c r="B8">
        <v>2778431</v>
      </c>
      <c r="C8">
        <f>B8*1000/B20*B21</f>
        <v>101031983548148.16</v>
      </c>
      <c r="F8">
        <f>C8*$B$13</f>
        <v>58093390540185.188</v>
      </c>
    </row>
    <row r="9" spans="1:8">
      <c r="A9" t="s">
        <v>840</v>
      </c>
      <c r="B9">
        <v>16634.169999999998</v>
      </c>
      <c r="C9">
        <f>B9*3412.14*1000000</f>
        <v>56758116823799.992</v>
      </c>
      <c r="F9">
        <f>C9*$B$13</f>
        <v>32635917173684.992</v>
      </c>
    </row>
    <row r="11" spans="1:8">
      <c r="A11" s="1" t="s">
        <v>844</v>
      </c>
      <c r="B11" t="s">
        <v>853</v>
      </c>
    </row>
    <row r="12" spans="1:8" ht="28.5">
      <c r="A12" s="66" t="s">
        <v>852</v>
      </c>
      <c r="B12">
        <f>1.7/4</f>
        <v>0.42499999999999999</v>
      </c>
    </row>
    <row r="13" spans="1:8" ht="28.5">
      <c r="A13" s="66" t="s">
        <v>851</v>
      </c>
      <c r="B13">
        <f>1-B12</f>
        <v>0.57499999999999996</v>
      </c>
      <c r="G13" s="22"/>
      <c r="H13" s="22"/>
    </row>
    <row r="15" spans="1:8">
      <c r="A15" s="1" t="s">
        <v>843</v>
      </c>
    </row>
    <row r="16" spans="1:8">
      <c r="B16" t="s">
        <v>832</v>
      </c>
      <c r="C16" t="s">
        <v>833</v>
      </c>
      <c r="G16" s="22"/>
      <c r="H16" s="22"/>
    </row>
    <row r="17" spans="1:4">
      <c r="A17" t="s">
        <v>845</v>
      </c>
      <c r="B17">
        <f>G3/(C8*B12)</f>
        <v>1.0424816773970049E-2</v>
      </c>
      <c r="C17">
        <f>F3/(C9*B12)</f>
        <v>1.9391498614175121E-2</v>
      </c>
    </row>
    <row r="18" spans="1:4">
      <c r="A18" t="s">
        <v>846</v>
      </c>
      <c r="B18">
        <f>G4/(C8*B13)</f>
        <v>3.7455550122320676E-3</v>
      </c>
      <c r="C18">
        <f>F4/(C9*B13)</f>
        <v>1.3495815062532838E-2</v>
      </c>
    </row>
    <row r="20" spans="1:4">
      <c r="A20" t="s">
        <v>829</v>
      </c>
      <c r="B20">
        <v>3.78</v>
      </c>
    </row>
    <row r="21" spans="1:4">
      <c r="A21" t="s">
        <v>828</v>
      </c>
      <c r="B21">
        <v>137452</v>
      </c>
    </row>
    <row r="26" spans="1:4">
      <c r="B26" s="22"/>
      <c r="D26" s="22"/>
    </row>
    <row r="29" spans="1:4">
      <c r="B29" s="22"/>
      <c r="D29" s="22"/>
    </row>
    <row r="33" spans="2:4">
      <c r="B33" s="22"/>
      <c r="D33" s="22"/>
    </row>
    <row r="36" spans="2:4">
      <c r="B36" s="22"/>
      <c r="D36" s="22"/>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
  <sheetViews>
    <sheetView workbookViewId="0">
      <selection activeCell="B8" sqref="B8"/>
    </sheetView>
  </sheetViews>
  <sheetFormatPr defaultRowHeight="14.25"/>
  <cols>
    <col min="1" max="1" width="50.3984375" customWidth="1"/>
  </cols>
  <sheetData>
    <row r="1" spans="1:35">
      <c r="A1" s="20" t="s">
        <v>583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row>
    <row r="2" spans="1:35">
      <c r="B2">
        <v>2017</v>
      </c>
      <c r="C2">
        <v>2018</v>
      </c>
      <c r="D2">
        <v>2019</v>
      </c>
      <c r="E2">
        <v>2020</v>
      </c>
      <c r="F2">
        <v>2021</v>
      </c>
      <c r="G2">
        <v>2022</v>
      </c>
      <c r="H2">
        <v>2023</v>
      </c>
      <c r="I2">
        <v>2024</v>
      </c>
      <c r="J2">
        <v>2025</v>
      </c>
      <c r="K2">
        <v>2026</v>
      </c>
      <c r="L2">
        <v>2027</v>
      </c>
      <c r="M2">
        <v>2028</v>
      </c>
      <c r="N2">
        <v>2029</v>
      </c>
      <c r="O2">
        <v>2030</v>
      </c>
      <c r="P2">
        <v>2031</v>
      </c>
      <c r="Q2">
        <v>2032</v>
      </c>
      <c r="R2">
        <v>2033</v>
      </c>
      <c r="S2">
        <v>2034</v>
      </c>
      <c r="T2">
        <v>2035</v>
      </c>
      <c r="U2">
        <v>2036</v>
      </c>
      <c r="V2">
        <v>2037</v>
      </c>
      <c r="W2">
        <v>2038</v>
      </c>
      <c r="X2">
        <v>2039</v>
      </c>
      <c r="Y2">
        <v>2040</v>
      </c>
      <c r="Z2">
        <v>2041</v>
      </c>
      <c r="AA2">
        <v>2042</v>
      </c>
      <c r="AB2">
        <v>2043</v>
      </c>
      <c r="AC2">
        <v>2044</v>
      </c>
      <c r="AD2">
        <v>2045</v>
      </c>
      <c r="AE2">
        <v>2046</v>
      </c>
      <c r="AF2">
        <v>2047</v>
      </c>
      <c r="AG2">
        <v>2048</v>
      </c>
      <c r="AH2">
        <v>2049</v>
      </c>
      <c r="AI2">
        <v>2050</v>
      </c>
    </row>
    <row r="3" spans="1:35">
      <c r="A3" t="s">
        <v>581</v>
      </c>
      <c r="B3">
        <v>0.85778616844846411</v>
      </c>
      <c r="C3">
        <v>0.86739916238040293</v>
      </c>
      <c r="D3">
        <v>0.87477439830857417</v>
      </c>
      <c r="E3">
        <v>0.88064509532061697</v>
      </c>
      <c r="F3">
        <v>0.88597100561079367</v>
      </c>
      <c r="G3">
        <v>0.89000589893688509</v>
      </c>
      <c r="H3">
        <v>0.89327476363808866</v>
      </c>
      <c r="I3">
        <v>0.89623687432239052</v>
      </c>
      <c r="J3">
        <v>0.89904207774279288</v>
      </c>
      <c r="K3">
        <v>0.90158011866070431</v>
      </c>
      <c r="L3">
        <v>0.90434790821824995</v>
      </c>
      <c r="M3">
        <v>0.90751332715387056</v>
      </c>
      <c r="N3">
        <v>0.90968077994418384</v>
      </c>
      <c r="O3">
        <v>0.9113783068102943</v>
      </c>
      <c r="P3">
        <v>0.91277945385928916</v>
      </c>
      <c r="Q3">
        <v>0.91393718863777174</v>
      </c>
      <c r="R3">
        <v>0.91503338302945347</v>
      </c>
      <c r="S3">
        <v>0.91622051532006665</v>
      </c>
      <c r="T3">
        <v>0.91731848685457318</v>
      </c>
      <c r="U3">
        <v>0.91828848845206668</v>
      </c>
      <c r="V3">
        <v>0.91902643180271237</v>
      </c>
      <c r="W3">
        <v>0.91982828903262559</v>
      </c>
      <c r="X3">
        <v>0.92050246479810338</v>
      </c>
      <c r="Y3">
        <v>0.92116649107790505</v>
      </c>
      <c r="Z3">
        <v>0.92181007818059557</v>
      </c>
      <c r="AA3">
        <v>0.92257220252626426</v>
      </c>
      <c r="AB3">
        <v>0.92338559888775917</v>
      </c>
      <c r="AC3">
        <v>0.92422503160983205</v>
      </c>
      <c r="AD3">
        <v>0.92504798979585345</v>
      </c>
      <c r="AE3">
        <v>0.92593116867023562</v>
      </c>
      <c r="AF3">
        <v>0.92675894641861178</v>
      </c>
      <c r="AG3">
        <v>0.92750543670618546</v>
      </c>
      <c r="AH3">
        <v>0.92819277661750921</v>
      </c>
      <c r="AI3">
        <v>0.92881664459461777</v>
      </c>
    </row>
    <row r="4" spans="1:35">
      <c r="A4" t="s">
        <v>582</v>
      </c>
      <c r="B4">
        <v>0.14221383155153577</v>
      </c>
      <c r="C4">
        <v>0.13260083761959704</v>
      </c>
      <c r="D4">
        <v>0.12522560169142585</v>
      </c>
      <c r="E4">
        <v>0.11935490467938299</v>
      </c>
      <c r="F4">
        <v>0.11402899438920634</v>
      </c>
      <c r="G4">
        <v>0.10999410106311497</v>
      </c>
      <c r="H4">
        <v>0.10672523636191129</v>
      </c>
      <c r="I4">
        <v>0.10376312567760954</v>
      </c>
      <c r="J4">
        <v>0.10095792225720719</v>
      </c>
      <c r="K4">
        <v>9.8419881339295676E-2</v>
      </c>
      <c r="L4">
        <v>9.5652091781750131E-2</v>
      </c>
      <c r="M4">
        <v>9.2486672846129367E-2</v>
      </c>
      <c r="N4">
        <v>9.0319220055816135E-2</v>
      </c>
      <c r="O4">
        <v>8.8621693189705669E-2</v>
      </c>
      <c r="P4">
        <v>8.7220546140710814E-2</v>
      </c>
      <c r="Q4">
        <v>8.6062811362228264E-2</v>
      </c>
      <c r="R4">
        <v>8.4966616970546582E-2</v>
      </c>
      <c r="S4">
        <v>8.3779484679933333E-2</v>
      </c>
      <c r="T4">
        <v>8.2681513145426808E-2</v>
      </c>
      <c r="U4">
        <v>8.171151154793331E-2</v>
      </c>
      <c r="V4">
        <v>8.0973568197287543E-2</v>
      </c>
      <c r="W4">
        <v>8.0171710967374452E-2</v>
      </c>
      <c r="X4">
        <v>7.9497535201896563E-2</v>
      </c>
      <c r="Y4">
        <v>7.8833508922094911E-2</v>
      </c>
      <c r="Z4">
        <v>7.8189921819404415E-2</v>
      </c>
      <c r="AA4">
        <v>7.7427797473735752E-2</v>
      </c>
      <c r="AB4">
        <v>7.6614401112240813E-2</v>
      </c>
      <c r="AC4">
        <v>7.5774968390167938E-2</v>
      </c>
      <c r="AD4">
        <v>7.4952010204146477E-2</v>
      </c>
      <c r="AE4">
        <v>7.4068831329764384E-2</v>
      </c>
      <c r="AF4">
        <v>7.3241053581388146E-2</v>
      </c>
      <c r="AG4">
        <v>7.2494563293814429E-2</v>
      </c>
      <c r="AH4">
        <v>7.1807223382490876E-2</v>
      </c>
      <c r="AI4">
        <v>7.1183355405382259E-2</v>
      </c>
    </row>
    <row r="6" spans="1:35">
      <c r="A6" s="20" t="s">
        <v>588</v>
      </c>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row>
    <row r="7" spans="1:35">
      <c r="B7">
        <v>2017</v>
      </c>
      <c r="C7">
        <v>2018</v>
      </c>
      <c r="D7">
        <v>2019</v>
      </c>
      <c r="E7">
        <v>2020</v>
      </c>
      <c r="F7">
        <v>2021</v>
      </c>
      <c r="G7">
        <v>2022</v>
      </c>
      <c r="H7">
        <v>2023</v>
      </c>
      <c r="I7">
        <v>2024</v>
      </c>
      <c r="J7">
        <v>2025</v>
      </c>
      <c r="K7">
        <v>2026</v>
      </c>
      <c r="L7">
        <v>2027</v>
      </c>
      <c r="M7">
        <v>2028</v>
      </c>
      <c r="N7">
        <v>2029</v>
      </c>
      <c r="O7">
        <v>2030</v>
      </c>
      <c r="P7">
        <v>2031</v>
      </c>
      <c r="Q7">
        <v>2032</v>
      </c>
      <c r="R7">
        <v>2033</v>
      </c>
      <c r="S7">
        <v>2034</v>
      </c>
      <c r="T7">
        <v>2035</v>
      </c>
      <c r="U7">
        <v>2036</v>
      </c>
      <c r="V7">
        <v>2037</v>
      </c>
      <c r="W7">
        <v>2038</v>
      </c>
      <c r="X7">
        <v>2039</v>
      </c>
      <c r="Y7">
        <v>2040</v>
      </c>
      <c r="Z7">
        <v>2041</v>
      </c>
      <c r="AA7">
        <v>2042</v>
      </c>
      <c r="AB7">
        <v>2043</v>
      </c>
      <c r="AC7">
        <v>2044</v>
      </c>
      <c r="AD7">
        <v>2045</v>
      </c>
      <c r="AE7">
        <v>2046</v>
      </c>
      <c r="AF7">
        <v>2047</v>
      </c>
      <c r="AG7">
        <v>2048</v>
      </c>
      <c r="AH7">
        <v>2049</v>
      </c>
      <c r="AI7">
        <v>2050</v>
      </c>
    </row>
    <row r="8" spans="1:35">
      <c r="A8" t="s">
        <v>584</v>
      </c>
      <c r="B8">
        <v>1.0624278289526496</v>
      </c>
      <c r="C8">
        <v>1.0713394958895028</v>
      </c>
      <c r="D8">
        <v>1.0692204441882756</v>
      </c>
      <c r="E8">
        <v>1.0654125000556678</v>
      </c>
      <c r="F8">
        <v>1.0706248782817172</v>
      </c>
      <c r="G8">
        <v>1.0755981799417369</v>
      </c>
      <c r="H8">
        <v>1.0805194154190942</v>
      </c>
      <c r="I8">
        <v>1.0851364037703437</v>
      </c>
      <c r="J8">
        <v>1.0809244924678965</v>
      </c>
      <c r="K8">
        <v>1.0912886500822077</v>
      </c>
      <c r="L8">
        <v>1.1012083610943313</v>
      </c>
      <c r="M8">
        <v>1.1104534944330438</v>
      </c>
      <c r="N8">
        <v>1.1191971640932477</v>
      </c>
      <c r="O8">
        <v>1.1131215758037982</v>
      </c>
      <c r="P8">
        <v>1.1122583960044059</v>
      </c>
      <c r="Q8">
        <v>1.1112897746052572</v>
      </c>
      <c r="R8">
        <v>1.1100637159137166</v>
      </c>
      <c r="S8">
        <v>1.1092193352118962</v>
      </c>
      <c r="T8">
        <v>1.1035768852790073</v>
      </c>
      <c r="U8">
        <v>1.1037579933729482</v>
      </c>
      <c r="V8">
        <v>1.1039392404328134</v>
      </c>
      <c r="W8">
        <v>1.1044166480548472</v>
      </c>
      <c r="X8">
        <v>1.1051164241685154</v>
      </c>
      <c r="Y8">
        <v>1.1057639808209176</v>
      </c>
      <c r="Z8">
        <v>1.1012713131639611</v>
      </c>
      <c r="AA8">
        <v>1.0972655469597647</v>
      </c>
      <c r="AB8">
        <v>1.0935317281728738</v>
      </c>
      <c r="AC8">
        <v>1.08987854406811</v>
      </c>
      <c r="AD8">
        <v>1.0868312184214524</v>
      </c>
      <c r="AE8">
        <v>1.0835794127822982</v>
      </c>
      <c r="AF8">
        <v>1.0807349584947561</v>
      </c>
      <c r="AG8">
        <v>1.0784416640326486</v>
      </c>
      <c r="AH8">
        <v>1.0761362270851158</v>
      </c>
      <c r="AI8">
        <v>1.0743053100094389</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
  <sheetViews>
    <sheetView workbookViewId="0">
      <selection activeCell="B10" sqref="B10"/>
    </sheetView>
  </sheetViews>
  <sheetFormatPr defaultRowHeight="14.25"/>
  <cols>
    <col min="1" max="1" width="30.73046875" bestFit="1" customWidth="1"/>
  </cols>
  <sheetData>
    <row r="1" spans="1:35">
      <c r="A1" s="1" t="s">
        <v>796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812</v>
      </c>
      <c r="B2">
        <v>9.3082702052690977E-4</v>
      </c>
      <c r="C2">
        <v>9.4997499356718352E-4</v>
      </c>
      <c r="D2">
        <v>9.7951628249609893E-4</v>
      </c>
      <c r="E2">
        <v>1.0261155840167336E-3</v>
      </c>
      <c r="F2">
        <v>1.0847005967993626E-3</v>
      </c>
      <c r="G2">
        <v>1.1410724187805041E-3</v>
      </c>
      <c r="H2">
        <v>1.1971763637570968E-3</v>
      </c>
      <c r="I2">
        <v>1.2434591337693816E-3</v>
      </c>
      <c r="J2">
        <v>1.3074017559513928E-3</v>
      </c>
      <c r="K2">
        <v>1.3110049962233143E-3</v>
      </c>
      <c r="L2">
        <v>1.3165047225173476E-3</v>
      </c>
      <c r="M2">
        <v>1.3202101580397755E-3</v>
      </c>
      <c r="N2">
        <v>1.3255329746173512E-3</v>
      </c>
      <c r="O2">
        <v>1.3295731351057475E-3</v>
      </c>
      <c r="P2">
        <v>1.3344348774859721E-3</v>
      </c>
      <c r="Q2">
        <v>1.340142702280952E-3</v>
      </c>
      <c r="R2">
        <v>1.3467583979381783E-3</v>
      </c>
      <c r="S2">
        <v>1.3507731568943191E-3</v>
      </c>
      <c r="T2">
        <v>1.354340460755669E-3</v>
      </c>
      <c r="U2">
        <v>1.3578322531043526E-3</v>
      </c>
      <c r="V2">
        <v>1.3602780082755069E-3</v>
      </c>
      <c r="W2">
        <v>1.3636865265696072E-3</v>
      </c>
      <c r="X2">
        <v>1.3665129928367476E-3</v>
      </c>
      <c r="Y2">
        <v>1.3689835950728775E-3</v>
      </c>
      <c r="Z2">
        <v>1.3721744156512498E-3</v>
      </c>
      <c r="AA2">
        <v>1.3738897641438958E-3</v>
      </c>
      <c r="AB2">
        <v>1.37480324898735E-3</v>
      </c>
      <c r="AC2">
        <v>1.3749890994886949E-3</v>
      </c>
      <c r="AD2">
        <v>1.3773720612404131E-3</v>
      </c>
      <c r="AE2">
        <v>1.3779123549503636E-3</v>
      </c>
      <c r="AF2">
        <v>1.378296774046283E-3</v>
      </c>
      <c r="AG2">
        <v>1.3791016872655134E-3</v>
      </c>
      <c r="AH2">
        <v>1.379261131262658E-3</v>
      </c>
      <c r="AI2">
        <v>1.3793319991118563E-3</v>
      </c>
    </row>
    <row r="3" spans="1:35">
      <c r="A3" t="s">
        <v>813</v>
      </c>
      <c r="B3">
        <v>3.1154659434244164E-4</v>
      </c>
      <c r="C3">
        <v>3.1154659434244164E-4</v>
      </c>
      <c r="D3">
        <v>3.1267551213519704E-4</v>
      </c>
      <c r="E3">
        <v>3.1473420017264848E-4</v>
      </c>
      <c r="F3">
        <v>3.2006295859756301E-4</v>
      </c>
      <c r="G3">
        <v>3.242238910654404E-4</v>
      </c>
      <c r="H3">
        <v>3.299575019090939E-4</v>
      </c>
      <c r="I3">
        <v>3.3697599521896474E-4</v>
      </c>
      <c r="J3">
        <v>3.4583093313191016E-4</v>
      </c>
      <c r="K3">
        <v>3.5430168664298282E-4</v>
      </c>
      <c r="L3">
        <v>3.6156024851422691E-4</v>
      </c>
      <c r="M3">
        <v>3.621400527905973E-4</v>
      </c>
      <c r="N3">
        <v>3.6470846890667016E-4</v>
      </c>
      <c r="O3">
        <v>3.6677929629137757E-4</v>
      </c>
      <c r="P3">
        <v>3.6806148112487137E-4</v>
      </c>
      <c r="Q3">
        <v>3.6811198910986428E-4</v>
      </c>
      <c r="R3">
        <v>3.6670818254258113E-4</v>
      </c>
      <c r="S3">
        <v>3.6594307164912514E-4</v>
      </c>
      <c r="T3">
        <v>3.65904370995053E-4</v>
      </c>
      <c r="U3">
        <v>3.651149814070852E-4</v>
      </c>
      <c r="V3">
        <v>3.6534315963345399E-4</v>
      </c>
      <c r="W3">
        <v>3.6554172615292668E-4</v>
      </c>
      <c r="X3">
        <v>3.6595855191075396E-4</v>
      </c>
      <c r="Y3">
        <v>3.6639214449350901E-4</v>
      </c>
      <c r="Z3">
        <v>3.6676655516451411E-4</v>
      </c>
      <c r="AA3">
        <v>3.6719730485739902E-4</v>
      </c>
      <c r="AB3">
        <v>3.6751919469437891E-4</v>
      </c>
      <c r="AC3">
        <v>3.6776067432517682E-4</v>
      </c>
      <c r="AD3">
        <v>3.6737580513961288E-4</v>
      </c>
      <c r="AE3">
        <v>3.6757675802649492E-4</v>
      </c>
      <c r="AF3">
        <v>3.6771356950761975E-4</v>
      </c>
      <c r="AG3">
        <v>3.6789812908795118E-4</v>
      </c>
      <c r="AH3">
        <v>3.6833446080547158E-4</v>
      </c>
      <c r="AI3">
        <v>3.6872072030943927E-4</v>
      </c>
    </row>
    <row r="4" spans="1:35">
      <c r="A4" t="s">
        <v>814</v>
      </c>
      <c r="B4">
        <v>2.1681862127075967E-3</v>
      </c>
      <c r="C4">
        <v>2.1797709684069359E-3</v>
      </c>
      <c r="D4">
        <v>2.1913557241062752E-3</v>
      </c>
      <c r="E4">
        <v>2.2029404798056145E-3</v>
      </c>
      <c r="F4">
        <v>2.2145252355049538E-3</v>
      </c>
      <c r="G4">
        <v>2.2261099912042931E-3</v>
      </c>
      <c r="H4">
        <v>2.2376947469036324E-3</v>
      </c>
      <c r="I4">
        <v>2.2492795026029717E-3</v>
      </c>
      <c r="J4">
        <v>2.260864258302311E-3</v>
      </c>
      <c r="K4">
        <v>2.2724490140016503E-3</v>
      </c>
      <c r="L4">
        <v>2.2840337697009883E-3</v>
      </c>
      <c r="M4">
        <v>2.2840337697009883E-3</v>
      </c>
      <c r="N4">
        <v>2.2840337697009883E-3</v>
      </c>
      <c r="O4">
        <v>2.2840337697009883E-3</v>
      </c>
      <c r="P4">
        <v>2.2840337697009883E-3</v>
      </c>
      <c r="Q4">
        <v>2.2840337697009883E-3</v>
      </c>
      <c r="R4">
        <v>2.2840337697009883E-3</v>
      </c>
      <c r="S4">
        <v>2.2840337697009883E-3</v>
      </c>
      <c r="T4">
        <v>2.2840337697009883E-3</v>
      </c>
      <c r="U4">
        <v>2.2840337697009883E-3</v>
      </c>
      <c r="V4">
        <v>2.2840337697009883E-3</v>
      </c>
      <c r="W4">
        <v>2.2840337697009883E-3</v>
      </c>
      <c r="X4">
        <v>2.2840337697009883E-3</v>
      </c>
      <c r="Y4">
        <v>2.2840337697009883E-3</v>
      </c>
      <c r="Z4">
        <v>2.2840337697009883E-3</v>
      </c>
      <c r="AA4">
        <v>2.2840337697009883E-3</v>
      </c>
      <c r="AB4">
        <v>2.2840337697009883E-3</v>
      </c>
      <c r="AC4">
        <v>2.2840337697009883E-3</v>
      </c>
      <c r="AD4">
        <v>2.2840337697009883E-3</v>
      </c>
      <c r="AE4">
        <v>2.2840337697009883E-3</v>
      </c>
      <c r="AF4">
        <v>2.2840337697009883E-3</v>
      </c>
      <c r="AG4">
        <v>2.2840337697009883E-3</v>
      </c>
      <c r="AH4">
        <v>2.2840337697009883E-3</v>
      </c>
      <c r="AI4">
        <v>2.2840337697009883E-3</v>
      </c>
    </row>
    <row r="5" spans="1:35">
      <c r="A5" t="s">
        <v>815</v>
      </c>
      <c r="B5">
        <v>2.2073788668044115E-3</v>
      </c>
      <c r="C5">
        <v>2.2906690335535314E-3</v>
      </c>
      <c r="D5">
        <v>2.2958152664202774E-3</v>
      </c>
      <c r="E5">
        <v>2.3284908186130431E-3</v>
      </c>
      <c r="F5">
        <v>2.3760544771993129E-3</v>
      </c>
      <c r="G5">
        <v>2.3970916392631611E-3</v>
      </c>
      <c r="H5">
        <v>2.4489881558653202E-3</v>
      </c>
      <c r="I5">
        <v>2.518248697727207E-3</v>
      </c>
      <c r="J5">
        <v>2.5923574775194246E-3</v>
      </c>
      <c r="K5">
        <v>2.6717588685504761E-3</v>
      </c>
      <c r="L5">
        <v>2.7541303145825454E-3</v>
      </c>
      <c r="M5">
        <v>2.7998611879055963E-3</v>
      </c>
      <c r="N5">
        <v>2.8600325931961703E-3</v>
      </c>
      <c r="O5">
        <v>2.9118502459040247E-3</v>
      </c>
      <c r="P5">
        <v>2.9585947094258364E-3</v>
      </c>
      <c r="Q5">
        <v>2.9844795273986555E-3</v>
      </c>
      <c r="R5">
        <v>2.9914303174926517E-3</v>
      </c>
      <c r="S5">
        <v>2.9962791374443442E-3</v>
      </c>
      <c r="T5">
        <v>3.0003396094636673E-3</v>
      </c>
      <c r="U5">
        <v>3.0083354189098738E-3</v>
      </c>
      <c r="V5">
        <v>3.0142388615662197E-3</v>
      </c>
      <c r="W5">
        <v>3.0179492477373916E-3</v>
      </c>
      <c r="X5">
        <v>3.0223618426796265E-3</v>
      </c>
      <c r="Y5">
        <v>3.0278401187323577E-3</v>
      </c>
      <c r="Z5">
        <v>3.0331653231673601E-3</v>
      </c>
      <c r="AA5">
        <v>3.0364642202368834E-3</v>
      </c>
      <c r="AB5">
        <v>3.0402738410499667E-3</v>
      </c>
      <c r="AC5">
        <v>3.0462791374443439E-3</v>
      </c>
      <c r="AD5">
        <v>3.0515531239996511E-3</v>
      </c>
      <c r="AE5">
        <v>3.0583266885894716E-3</v>
      </c>
      <c r="AF5">
        <v>3.0631804557227247E-3</v>
      </c>
      <c r="AG5">
        <v>3.0686369059744496E-3</v>
      </c>
      <c r="AH5">
        <v>3.0749404883159215E-3</v>
      </c>
      <c r="AI5">
        <v>3.0808151209149376E-3</v>
      </c>
    </row>
    <row r="6" spans="1:35">
      <c r="A6" t="s">
        <v>816</v>
      </c>
      <c r="B6">
        <v>1.2062862238178878E-3</v>
      </c>
      <c r="C6">
        <v>1.211982173434266E-3</v>
      </c>
      <c r="D6">
        <v>1.2083955007738476E-3</v>
      </c>
      <c r="E6">
        <v>1.2043075806049779E-3</v>
      </c>
      <c r="F6">
        <v>1.2121403375978639E-3</v>
      </c>
      <c r="G6">
        <v>1.2206266679713907E-3</v>
      </c>
      <c r="H6">
        <v>1.2294400250811928E-3</v>
      </c>
      <c r="I6">
        <v>1.2386587012591364E-3</v>
      </c>
      <c r="J6">
        <v>1.2379212634178419E-3</v>
      </c>
      <c r="K6">
        <v>1.2553201756744156E-3</v>
      </c>
      <c r="L6">
        <v>1.2723502410956209E-3</v>
      </c>
      <c r="M6">
        <v>1.2887121733201005E-3</v>
      </c>
      <c r="N6">
        <v>1.3061275328434454E-3</v>
      </c>
      <c r="O6">
        <v>1.3062664996908401E-3</v>
      </c>
      <c r="P6">
        <v>1.3127426974471877E-3</v>
      </c>
      <c r="Q6">
        <v>1.3196161853316394E-3</v>
      </c>
      <c r="R6">
        <v>1.3262947226662359E-3</v>
      </c>
      <c r="S6">
        <v>1.3331032427903631E-3</v>
      </c>
      <c r="T6">
        <v>1.3344121282221379E-3</v>
      </c>
      <c r="U6">
        <v>1.3429076206538503E-3</v>
      </c>
      <c r="V6">
        <v>1.3517297161163531E-3</v>
      </c>
      <c r="W6">
        <v>1.3609134322128923E-3</v>
      </c>
      <c r="X6">
        <v>1.3708658026101049E-3</v>
      </c>
      <c r="Y6">
        <v>1.3808332350253789E-3</v>
      </c>
      <c r="Z6">
        <v>1.3842744832994317E-3</v>
      </c>
      <c r="AA6">
        <v>1.3883477096785241E-3</v>
      </c>
      <c r="AB6">
        <v>1.391792519510668E-3</v>
      </c>
      <c r="AC6">
        <v>1.3953385749077064E-3</v>
      </c>
      <c r="AD6">
        <v>1.3992148941990403E-3</v>
      </c>
      <c r="AE6">
        <v>1.4030925868323066E-3</v>
      </c>
      <c r="AF6">
        <v>1.4073036517951701E-3</v>
      </c>
      <c r="AG6">
        <v>1.4123917351445518E-3</v>
      </c>
      <c r="AH6">
        <v>1.4172214001772836E-3</v>
      </c>
      <c r="AI6">
        <v>1.4221719981682831E-3</v>
      </c>
    </row>
    <row r="7" spans="1:35">
      <c r="A7" t="s">
        <v>817</v>
      </c>
      <c r="B7">
        <v>2.5623006299298667E-4</v>
      </c>
      <c r="C7">
        <v>2.7760793369188946E-4</v>
      </c>
      <c r="D7">
        <v>2.9216027285144133E-4</v>
      </c>
      <c r="E7">
        <v>3.0512348200751617E-4</v>
      </c>
      <c r="F7">
        <v>3.1487086244920241E-4</v>
      </c>
      <c r="G7">
        <v>3.2537236648127934E-4</v>
      </c>
      <c r="H7">
        <v>3.3716991225679963E-4</v>
      </c>
      <c r="I7">
        <v>3.4775690780971082E-4</v>
      </c>
      <c r="J7">
        <v>3.544281240805051E-4</v>
      </c>
      <c r="K7">
        <v>3.6333976135182974E-4</v>
      </c>
      <c r="L7">
        <v>3.7281937273497769E-4</v>
      </c>
      <c r="M7">
        <v>3.846267483010631E-4</v>
      </c>
      <c r="N7">
        <v>3.93946874061918E-4</v>
      </c>
      <c r="O7">
        <v>3.9817025722693337E-4</v>
      </c>
      <c r="P7">
        <v>4.0266824815502253E-4</v>
      </c>
      <c r="Q7">
        <v>4.0580536439349928E-4</v>
      </c>
      <c r="R7">
        <v>4.0931596397957075E-4</v>
      </c>
      <c r="S7">
        <v>4.1299511313777463E-4</v>
      </c>
      <c r="T7">
        <v>4.1421268481840561E-4</v>
      </c>
      <c r="U7">
        <v>4.1747248405644304E-4</v>
      </c>
      <c r="V7">
        <v>4.1975247031115153E-4</v>
      </c>
      <c r="W7">
        <v>4.2216791276041606E-4</v>
      </c>
      <c r="X7">
        <v>4.2377815859315335E-4</v>
      </c>
      <c r="Y7">
        <v>4.2566483744531667E-4</v>
      </c>
      <c r="Z7">
        <v>4.2500466873031259E-4</v>
      </c>
      <c r="AA7">
        <v>4.2298018001268471E-4</v>
      </c>
      <c r="AB7">
        <v>4.2454688901935069E-4</v>
      </c>
      <c r="AC7">
        <v>4.2318228770788397E-4</v>
      </c>
      <c r="AD7">
        <v>4.2446210368263368E-4</v>
      </c>
      <c r="AE7">
        <v>4.2260235602026671E-4</v>
      </c>
      <c r="AF7">
        <v>4.2169265506583755E-4</v>
      </c>
      <c r="AG7">
        <v>4.2053268215213615E-4</v>
      </c>
      <c r="AH7">
        <v>4.1861501567794625E-4</v>
      </c>
      <c r="AI7">
        <v>4.1672201794459293E-4</v>
      </c>
    </row>
    <row r="8" spans="1:35">
      <c r="A8" t="s">
        <v>818</v>
      </c>
      <c r="B8">
        <v>2.1294859055067355E-3</v>
      </c>
      <c r="C8">
        <v>2.1294859055067355E-3</v>
      </c>
      <c r="D8">
        <v>2.1294859055067355E-3</v>
      </c>
      <c r="E8">
        <v>2.1294859055067355E-3</v>
      </c>
      <c r="F8">
        <v>2.1294859055067355E-3</v>
      </c>
      <c r="G8">
        <v>2.1294859055067355E-3</v>
      </c>
      <c r="H8">
        <v>2.1294859055067355E-3</v>
      </c>
      <c r="I8">
        <v>2.1294859055067355E-3</v>
      </c>
      <c r="J8">
        <v>2.1294859055067355E-3</v>
      </c>
      <c r="K8">
        <v>2.1294859055067355E-3</v>
      </c>
      <c r="L8">
        <v>2.1294859055067355E-3</v>
      </c>
      <c r="M8">
        <v>2.1294859055067355E-3</v>
      </c>
      <c r="N8">
        <v>2.1294859055067355E-3</v>
      </c>
      <c r="O8">
        <v>2.1294859055067355E-3</v>
      </c>
      <c r="P8">
        <v>2.1294859055067355E-3</v>
      </c>
      <c r="Q8">
        <v>2.1294859055067355E-3</v>
      </c>
      <c r="R8">
        <v>2.1294859055067355E-3</v>
      </c>
      <c r="S8">
        <v>2.1294859055067355E-3</v>
      </c>
      <c r="T8">
        <v>2.1294859055067355E-3</v>
      </c>
      <c r="U8">
        <v>2.1294859055067355E-3</v>
      </c>
      <c r="V8">
        <v>2.1294859055067355E-3</v>
      </c>
      <c r="W8">
        <v>2.1294859055067355E-3</v>
      </c>
      <c r="X8">
        <v>2.1294859055067355E-3</v>
      </c>
      <c r="Y8">
        <v>2.1294859055067355E-3</v>
      </c>
      <c r="Z8">
        <v>2.1294859055067355E-3</v>
      </c>
      <c r="AA8">
        <v>2.1294859055067355E-3</v>
      </c>
      <c r="AB8">
        <v>2.1294859055067355E-3</v>
      </c>
      <c r="AC8">
        <v>2.1294859055067355E-3</v>
      </c>
      <c r="AD8">
        <v>2.1294859055067355E-3</v>
      </c>
      <c r="AE8">
        <v>2.1294859055067355E-3</v>
      </c>
      <c r="AF8">
        <v>2.1294859055067355E-3</v>
      </c>
      <c r="AG8">
        <v>2.1294859055067355E-3</v>
      </c>
      <c r="AH8">
        <v>2.1294859055067355E-3</v>
      </c>
      <c r="AI8">
        <v>2.1294859055067355E-3</v>
      </c>
    </row>
    <row r="9" spans="1:35">
      <c r="A9" t="s">
        <v>819</v>
      </c>
      <c r="B9">
        <v>8.5558624999999989E-3</v>
      </c>
      <c r="C9">
        <v>8.6113574999999998E-3</v>
      </c>
      <c r="D9">
        <v>8.6672099999999998E-3</v>
      </c>
      <c r="E9">
        <v>8.7234274999999986E-3</v>
      </c>
      <c r="F9">
        <v>8.7800075000000009E-3</v>
      </c>
      <c r="G9">
        <v>8.8369549999999988E-3</v>
      </c>
      <c r="H9">
        <v>8.8942750000000001E-3</v>
      </c>
      <c r="I9">
        <v>8.9519625000000005E-3</v>
      </c>
      <c r="J9">
        <v>9.0100250000000014E-3</v>
      </c>
      <c r="K9">
        <v>9.0684649999999995E-3</v>
      </c>
      <c r="L9">
        <v>9.1272850000000006E-3</v>
      </c>
      <c r="M9">
        <v>9.1864849999999994E-3</v>
      </c>
      <c r="N9">
        <v>9.2460699999999986E-3</v>
      </c>
      <c r="O9">
        <v>9.3060399999999998E-3</v>
      </c>
      <c r="P9">
        <v>9.3664000000000004E-3</v>
      </c>
      <c r="Q9">
        <v>9.4271500000000005E-3</v>
      </c>
      <c r="R9">
        <v>9.488294999999999E-3</v>
      </c>
      <c r="S9">
        <v>9.5498375E-3</v>
      </c>
      <c r="T9">
        <v>9.6117799999999986E-3</v>
      </c>
      <c r="U9">
        <v>9.6741225E-3</v>
      </c>
      <c r="V9">
        <v>9.7368699999999999E-3</v>
      </c>
      <c r="W9">
        <v>9.8000224999999982E-3</v>
      </c>
      <c r="X9">
        <v>9.8635874999999998E-3</v>
      </c>
      <c r="Y9">
        <v>9.9275625000000006E-3</v>
      </c>
      <c r="Z9">
        <v>9.9919550000000003E-3</v>
      </c>
      <c r="AA9">
        <v>1.0056762500000002E-2</v>
      </c>
      <c r="AB9">
        <v>1.0121992500000001E-2</v>
      </c>
      <c r="AC9">
        <v>1.0187645E-2</v>
      </c>
      <c r="AD9">
        <v>1.02537225E-2</v>
      </c>
      <c r="AE9">
        <v>1.0320227500000001E-2</v>
      </c>
      <c r="AF9">
        <v>1.0387165E-2</v>
      </c>
      <c r="AG9">
        <v>1.04545375E-2</v>
      </c>
      <c r="AH9">
        <v>1.0522347500000001E-2</v>
      </c>
      <c r="AI9">
        <v>1.0590595E-2</v>
      </c>
    </row>
    <row r="10" spans="1:35">
      <c r="A10" t="s">
        <v>820</v>
      </c>
      <c r="B10">
        <v>2.5394766639902824E-5</v>
      </c>
      <c r="C10">
        <v>2.5394766639902824E-5</v>
      </c>
      <c r="D10">
        <v>2.5394766639902824E-5</v>
      </c>
      <c r="E10">
        <v>2.5394766639902824E-5</v>
      </c>
      <c r="F10">
        <v>2.5394766639902824E-5</v>
      </c>
      <c r="G10">
        <v>2.5394766639902824E-5</v>
      </c>
      <c r="H10">
        <v>2.5394766639902824E-5</v>
      </c>
      <c r="I10">
        <v>2.5394766639902824E-5</v>
      </c>
      <c r="J10">
        <v>2.5394766639902824E-5</v>
      </c>
      <c r="K10">
        <v>2.5394766639902824E-5</v>
      </c>
      <c r="L10">
        <v>2.5394766639902824E-5</v>
      </c>
      <c r="M10">
        <v>2.5394766639902824E-5</v>
      </c>
      <c r="N10">
        <v>2.5394766639902824E-5</v>
      </c>
      <c r="O10">
        <v>2.5394766639902824E-5</v>
      </c>
      <c r="P10">
        <v>2.5394766639902824E-5</v>
      </c>
      <c r="Q10">
        <v>2.5394766639902824E-5</v>
      </c>
      <c r="R10">
        <v>2.5394766639902824E-5</v>
      </c>
      <c r="S10">
        <v>2.5394766639902824E-5</v>
      </c>
      <c r="T10">
        <v>2.5394766639902824E-5</v>
      </c>
      <c r="U10">
        <v>2.5394766639902824E-5</v>
      </c>
      <c r="V10">
        <v>2.5394766639902824E-5</v>
      </c>
      <c r="W10">
        <v>2.5394766639902824E-5</v>
      </c>
      <c r="X10">
        <v>2.5394766639902824E-5</v>
      </c>
      <c r="Y10">
        <v>2.5394766639902824E-5</v>
      </c>
      <c r="Z10">
        <v>2.5394766639902824E-5</v>
      </c>
      <c r="AA10">
        <v>2.5394766639902824E-5</v>
      </c>
      <c r="AB10">
        <v>2.5394766639902824E-5</v>
      </c>
      <c r="AC10">
        <v>2.5394766639902824E-5</v>
      </c>
      <c r="AD10">
        <v>2.5394766639902824E-5</v>
      </c>
      <c r="AE10">
        <v>2.5394766639902824E-5</v>
      </c>
      <c r="AF10">
        <v>2.5394766639902824E-5</v>
      </c>
      <c r="AG10">
        <v>2.5394766639902824E-5</v>
      </c>
      <c r="AH10">
        <v>2.5394766639902824E-5</v>
      </c>
      <c r="AI10">
        <v>2.5394766639902824E-5</v>
      </c>
    </row>
    <row r="11" spans="1:35">
      <c r="A11" t="s">
        <v>821</v>
      </c>
      <c r="B11">
        <v>1.2634067701417079E-2</v>
      </c>
      <c r="C11">
        <v>1.2815729983607577E-2</v>
      </c>
      <c r="D11">
        <v>1.2866370658350747E-2</v>
      </c>
      <c r="E11">
        <v>1.2896711771923853E-2</v>
      </c>
      <c r="F11">
        <v>1.3036801077233991E-2</v>
      </c>
      <c r="G11">
        <v>1.3175171512819677E-2</v>
      </c>
      <c r="H11">
        <v>1.3314084600435001E-2</v>
      </c>
      <c r="I11">
        <v>1.345041221814792E-2</v>
      </c>
      <c r="J11">
        <v>1.3477801586260165E-2</v>
      </c>
      <c r="K11">
        <v>1.368786984468362E-2</v>
      </c>
      <c r="L11">
        <v>1.3894350585999882E-2</v>
      </c>
      <c r="M11">
        <v>1.4094239424863616E-2</v>
      </c>
      <c r="N11">
        <v>1.428960720790828E-2</v>
      </c>
      <c r="O11">
        <v>1.4296471574170024E-2</v>
      </c>
      <c r="P11">
        <v>1.4370253347307375E-2</v>
      </c>
      <c r="Q11">
        <v>1.4443038692674543E-2</v>
      </c>
      <c r="R11">
        <v>1.4512814837776413E-2</v>
      </c>
      <c r="S11">
        <v>1.4587928590570971E-2</v>
      </c>
      <c r="T11">
        <v>1.4599946976100273E-2</v>
      </c>
      <c r="U11">
        <v>1.4689095593490489E-2</v>
      </c>
      <c r="V11">
        <v>1.4778790632079115E-2</v>
      </c>
      <c r="W11">
        <v>1.487301885894066E-2</v>
      </c>
      <c r="X11">
        <v>1.4970860244702556E-2</v>
      </c>
      <c r="Y11">
        <v>1.5068627255220029E-2</v>
      </c>
      <c r="Z11">
        <v>1.5096563048602097E-2</v>
      </c>
      <c r="AA11">
        <v>1.5131012089860681E-2</v>
      </c>
      <c r="AB11">
        <v>1.516910853391449E-2</v>
      </c>
      <c r="AC11">
        <v>1.5208252394209932E-2</v>
      </c>
      <c r="AD11">
        <v>1.5255828076357558E-2</v>
      </c>
      <c r="AE11">
        <v>1.5300547650765845E-2</v>
      </c>
      <c r="AF11">
        <v>1.5351043043386121E-2</v>
      </c>
      <c r="AG11">
        <v>1.5409475482780106E-2</v>
      </c>
      <c r="AH11">
        <v>1.5467887105456997E-2</v>
      </c>
      <c r="AI11">
        <v>1.5533307961818048E-2</v>
      </c>
    </row>
    <row r="12" spans="1:35">
      <c r="A12" t="s">
        <v>822</v>
      </c>
      <c r="B12">
        <v>2.7273477921253108E-3</v>
      </c>
      <c r="C12">
        <v>2.7273477921253108E-3</v>
      </c>
      <c r="D12">
        <v>2.7273477921253108E-3</v>
      </c>
      <c r="E12">
        <v>2.7273477921253108E-3</v>
      </c>
      <c r="F12">
        <v>2.7273477921253108E-3</v>
      </c>
      <c r="G12">
        <v>2.7273477921253108E-3</v>
      </c>
      <c r="H12">
        <v>2.7273477921253108E-3</v>
      </c>
      <c r="I12">
        <v>2.7273477921253108E-3</v>
      </c>
      <c r="J12">
        <v>2.7273477921253108E-3</v>
      </c>
      <c r="K12">
        <v>2.7273477921253108E-3</v>
      </c>
      <c r="L12">
        <v>2.7273477921253108E-3</v>
      </c>
      <c r="M12">
        <v>2.7273477921253108E-3</v>
      </c>
      <c r="N12">
        <v>2.7273477921253108E-3</v>
      </c>
      <c r="O12">
        <v>2.7273477921253108E-3</v>
      </c>
      <c r="P12">
        <v>2.7273477921253108E-3</v>
      </c>
      <c r="Q12">
        <v>2.7273477921253108E-3</v>
      </c>
      <c r="R12">
        <v>2.7273477921253108E-3</v>
      </c>
      <c r="S12">
        <v>2.7273477921253108E-3</v>
      </c>
      <c r="T12">
        <v>2.7273477921253108E-3</v>
      </c>
      <c r="U12">
        <v>2.7273477921253108E-3</v>
      </c>
      <c r="V12">
        <v>2.7273477921253108E-3</v>
      </c>
      <c r="W12">
        <v>2.7273477921253108E-3</v>
      </c>
      <c r="X12">
        <v>2.7273477921253108E-3</v>
      </c>
      <c r="Y12">
        <v>2.7273477921253108E-3</v>
      </c>
      <c r="Z12">
        <v>2.7273477921253108E-3</v>
      </c>
      <c r="AA12">
        <v>2.7273477921253108E-3</v>
      </c>
      <c r="AB12">
        <v>2.7273477921253108E-3</v>
      </c>
      <c r="AC12">
        <v>2.7273477921253108E-3</v>
      </c>
      <c r="AD12">
        <v>2.7273477921253108E-3</v>
      </c>
      <c r="AE12">
        <v>2.7273477921253108E-3</v>
      </c>
      <c r="AF12">
        <v>2.7273477921253108E-3</v>
      </c>
      <c r="AG12">
        <v>2.7273477921253108E-3</v>
      </c>
      <c r="AH12">
        <v>2.7273477921253108E-3</v>
      </c>
      <c r="AI12">
        <v>2.7273477921253108E-3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K12" sqref="K12"/>
    </sheetView>
  </sheetViews>
  <sheetFormatPr defaultRowHeight="14.25"/>
  <cols>
    <col min="1" max="1" width="31.265625" customWidth="1"/>
  </cols>
  <sheetData>
    <row r="1" spans="1:35">
      <c r="A1" s="1" t="s">
        <v>796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55">
        <f>B$4*'Multipliers by Technology'!$B15</f>
        <v>2.2156513728622713E-3</v>
      </c>
      <c r="C2" s="55">
        <f>C$4*'Multipliers by Technology'!$B15</f>
        <v>2.2822262608205375E-3</v>
      </c>
      <c r="D2" s="55">
        <f>D$4*'Multipliers by Technology'!$B15</f>
        <v>2.3488011487787825E-3</v>
      </c>
      <c r="E2" s="55">
        <f>E$4*'Multipliers by Technology'!$B15</f>
        <v>2.4153760367370269E-3</v>
      </c>
      <c r="F2" s="55">
        <f>F$4*'Multipliers by Technology'!$B15</f>
        <v>2.4819509246952719E-3</v>
      </c>
      <c r="G2" s="55">
        <f>G$4*'Multipliers by Technology'!$B15</f>
        <v>2.5485258126535103E-3</v>
      </c>
      <c r="H2" s="55">
        <f>H$4*'Multipliers by Technology'!$B15</f>
        <v>2.5485258126535103E-3</v>
      </c>
      <c r="I2" s="55">
        <f>I$4*'Multipliers by Technology'!$B15</f>
        <v>2.5485258126535103E-3</v>
      </c>
      <c r="J2" s="55">
        <f>J$4*'Multipliers by Technology'!$B15</f>
        <v>2.5485258126535103E-3</v>
      </c>
      <c r="K2" s="55">
        <f>K$4*'Multipliers by Technology'!$B15</f>
        <v>2.5485258126535103E-3</v>
      </c>
      <c r="L2" s="55">
        <f>L$4*'Multipliers by Technology'!$B15</f>
        <v>2.5485258126535103E-3</v>
      </c>
      <c r="M2" s="55">
        <f>M$4*'Multipliers by Technology'!$B15</f>
        <v>2.5485258126535103E-3</v>
      </c>
      <c r="N2" s="55">
        <f>N$4*'Multipliers by Technology'!$B15</f>
        <v>2.5485258126535103E-3</v>
      </c>
      <c r="O2" s="55">
        <f>O$4*'Multipliers by Technology'!$B15</f>
        <v>2.5485258126535103E-3</v>
      </c>
      <c r="P2" s="55">
        <f>P$4*'Multipliers by Technology'!$B15</f>
        <v>2.5485258126535103E-3</v>
      </c>
      <c r="Q2" s="55">
        <f>Q$4*'Multipliers by Technology'!$B15</f>
        <v>2.5485258126535103E-3</v>
      </c>
      <c r="R2" s="55">
        <f>R$4*'Multipliers by Technology'!$B15</f>
        <v>2.5485258126535103E-3</v>
      </c>
      <c r="S2" s="55">
        <f>S$4*'Multipliers by Technology'!$B15</f>
        <v>2.5485258126535103E-3</v>
      </c>
      <c r="T2" s="55">
        <f>T$4*'Multipliers by Technology'!$B15</f>
        <v>2.5485258126535103E-3</v>
      </c>
      <c r="U2" s="55">
        <f>U$4*'Multipliers by Technology'!$B15</f>
        <v>2.5485258126535103E-3</v>
      </c>
      <c r="V2" s="55">
        <f>V$4*'Multipliers by Technology'!$B15</f>
        <v>2.5485258126535103E-3</v>
      </c>
      <c r="W2" s="55">
        <f>W$4*'Multipliers by Technology'!$B15</f>
        <v>2.5485258126535103E-3</v>
      </c>
      <c r="X2" s="55">
        <f>X$4*'Multipliers by Technology'!$B15</f>
        <v>2.5485258126535103E-3</v>
      </c>
      <c r="Y2" s="55">
        <f>Y$4*'Multipliers by Technology'!$B15</f>
        <v>2.5485258126535103E-3</v>
      </c>
      <c r="Z2" s="55">
        <f>Z$4*'Multipliers by Technology'!$B15</f>
        <v>2.5485258126535103E-3</v>
      </c>
      <c r="AA2" s="55">
        <f>AA$4*'Multipliers by Technology'!$B15</f>
        <v>2.5485258126535103E-3</v>
      </c>
      <c r="AB2" s="55">
        <f>AB$4*'Multipliers by Technology'!$B15</f>
        <v>2.5485258126535103E-3</v>
      </c>
      <c r="AC2" s="55">
        <f>AC$4*'Multipliers by Technology'!$B15</f>
        <v>2.5485258126535103E-3</v>
      </c>
      <c r="AD2" s="55">
        <f>AD$4*'Multipliers by Technology'!$B15</f>
        <v>2.5485258126535103E-3</v>
      </c>
      <c r="AE2" s="55">
        <f>AE$4*'Multipliers by Technology'!$B15</f>
        <v>2.5485258126535103E-3</v>
      </c>
      <c r="AF2" s="55">
        <f>AF$4*'Multipliers by Technology'!$B15</f>
        <v>2.5485258126535103E-3</v>
      </c>
      <c r="AG2" s="55">
        <f>AG$4*'Multipliers by Technology'!$B15</f>
        <v>2.5485258126535103E-3</v>
      </c>
      <c r="AH2" s="55">
        <f>AH$4*'Multipliers by Technology'!$B15</f>
        <v>2.5485258126535103E-3</v>
      </c>
      <c r="AI2" s="55">
        <f>AI$4*'Multipliers by Technology'!$B15</f>
        <v>2.5485258126535103E-3</v>
      </c>
    </row>
    <row r="3" spans="1:35">
      <c r="A3" t="s">
        <v>140</v>
      </c>
      <c r="B3" s="55">
        <f>B$4*'Multipliers by Technology'!$B16</f>
        <v>6.9582439808897785E-4</v>
      </c>
      <c r="C3" s="55">
        <f>C$4*'Multipliers by Technology'!$B16</f>
        <v>7.1673221414198711E-4</v>
      </c>
      <c r="D3" s="55">
        <f>D$4*'Multipliers by Technology'!$B16</f>
        <v>7.3764003019498965E-4</v>
      </c>
      <c r="E3" s="55">
        <f>E$4*'Multipliers by Technology'!$B16</f>
        <v>7.5854784624799208E-4</v>
      </c>
      <c r="F3" s="55">
        <f>F$4*'Multipliers by Technology'!$B16</f>
        <v>7.7945566230099462E-4</v>
      </c>
      <c r="G3" s="55">
        <f>G$4*'Multipliers by Technology'!$B16</f>
        <v>8.0036347835399509E-4</v>
      </c>
      <c r="H3" s="55">
        <f>H$4*'Multipliers by Technology'!$B16</f>
        <v>8.0036347835399509E-4</v>
      </c>
      <c r="I3" s="55">
        <f>I$4*'Multipliers by Technology'!$B16</f>
        <v>8.0036347835399509E-4</v>
      </c>
      <c r="J3" s="55">
        <f>J$4*'Multipliers by Technology'!$B16</f>
        <v>8.0036347835399509E-4</v>
      </c>
      <c r="K3" s="55">
        <f>K$4*'Multipliers by Technology'!$B16</f>
        <v>8.0036347835399509E-4</v>
      </c>
      <c r="L3" s="55">
        <f>L$4*'Multipliers by Technology'!$B16</f>
        <v>8.0036347835399509E-4</v>
      </c>
      <c r="M3" s="55">
        <f>M$4*'Multipliers by Technology'!$B16</f>
        <v>8.0036347835399509E-4</v>
      </c>
      <c r="N3" s="55">
        <f>N$4*'Multipliers by Technology'!$B16</f>
        <v>8.0036347835399509E-4</v>
      </c>
      <c r="O3" s="55">
        <f>O$4*'Multipliers by Technology'!$B16</f>
        <v>8.0036347835399509E-4</v>
      </c>
      <c r="P3" s="55">
        <f>P$4*'Multipliers by Technology'!$B16</f>
        <v>8.0036347835399509E-4</v>
      </c>
      <c r="Q3" s="55">
        <f>Q$4*'Multipliers by Technology'!$B16</f>
        <v>8.0036347835399509E-4</v>
      </c>
      <c r="R3" s="55">
        <f>R$4*'Multipliers by Technology'!$B16</f>
        <v>8.0036347835399509E-4</v>
      </c>
      <c r="S3" s="55">
        <f>S$4*'Multipliers by Technology'!$B16</f>
        <v>8.0036347835399509E-4</v>
      </c>
      <c r="T3" s="55">
        <f>T$4*'Multipliers by Technology'!$B16</f>
        <v>8.0036347835399509E-4</v>
      </c>
      <c r="U3" s="55">
        <f>U$4*'Multipliers by Technology'!$B16</f>
        <v>8.0036347835399509E-4</v>
      </c>
      <c r="V3" s="55">
        <f>V$4*'Multipliers by Technology'!$B16</f>
        <v>8.0036347835399509E-4</v>
      </c>
      <c r="W3" s="55">
        <f>W$4*'Multipliers by Technology'!$B16</f>
        <v>8.0036347835399509E-4</v>
      </c>
      <c r="X3" s="55">
        <f>X$4*'Multipliers by Technology'!$B16</f>
        <v>8.0036347835399509E-4</v>
      </c>
      <c r="Y3" s="55">
        <f>Y$4*'Multipliers by Technology'!$B16</f>
        <v>8.0036347835399509E-4</v>
      </c>
      <c r="Z3" s="55">
        <f>Z$4*'Multipliers by Technology'!$B16</f>
        <v>8.0036347835399509E-4</v>
      </c>
      <c r="AA3" s="55">
        <f>AA$4*'Multipliers by Technology'!$B16</f>
        <v>8.0036347835399509E-4</v>
      </c>
      <c r="AB3" s="55">
        <f>AB$4*'Multipliers by Technology'!$B16</f>
        <v>8.0036347835399509E-4</v>
      </c>
      <c r="AC3" s="55">
        <f>AC$4*'Multipliers by Technology'!$B16</f>
        <v>8.0036347835399509E-4</v>
      </c>
      <c r="AD3" s="55">
        <f>AD$4*'Multipliers by Technology'!$B16</f>
        <v>8.0036347835399509E-4</v>
      </c>
      <c r="AE3" s="55">
        <f>AE$4*'Multipliers by Technology'!$B16</f>
        <v>8.0036347835399509E-4</v>
      </c>
      <c r="AF3" s="55">
        <f>AF$4*'Multipliers by Technology'!$B16</f>
        <v>8.0036347835399509E-4</v>
      </c>
      <c r="AG3" s="55">
        <f>AG$4*'Multipliers by Technology'!$B16</f>
        <v>8.0036347835399509E-4</v>
      </c>
      <c r="AH3" s="55">
        <f>AH$4*'Multipliers by Technology'!$B16</f>
        <v>8.0036347835399509E-4</v>
      </c>
      <c r="AI3" s="55">
        <f>AI$4*'Multipliers by Technology'!$B16</f>
        <v>8.0036347835399509E-4</v>
      </c>
    </row>
    <row r="4" spans="1:35">
      <c r="A4" t="s">
        <v>141</v>
      </c>
      <c r="B4" s="22">
        <f>'India Data'!L13</f>
        <v>6.9582439808897785E-4</v>
      </c>
      <c r="C4" s="22">
        <f>'India Data'!M13</f>
        <v>7.1673221414198711E-4</v>
      </c>
      <c r="D4" s="22">
        <f>'India Data'!N13</f>
        <v>7.3764003019498965E-4</v>
      </c>
      <c r="E4" s="22">
        <f>'India Data'!O13</f>
        <v>7.5854784624799208E-4</v>
      </c>
      <c r="F4" s="22">
        <f>'India Data'!P13</f>
        <v>7.7945566230099462E-4</v>
      </c>
      <c r="G4" s="22">
        <f>'India Data'!Q13</f>
        <v>8.0036347835399509E-4</v>
      </c>
      <c r="H4" s="22">
        <f>'India Data'!R13</f>
        <v>8.0036347835399509E-4</v>
      </c>
      <c r="I4" s="22">
        <f>'India Data'!S13</f>
        <v>8.0036347835399509E-4</v>
      </c>
      <c r="J4" s="22">
        <f>'India Data'!T13</f>
        <v>8.0036347835399509E-4</v>
      </c>
      <c r="K4" s="22">
        <f>'India Data'!U13</f>
        <v>8.0036347835399509E-4</v>
      </c>
      <c r="L4" s="22">
        <f>'India Data'!V13</f>
        <v>8.0036347835399509E-4</v>
      </c>
      <c r="M4" s="22">
        <f>'India Data'!W13</f>
        <v>8.0036347835399509E-4</v>
      </c>
      <c r="N4" s="22">
        <f>'India Data'!X13</f>
        <v>8.0036347835399509E-4</v>
      </c>
      <c r="O4" s="22">
        <f>'India Data'!Y13</f>
        <v>8.0036347835399509E-4</v>
      </c>
      <c r="P4" s="22">
        <f>'India Data'!Z13</f>
        <v>8.0036347835399509E-4</v>
      </c>
      <c r="Q4" s="22">
        <f>'India Data'!AA13</f>
        <v>8.0036347835399509E-4</v>
      </c>
      <c r="R4" s="22">
        <f>'India Data'!AB13</f>
        <v>8.0036347835399509E-4</v>
      </c>
      <c r="S4" s="22">
        <f>'India Data'!AC13</f>
        <v>8.0036347835399509E-4</v>
      </c>
      <c r="T4" s="22">
        <f>'India Data'!AD13</f>
        <v>8.0036347835399509E-4</v>
      </c>
      <c r="U4" s="22">
        <f>'India Data'!AE13</f>
        <v>8.0036347835399509E-4</v>
      </c>
      <c r="V4" s="22">
        <f>'India Data'!AF13</f>
        <v>8.0036347835399509E-4</v>
      </c>
      <c r="W4" s="22">
        <f>'India Data'!AG13</f>
        <v>8.0036347835399509E-4</v>
      </c>
      <c r="X4" s="22">
        <f>'India Data'!AH13</f>
        <v>8.0036347835399509E-4</v>
      </c>
      <c r="Y4" s="22">
        <f>'India Data'!AI13</f>
        <v>8.0036347835399509E-4</v>
      </c>
      <c r="Z4" s="22">
        <f>'India Data'!AJ13</f>
        <v>8.0036347835399509E-4</v>
      </c>
      <c r="AA4" s="22">
        <f>'India Data'!AK13</f>
        <v>8.0036347835399509E-4</v>
      </c>
      <c r="AB4" s="22">
        <f>'India Data'!AL13</f>
        <v>8.0036347835399509E-4</v>
      </c>
      <c r="AC4" s="22">
        <f>'India Data'!AM13</f>
        <v>8.0036347835399509E-4</v>
      </c>
      <c r="AD4" s="22">
        <f>'India Data'!AN13</f>
        <v>8.0036347835399509E-4</v>
      </c>
      <c r="AE4" s="22">
        <f>'India Data'!AO13</f>
        <v>8.0036347835399509E-4</v>
      </c>
      <c r="AF4" s="22">
        <f>'India Data'!AP13</f>
        <v>8.0036347835399509E-4</v>
      </c>
      <c r="AG4" s="22">
        <f>'India Data'!AQ13</f>
        <v>8.0036347835399509E-4</v>
      </c>
      <c r="AH4" s="22">
        <f>'India Data'!AR13</f>
        <v>8.0036347835399509E-4</v>
      </c>
      <c r="AI4" s="22">
        <f>'India Data'!AS13</f>
        <v>8.0036347835399509E-4</v>
      </c>
    </row>
    <row r="5" spans="1:35">
      <c r="A5" t="s">
        <v>142</v>
      </c>
      <c r="B5" s="55">
        <f>B$4*'Multipliers by Technology'!$B18</f>
        <v>6.9582439808897785E-4</v>
      </c>
      <c r="C5" s="55">
        <f>C$4*'Multipliers by Technology'!$B18</f>
        <v>7.1673221414198711E-4</v>
      </c>
      <c r="D5" s="55">
        <f>D$4*'Multipliers by Technology'!$B18</f>
        <v>7.3764003019498965E-4</v>
      </c>
      <c r="E5" s="55">
        <f>E$4*'Multipliers by Technology'!$B18</f>
        <v>7.5854784624799208E-4</v>
      </c>
      <c r="F5" s="55">
        <f>F$4*'Multipliers by Technology'!$B18</f>
        <v>7.7945566230099462E-4</v>
      </c>
      <c r="G5" s="55">
        <f>G$4*'Multipliers by Technology'!$B18</f>
        <v>8.0036347835399509E-4</v>
      </c>
      <c r="H5" s="55">
        <f>H$4*'Multipliers by Technology'!$B18</f>
        <v>8.0036347835399509E-4</v>
      </c>
      <c r="I5" s="55">
        <f>I$4*'Multipliers by Technology'!$B18</f>
        <v>8.0036347835399509E-4</v>
      </c>
      <c r="J5" s="55">
        <f>J$4*'Multipliers by Technology'!$B18</f>
        <v>8.0036347835399509E-4</v>
      </c>
      <c r="K5" s="55">
        <f>K$4*'Multipliers by Technology'!$B18</f>
        <v>8.0036347835399509E-4</v>
      </c>
      <c r="L5" s="55">
        <f>L$4*'Multipliers by Technology'!$B18</f>
        <v>8.0036347835399509E-4</v>
      </c>
      <c r="M5" s="55">
        <f>M$4*'Multipliers by Technology'!$B18</f>
        <v>8.0036347835399509E-4</v>
      </c>
      <c r="N5" s="55">
        <f>N$4*'Multipliers by Technology'!$B18</f>
        <v>8.0036347835399509E-4</v>
      </c>
      <c r="O5" s="55">
        <f>O$4*'Multipliers by Technology'!$B18</f>
        <v>8.0036347835399509E-4</v>
      </c>
      <c r="P5" s="55">
        <f>P$4*'Multipliers by Technology'!$B18</f>
        <v>8.0036347835399509E-4</v>
      </c>
      <c r="Q5" s="55">
        <f>Q$4*'Multipliers by Technology'!$B18</f>
        <v>8.0036347835399509E-4</v>
      </c>
      <c r="R5" s="55">
        <f>R$4*'Multipliers by Technology'!$B18</f>
        <v>8.0036347835399509E-4</v>
      </c>
      <c r="S5" s="55">
        <f>S$4*'Multipliers by Technology'!$B18</f>
        <v>8.0036347835399509E-4</v>
      </c>
      <c r="T5" s="55">
        <f>T$4*'Multipliers by Technology'!$B18</f>
        <v>8.0036347835399509E-4</v>
      </c>
      <c r="U5" s="55">
        <f>U$4*'Multipliers by Technology'!$B18</f>
        <v>8.0036347835399509E-4</v>
      </c>
      <c r="V5" s="55">
        <f>V$4*'Multipliers by Technology'!$B18</f>
        <v>8.0036347835399509E-4</v>
      </c>
      <c r="W5" s="55">
        <f>W$4*'Multipliers by Technology'!$B18</f>
        <v>8.0036347835399509E-4</v>
      </c>
      <c r="X5" s="55">
        <f>X$4*'Multipliers by Technology'!$B18</f>
        <v>8.0036347835399509E-4</v>
      </c>
      <c r="Y5" s="55">
        <f>Y$4*'Multipliers by Technology'!$B18</f>
        <v>8.0036347835399509E-4</v>
      </c>
      <c r="Z5" s="55">
        <f>Z$4*'Multipliers by Technology'!$B18</f>
        <v>8.0036347835399509E-4</v>
      </c>
      <c r="AA5" s="55">
        <f>AA$4*'Multipliers by Technology'!$B18</f>
        <v>8.0036347835399509E-4</v>
      </c>
      <c r="AB5" s="55">
        <f>AB$4*'Multipliers by Technology'!$B18</f>
        <v>8.0036347835399509E-4</v>
      </c>
      <c r="AC5" s="55">
        <f>AC$4*'Multipliers by Technology'!$B18</f>
        <v>8.0036347835399509E-4</v>
      </c>
      <c r="AD5" s="55">
        <f>AD$4*'Multipliers by Technology'!$B18</f>
        <v>8.0036347835399509E-4</v>
      </c>
      <c r="AE5" s="55">
        <f>AE$4*'Multipliers by Technology'!$B18</f>
        <v>8.0036347835399509E-4</v>
      </c>
      <c r="AF5" s="55">
        <f>AF$4*'Multipliers by Technology'!$B18</f>
        <v>8.0036347835399509E-4</v>
      </c>
      <c r="AG5" s="55">
        <f>AG$4*'Multipliers by Technology'!$B18</f>
        <v>8.0036347835399509E-4</v>
      </c>
      <c r="AH5" s="55">
        <f>AH$4*'Multipliers by Technology'!$B18</f>
        <v>8.0036347835399509E-4</v>
      </c>
      <c r="AI5" s="55">
        <f>AI$4*'Multipliers by Technology'!$B18</f>
        <v>8.0036347835399509E-4</v>
      </c>
    </row>
    <row r="6" spans="1:35">
      <c r="A6" t="s">
        <v>143</v>
      </c>
      <c r="B6" s="55">
        <f>B$4*'Multipliers by Technology'!$B19</f>
        <v>1.1173822451063878E-3</v>
      </c>
      <c r="C6" s="55">
        <f>C$4*'Multipliers by Technology'!$B19</f>
        <v>1.1509568402280083E-3</v>
      </c>
      <c r="D6" s="55">
        <f>D$4*'Multipliers by Technology'!$B19</f>
        <v>1.1845314353496183E-3</v>
      </c>
      <c r="E6" s="55">
        <f>E$4*'Multipliers by Technology'!$B19</f>
        <v>1.218106030471228E-3</v>
      </c>
      <c r="F6" s="55">
        <f>F$4*'Multipliers by Technology'!$B19</f>
        <v>1.251680625592838E-3</v>
      </c>
      <c r="G6" s="55">
        <f>G$4*'Multipliers by Technology'!$B19</f>
        <v>1.2852552207144445E-3</v>
      </c>
      <c r="H6" s="55">
        <f>H$4*'Multipliers by Technology'!$B19</f>
        <v>1.2852552207144445E-3</v>
      </c>
      <c r="I6" s="55">
        <f>I$4*'Multipliers by Technology'!$B19</f>
        <v>1.2852552207144445E-3</v>
      </c>
      <c r="J6" s="55">
        <f>J$4*'Multipliers by Technology'!$B19</f>
        <v>1.2852552207144445E-3</v>
      </c>
      <c r="K6" s="55">
        <f>K$4*'Multipliers by Technology'!$B19</f>
        <v>1.2852552207144445E-3</v>
      </c>
      <c r="L6" s="55">
        <f>L$4*'Multipliers by Technology'!$B19</f>
        <v>1.2852552207144445E-3</v>
      </c>
      <c r="M6" s="55">
        <f>M$4*'Multipliers by Technology'!$B19</f>
        <v>1.2852552207144445E-3</v>
      </c>
      <c r="N6" s="55">
        <f>N$4*'Multipliers by Technology'!$B19</f>
        <v>1.2852552207144445E-3</v>
      </c>
      <c r="O6" s="55">
        <f>O$4*'Multipliers by Technology'!$B19</f>
        <v>1.2852552207144445E-3</v>
      </c>
      <c r="P6" s="55">
        <f>P$4*'Multipliers by Technology'!$B19</f>
        <v>1.2852552207144445E-3</v>
      </c>
      <c r="Q6" s="55">
        <f>Q$4*'Multipliers by Technology'!$B19</f>
        <v>1.2852552207144445E-3</v>
      </c>
      <c r="R6" s="55">
        <f>R$4*'Multipliers by Technology'!$B19</f>
        <v>1.2852552207144445E-3</v>
      </c>
      <c r="S6" s="55">
        <f>S$4*'Multipliers by Technology'!$B19</f>
        <v>1.2852552207144445E-3</v>
      </c>
      <c r="T6" s="55">
        <f>T$4*'Multipliers by Technology'!$B19</f>
        <v>1.2852552207144445E-3</v>
      </c>
      <c r="U6" s="55">
        <f>U$4*'Multipliers by Technology'!$B19</f>
        <v>1.2852552207144445E-3</v>
      </c>
      <c r="V6" s="55">
        <f>V$4*'Multipliers by Technology'!$B19</f>
        <v>1.2852552207144445E-3</v>
      </c>
      <c r="W6" s="55">
        <f>W$4*'Multipliers by Technology'!$B19</f>
        <v>1.2852552207144445E-3</v>
      </c>
      <c r="X6" s="55">
        <f>X$4*'Multipliers by Technology'!$B19</f>
        <v>1.2852552207144445E-3</v>
      </c>
      <c r="Y6" s="55">
        <f>Y$4*'Multipliers by Technology'!$B19</f>
        <v>1.2852552207144445E-3</v>
      </c>
      <c r="Z6" s="55">
        <f>Z$4*'Multipliers by Technology'!$B19</f>
        <v>1.2852552207144445E-3</v>
      </c>
      <c r="AA6" s="55">
        <f>AA$4*'Multipliers by Technology'!$B19</f>
        <v>1.2852552207144445E-3</v>
      </c>
      <c r="AB6" s="55">
        <f>AB$4*'Multipliers by Technology'!$B19</f>
        <v>1.2852552207144445E-3</v>
      </c>
      <c r="AC6" s="55">
        <f>AC$4*'Multipliers by Technology'!$B19</f>
        <v>1.2852552207144445E-3</v>
      </c>
      <c r="AD6" s="55">
        <f>AD$4*'Multipliers by Technology'!$B19</f>
        <v>1.2852552207144445E-3</v>
      </c>
      <c r="AE6" s="55">
        <f>AE$4*'Multipliers by Technology'!$B19</f>
        <v>1.2852552207144445E-3</v>
      </c>
      <c r="AF6" s="55">
        <f>AF$4*'Multipliers by Technology'!$B19</f>
        <v>1.2852552207144445E-3</v>
      </c>
      <c r="AG6" s="55">
        <f>AG$4*'Multipliers by Technology'!$B19</f>
        <v>1.2852552207144445E-3</v>
      </c>
      <c r="AH6" s="55">
        <f>AH$4*'Multipliers by Technology'!$B19</f>
        <v>1.2852552207144445E-3</v>
      </c>
      <c r="AI6" s="55">
        <f>AI$4*'Multipliers by Technology'!$B19</f>
        <v>1.2852552207144445E-3</v>
      </c>
    </row>
    <row r="7" spans="1:35">
      <c r="A7" t="s">
        <v>797</v>
      </c>
      <c r="B7" s="55">
        <f>B$4*'Multipliers by Technology'!$B20</f>
        <v>6.9582439808897785E-4</v>
      </c>
      <c r="C7" s="55">
        <f>C$4*'Multipliers by Technology'!$B20</f>
        <v>7.1673221414198711E-4</v>
      </c>
      <c r="D7" s="55">
        <f>D$4*'Multipliers by Technology'!$B20</f>
        <v>7.3764003019498965E-4</v>
      </c>
      <c r="E7" s="55">
        <f>E$4*'Multipliers by Technology'!$B20</f>
        <v>7.5854784624799208E-4</v>
      </c>
      <c r="F7" s="55">
        <f>F$4*'Multipliers by Technology'!$B20</f>
        <v>7.7945566230099462E-4</v>
      </c>
      <c r="G7" s="55">
        <f>G$4*'Multipliers by Technology'!$B20</f>
        <v>8.0036347835399509E-4</v>
      </c>
      <c r="H7" s="55">
        <f>H$4*'Multipliers by Technology'!$B20</f>
        <v>8.0036347835399509E-4</v>
      </c>
      <c r="I7" s="55">
        <f>I$4*'Multipliers by Technology'!$B20</f>
        <v>8.0036347835399509E-4</v>
      </c>
      <c r="J7" s="55">
        <f>J$4*'Multipliers by Technology'!$B20</f>
        <v>8.0036347835399509E-4</v>
      </c>
      <c r="K7" s="55">
        <f>K$4*'Multipliers by Technology'!$B20</f>
        <v>8.0036347835399509E-4</v>
      </c>
      <c r="L7" s="55">
        <f>L$4*'Multipliers by Technology'!$B20</f>
        <v>8.0036347835399509E-4</v>
      </c>
      <c r="M7" s="55">
        <f>M$4*'Multipliers by Technology'!$B20</f>
        <v>8.0036347835399509E-4</v>
      </c>
      <c r="N7" s="55">
        <f>N$4*'Multipliers by Technology'!$B20</f>
        <v>8.0036347835399509E-4</v>
      </c>
      <c r="O7" s="55">
        <f>O$4*'Multipliers by Technology'!$B20</f>
        <v>8.0036347835399509E-4</v>
      </c>
      <c r="P7" s="55">
        <f>P$4*'Multipliers by Technology'!$B20</f>
        <v>8.0036347835399509E-4</v>
      </c>
      <c r="Q7" s="55">
        <f>Q$4*'Multipliers by Technology'!$B20</f>
        <v>8.0036347835399509E-4</v>
      </c>
      <c r="R7" s="55">
        <f>R$4*'Multipliers by Technology'!$B20</f>
        <v>8.0036347835399509E-4</v>
      </c>
      <c r="S7" s="55">
        <f>S$4*'Multipliers by Technology'!$B20</f>
        <v>8.0036347835399509E-4</v>
      </c>
      <c r="T7" s="55">
        <f>T$4*'Multipliers by Technology'!$B20</f>
        <v>8.0036347835399509E-4</v>
      </c>
      <c r="U7" s="55">
        <f>U$4*'Multipliers by Technology'!$B20</f>
        <v>8.0036347835399509E-4</v>
      </c>
      <c r="V7" s="55">
        <f>V$4*'Multipliers by Technology'!$B20</f>
        <v>8.0036347835399509E-4</v>
      </c>
      <c r="W7" s="55">
        <f>W$4*'Multipliers by Technology'!$B20</f>
        <v>8.0036347835399509E-4</v>
      </c>
      <c r="X7" s="55">
        <f>X$4*'Multipliers by Technology'!$B20</f>
        <v>8.0036347835399509E-4</v>
      </c>
      <c r="Y7" s="55">
        <f>Y$4*'Multipliers by Technology'!$B20</f>
        <v>8.0036347835399509E-4</v>
      </c>
      <c r="Z7" s="55">
        <f>Z$4*'Multipliers by Technology'!$B20</f>
        <v>8.0036347835399509E-4</v>
      </c>
      <c r="AA7" s="55">
        <f>AA$4*'Multipliers by Technology'!$B20</f>
        <v>8.0036347835399509E-4</v>
      </c>
      <c r="AB7" s="55">
        <f>AB$4*'Multipliers by Technology'!$B20</f>
        <v>8.0036347835399509E-4</v>
      </c>
      <c r="AC7" s="55">
        <f>AC$4*'Multipliers by Technology'!$B20</f>
        <v>8.0036347835399509E-4</v>
      </c>
      <c r="AD7" s="55">
        <f>AD$4*'Multipliers by Technology'!$B20</f>
        <v>8.0036347835399509E-4</v>
      </c>
      <c r="AE7" s="55">
        <f>AE$4*'Multipliers by Technology'!$B20</f>
        <v>8.0036347835399509E-4</v>
      </c>
      <c r="AF7" s="55">
        <f>AF$4*'Multipliers by Technology'!$B20</f>
        <v>8.0036347835399509E-4</v>
      </c>
      <c r="AG7" s="55">
        <f>AG$4*'Multipliers by Technology'!$B20</f>
        <v>8.0036347835399509E-4</v>
      </c>
      <c r="AH7" s="55">
        <f>AH$4*'Multipliers by Technology'!$B20</f>
        <v>8.0036347835399509E-4</v>
      </c>
      <c r="AI7" s="55">
        <f>AI$4*'Multipliers by Technology'!$B20</f>
        <v>8.0036347835399509E-4</v>
      </c>
    </row>
    <row r="8" spans="1:35">
      <c r="A8" t="s">
        <v>798</v>
      </c>
      <c r="B8">
        <f>'Hydrogen vehicles - US data'!B2</f>
        <v>9.3082702052690977E-4</v>
      </c>
      <c r="C8">
        <f>'Hydrogen vehicles - US data'!C2</f>
        <v>9.4997499356718352E-4</v>
      </c>
      <c r="D8">
        <f>'Hydrogen vehicles - US data'!D2</f>
        <v>9.7951628249609893E-4</v>
      </c>
      <c r="E8">
        <f>'Hydrogen vehicles - US data'!E2</f>
        <v>1.0261155840167336E-3</v>
      </c>
      <c r="F8">
        <f>'Hydrogen vehicles - US data'!F2</f>
        <v>1.0847005967993626E-3</v>
      </c>
      <c r="G8">
        <f>'Hydrogen vehicles - US data'!G2</f>
        <v>1.1410724187805041E-3</v>
      </c>
      <c r="H8">
        <f>'Hydrogen vehicles - US data'!H2</f>
        <v>1.1971763637570968E-3</v>
      </c>
      <c r="I8">
        <f>'Hydrogen vehicles - US data'!I2</f>
        <v>1.2434591337693816E-3</v>
      </c>
      <c r="J8">
        <f>'Hydrogen vehicles - US data'!J2</f>
        <v>1.3074017559513928E-3</v>
      </c>
      <c r="K8">
        <f>'Hydrogen vehicles - US data'!K2</f>
        <v>1.3110049962233143E-3</v>
      </c>
      <c r="L8">
        <f>'Hydrogen vehicles - US data'!L2</f>
        <v>1.3165047225173476E-3</v>
      </c>
      <c r="M8">
        <f>'Hydrogen vehicles - US data'!M2</f>
        <v>1.3202101580397755E-3</v>
      </c>
      <c r="N8">
        <f>'Hydrogen vehicles - US data'!N2</f>
        <v>1.3255329746173512E-3</v>
      </c>
      <c r="O8">
        <f>'Hydrogen vehicles - US data'!O2</f>
        <v>1.3295731351057475E-3</v>
      </c>
      <c r="P8">
        <f>'Hydrogen vehicles - US data'!P2</f>
        <v>1.3344348774859721E-3</v>
      </c>
      <c r="Q8">
        <f>'Hydrogen vehicles - US data'!Q2</f>
        <v>1.340142702280952E-3</v>
      </c>
      <c r="R8">
        <f>'Hydrogen vehicles - US data'!R2</f>
        <v>1.3467583979381783E-3</v>
      </c>
      <c r="S8">
        <f>'Hydrogen vehicles - US data'!S2</f>
        <v>1.3507731568943191E-3</v>
      </c>
      <c r="T8">
        <f>'Hydrogen vehicles - US data'!T2</f>
        <v>1.354340460755669E-3</v>
      </c>
      <c r="U8">
        <f>'Hydrogen vehicles - US data'!U2</f>
        <v>1.3578322531043526E-3</v>
      </c>
      <c r="V8">
        <f>'Hydrogen vehicles - US data'!V2</f>
        <v>1.3602780082755069E-3</v>
      </c>
      <c r="W8">
        <f>'Hydrogen vehicles - US data'!W2</f>
        <v>1.3636865265696072E-3</v>
      </c>
      <c r="X8">
        <f>'Hydrogen vehicles - US data'!X2</f>
        <v>1.3665129928367476E-3</v>
      </c>
      <c r="Y8">
        <f>'Hydrogen vehicles - US data'!Y2</f>
        <v>1.3689835950728775E-3</v>
      </c>
      <c r="Z8">
        <f>'Hydrogen vehicles - US data'!Z2</f>
        <v>1.3721744156512498E-3</v>
      </c>
      <c r="AA8">
        <f>'Hydrogen vehicles - US data'!AA2</f>
        <v>1.3738897641438958E-3</v>
      </c>
      <c r="AB8">
        <f>'Hydrogen vehicles - US data'!AB2</f>
        <v>1.37480324898735E-3</v>
      </c>
      <c r="AC8">
        <f>'Hydrogen vehicles - US data'!AC2</f>
        <v>1.3749890994886949E-3</v>
      </c>
      <c r="AD8">
        <f>'Hydrogen vehicles - US data'!AD2</f>
        <v>1.3773720612404131E-3</v>
      </c>
      <c r="AE8">
        <f>'Hydrogen vehicles - US data'!AE2</f>
        <v>1.3779123549503636E-3</v>
      </c>
      <c r="AF8">
        <f>'Hydrogen vehicles - US data'!AF2</f>
        <v>1.378296774046283E-3</v>
      </c>
      <c r="AG8">
        <f>'Hydrogen vehicles - US data'!AG2</f>
        <v>1.3791016872655134E-3</v>
      </c>
      <c r="AH8">
        <f>'Hydrogen vehicles - US data'!AH2</f>
        <v>1.379261131262658E-3</v>
      </c>
      <c r="AI8">
        <f>'Hydrogen vehicles - US data'!AI2</f>
        <v>1.3793319991118563E-3</v>
      </c>
    </row>
    <row r="9" spans="1:35">
      <c r="B9" s="2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8" sqref="B8:AI8"/>
    </sheetView>
  </sheetViews>
  <sheetFormatPr defaultRowHeight="14.25"/>
  <cols>
    <col min="1" max="1" width="31.265625" customWidth="1"/>
  </cols>
  <sheetData>
    <row r="1" spans="1:35">
      <c r="A1" s="1" t="s">
        <v>796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55">
        <f>B$5*'Multipliers by Technology'!$C15</f>
        <v>1.0878864131157239E-3</v>
      </c>
      <c r="C2" s="55">
        <f>C$5*'Multipliers by Technology'!$C15</f>
        <v>1.0878864131157239E-3</v>
      </c>
      <c r="D2" s="55">
        <f>D$5*'Multipliers by Technology'!$C15</f>
        <v>1.0878864131157239E-3</v>
      </c>
      <c r="E2" s="55">
        <f>E$5*'Multipliers by Technology'!$C15</f>
        <v>1.0878864131157239E-3</v>
      </c>
      <c r="F2" s="55">
        <f>F$5*'Multipliers by Technology'!$C15</f>
        <v>1.0878864131157239E-3</v>
      </c>
      <c r="G2" s="55">
        <f>G$5*'Multipliers by Technology'!$C15</f>
        <v>1.0878864131157239E-3</v>
      </c>
      <c r="H2" s="55">
        <f>H$5*'Multipliers by Technology'!$C15</f>
        <v>1.0878864131157239E-3</v>
      </c>
      <c r="I2" s="55">
        <f>I$5*'Multipliers by Technology'!$C15</f>
        <v>1.0878864131157239E-3</v>
      </c>
      <c r="J2" s="55">
        <f>J$5*'Multipliers by Technology'!$C15</f>
        <v>1.0878864131157239E-3</v>
      </c>
      <c r="K2" s="55">
        <f>K$5*'Multipliers by Technology'!$C15</f>
        <v>1.0878864131157239E-3</v>
      </c>
      <c r="L2" s="55">
        <f>L$5*'Multipliers by Technology'!$C15</f>
        <v>1.0878864131157239E-3</v>
      </c>
      <c r="M2" s="55">
        <f>M$5*'Multipliers by Technology'!$C15</f>
        <v>1.0878864131157239E-3</v>
      </c>
      <c r="N2" s="55">
        <f>N$5*'Multipliers by Technology'!$C15</f>
        <v>1.0878864131157239E-3</v>
      </c>
      <c r="O2" s="55">
        <f>O$5*'Multipliers by Technology'!$C15</f>
        <v>1.0878864131157239E-3</v>
      </c>
      <c r="P2" s="55">
        <f>P$5*'Multipliers by Technology'!$C15</f>
        <v>1.0878864131157239E-3</v>
      </c>
      <c r="Q2" s="55">
        <f>Q$5*'Multipliers by Technology'!$C15</f>
        <v>1.0878864131157239E-3</v>
      </c>
      <c r="R2" s="55">
        <f>R$5*'Multipliers by Technology'!$C15</f>
        <v>1.0878864131157239E-3</v>
      </c>
      <c r="S2" s="55">
        <f>S$5*'Multipliers by Technology'!$C15</f>
        <v>1.0878864131157239E-3</v>
      </c>
      <c r="T2" s="55">
        <f>T$5*'Multipliers by Technology'!$C15</f>
        <v>1.0878864131157239E-3</v>
      </c>
      <c r="U2" s="55">
        <f>U$5*'Multipliers by Technology'!$C15</f>
        <v>1.0878864131157239E-3</v>
      </c>
      <c r="V2" s="55">
        <f>V$5*'Multipliers by Technology'!$C15</f>
        <v>1.0878864131157239E-3</v>
      </c>
      <c r="W2" s="55">
        <f>W$5*'Multipliers by Technology'!$C15</f>
        <v>1.0878864131157239E-3</v>
      </c>
      <c r="X2" s="55">
        <f>X$5*'Multipliers by Technology'!$C15</f>
        <v>1.0878864131157239E-3</v>
      </c>
      <c r="Y2" s="55">
        <f>Y$5*'Multipliers by Technology'!$C15</f>
        <v>1.0878864131157239E-3</v>
      </c>
      <c r="Z2" s="55">
        <f>Z$5*'Multipliers by Technology'!$C15</f>
        <v>1.0878864131157239E-3</v>
      </c>
      <c r="AA2" s="55">
        <f>AA$5*'Multipliers by Technology'!$C15</f>
        <v>1.0878864131157239E-3</v>
      </c>
      <c r="AB2" s="55">
        <f>AB$5*'Multipliers by Technology'!$C15</f>
        <v>1.0878864131157239E-3</v>
      </c>
      <c r="AC2" s="55">
        <f>AC$5*'Multipliers by Technology'!$C15</f>
        <v>1.0878864131157239E-3</v>
      </c>
      <c r="AD2" s="55">
        <f>AD$5*'Multipliers by Technology'!$C15</f>
        <v>1.0878864131157239E-3</v>
      </c>
      <c r="AE2" s="55">
        <f>AE$5*'Multipliers by Technology'!$C15</f>
        <v>1.0878864131157239E-3</v>
      </c>
      <c r="AF2" s="55">
        <f>AF$5*'Multipliers by Technology'!$C15</f>
        <v>1.0878864131157239E-3</v>
      </c>
      <c r="AG2" s="55">
        <f>AG$5*'Multipliers by Technology'!$C15</f>
        <v>1.0878864131157239E-3</v>
      </c>
      <c r="AH2" s="55">
        <f>AH$5*'Multipliers by Technology'!$C15</f>
        <v>1.0878864131157239E-3</v>
      </c>
      <c r="AI2" s="55">
        <f>AI$5*'Multipliers by Technology'!$C15</f>
        <v>1.0878864131157239E-3</v>
      </c>
    </row>
    <row r="3" spans="1:35">
      <c r="A3" t="s">
        <v>140</v>
      </c>
      <c r="B3" s="55">
        <f>B$5*'Multipliers by Technology'!$C16</f>
        <v>3.4165027849915303E-4</v>
      </c>
      <c r="C3" s="55">
        <f>C$5*'Multipliers by Technology'!$C16</f>
        <v>3.4165027849915303E-4</v>
      </c>
      <c r="D3" s="55">
        <f>D$5*'Multipliers by Technology'!$C16</f>
        <v>3.4165027849915303E-4</v>
      </c>
      <c r="E3" s="55">
        <f>E$5*'Multipliers by Technology'!$C16</f>
        <v>3.4165027849915303E-4</v>
      </c>
      <c r="F3" s="55">
        <f>F$5*'Multipliers by Technology'!$C16</f>
        <v>3.4165027849915303E-4</v>
      </c>
      <c r="G3" s="55">
        <f>G$5*'Multipliers by Technology'!$C16</f>
        <v>3.4165027849915303E-4</v>
      </c>
      <c r="H3" s="55">
        <f>H$5*'Multipliers by Technology'!$C16</f>
        <v>3.4165027849915303E-4</v>
      </c>
      <c r="I3" s="55">
        <f>I$5*'Multipliers by Technology'!$C16</f>
        <v>3.4165027849915303E-4</v>
      </c>
      <c r="J3" s="55">
        <f>J$5*'Multipliers by Technology'!$C16</f>
        <v>3.4165027849915303E-4</v>
      </c>
      <c r="K3" s="55">
        <f>K$5*'Multipliers by Technology'!$C16</f>
        <v>3.4165027849915303E-4</v>
      </c>
      <c r="L3" s="55">
        <f>L$5*'Multipliers by Technology'!$C16</f>
        <v>3.4165027849915303E-4</v>
      </c>
      <c r="M3" s="55">
        <f>M$5*'Multipliers by Technology'!$C16</f>
        <v>3.4165027849915303E-4</v>
      </c>
      <c r="N3" s="55">
        <f>N$5*'Multipliers by Technology'!$C16</f>
        <v>3.4165027849915303E-4</v>
      </c>
      <c r="O3" s="55">
        <f>O$5*'Multipliers by Technology'!$C16</f>
        <v>3.4165027849915303E-4</v>
      </c>
      <c r="P3" s="55">
        <f>P$5*'Multipliers by Technology'!$C16</f>
        <v>3.4165027849915303E-4</v>
      </c>
      <c r="Q3" s="55">
        <f>Q$5*'Multipliers by Technology'!$C16</f>
        <v>3.4165027849915303E-4</v>
      </c>
      <c r="R3" s="55">
        <f>R$5*'Multipliers by Technology'!$C16</f>
        <v>3.4165027849915303E-4</v>
      </c>
      <c r="S3" s="55">
        <f>S$5*'Multipliers by Technology'!$C16</f>
        <v>3.4165027849915303E-4</v>
      </c>
      <c r="T3" s="55">
        <f>T$5*'Multipliers by Technology'!$C16</f>
        <v>3.4165027849915303E-4</v>
      </c>
      <c r="U3" s="55">
        <f>U$5*'Multipliers by Technology'!$C16</f>
        <v>3.4165027849915303E-4</v>
      </c>
      <c r="V3" s="55">
        <f>V$5*'Multipliers by Technology'!$C16</f>
        <v>3.4165027849915303E-4</v>
      </c>
      <c r="W3" s="55">
        <f>W$5*'Multipliers by Technology'!$C16</f>
        <v>3.4165027849915303E-4</v>
      </c>
      <c r="X3" s="55">
        <f>X$5*'Multipliers by Technology'!$C16</f>
        <v>3.4165027849915303E-4</v>
      </c>
      <c r="Y3" s="55">
        <f>Y$5*'Multipliers by Technology'!$C16</f>
        <v>3.4165027849915303E-4</v>
      </c>
      <c r="Z3" s="55">
        <f>Z$5*'Multipliers by Technology'!$C16</f>
        <v>3.4165027849915303E-4</v>
      </c>
      <c r="AA3" s="55">
        <f>AA$5*'Multipliers by Technology'!$C16</f>
        <v>3.4165027849915303E-4</v>
      </c>
      <c r="AB3" s="55">
        <f>AB$5*'Multipliers by Technology'!$C16</f>
        <v>3.4165027849915303E-4</v>
      </c>
      <c r="AC3" s="55">
        <f>AC$5*'Multipliers by Technology'!$C16</f>
        <v>3.4165027849915303E-4</v>
      </c>
      <c r="AD3" s="55">
        <f>AD$5*'Multipliers by Technology'!$C16</f>
        <v>3.4165027849915303E-4</v>
      </c>
      <c r="AE3" s="55">
        <f>AE$5*'Multipliers by Technology'!$C16</f>
        <v>3.4165027849915303E-4</v>
      </c>
      <c r="AF3" s="55">
        <f>AF$5*'Multipliers by Technology'!$C16</f>
        <v>3.4165027849915303E-4</v>
      </c>
      <c r="AG3" s="55">
        <f>AG$5*'Multipliers by Technology'!$C16</f>
        <v>3.4165027849915303E-4</v>
      </c>
      <c r="AH3" s="55">
        <f>AH$5*'Multipliers by Technology'!$C16</f>
        <v>3.4165027849915303E-4</v>
      </c>
      <c r="AI3" s="55">
        <f>AI$5*'Multipliers by Technology'!$C16</f>
        <v>3.4165027849915303E-4</v>
      </c>
    </row>
    <row r="4" spans="1:35">
      <c r="A4" t="s">
        <v>141</v>
      </c>
      <c r="B4" s="55">
        <f>B$5*'Multipliers by Technology'!$C17</f>
        <v>3.4165027849915303E-4</v>
      </c>
      <c r="C4" s="55">
        <f>C$5*'Multipliers by Technology'!$C17</f>
        <v>3.4165027849915303E-4</v>
      </c>
      <c r="D4" s="55">
        <f>D$5*'Multipliers by Technology'!$C17</f>
        <v>3.4165027849915303E-4</v>
      </c>
      <c r="E4" s="55">
        <f>E$5*'Multipliers by Technology'!$C17</f>
        <v>3.4165027849915303E-4</v>
      </c>
      <c r="F4" s="55">
        <f>F$5*'Multipliers by Technology'!$C17</f>
        <v>3.4165027849915303E-4</v>
      </c>
      <c r="G4" s="55">
        <f>G$5*'Multipliers by Technology'!$C17</f>
        <v>3.4165027849915303E-4</v>
      </c>
      <c r="H4" s="55">
        <f>H$5*'Multipliers by Technology'!$C17</f>
        <v>3.4165027849915303E-4</v>
      </c>
      <c r="I4" s="55">
        <f>I$5*'Multipliers by Technology'!$C17</f>
        <v>3.4165027849915303E-4</v>
      </c>
      <c r="J4" s="55">
        <f>J$5*'Multipliers by Technology'!$C17</f>
        <v>3.4165027849915303E-4</v>
      </c>
      <c r="K4" s="55">
        <f>K$5*'Multipliers by Technology'!$C17</f>
        <v>3.4165027849915303E-4</v>
      </c>
      <c r="L4" s="55">
        <f>L$5*'Multipliers by Technology'!$C17</f>
        <v>3.4165027849915303E-4</v>
      </c>
      <c r="M4" s="55">
        <f>M$5*'Multipliers by Technology'!$C17</f>
        <v>3.4165027849915303E-4</v>
      </c>
      <c r="N4" s="55">
        <f>N$5*'Multipliers by Technology'!$C17</f>
        <v>3.4165027849915303E-4</v>
      </c>
      <c r="O4" s="55">
        <f>O$5*'Multipliers by Technology'!$C17</f>
        <v>3.4165027849915303E-4</v>
      </c>
      <c r="P4" s="55">
        <f>P$5*'Multipliers by Technology'!$C17</f>
        <v>3.4165027849915303E-4</v>
      </c>
      <c r="Q4" s="55">
        <f>Q$5*'Multipliers by Technology'!$C17</f>
        <v>3.4165027849915303E-4</v>
      </c>
      <c r="R4" s="55">
        <f>R$5*'Multipliers by Technology'!$C17</f>
        <v>3.4165027849915303E-4</v>
      </c>
      <c r="S4" s="55">
        <f>S$5*'Multipliers by Technology'!$C17</f>
        <v>3.4165027849915303E-4</v>
      </c>
      <c r="T4" s="55">
        <f>T$5*'Multipliers by Technology'!$C17</f>
        <v>3.4165027849915303E-4</v>
      </c>
      <c r="U4" s="55">
        <f>U$5*'Multipliers by Technology'!$C17</f>
        <v>3.4165027849915303E-4</v>
      </c>
      <c r="V4" s="55">
        <f>V$5*'Multipliers by Technology'!$C17</f>
        <v>3.4165027849915303E-4</v>
      </c>
      <c r="W4" s="55">
        <f>W$5*'Multipliers by Technology'!$C17</f>
        <v>3.4165027849915303E-4</v>
      </c>
      <c r="X4" s="55">
        <f>X$5*'Multipliers by Technology'!$C17</f>
        <v>3.4165027849915303E-4</v>
      </c>
      <c r="Y4" s="55">
        <f>Y$5*'Multipliers by Technology'!$C17</f>
        <v>3.4165027849915303E-4</v>
      </c>
      <c r="Z4" s="55">
        <f>Z$5*'Multipliers by Technology'!$C17</f>
        <v>3.4165027849915303E-4</v>
      </c>
      <c r="AA4" s="55">
        <f>AA$5*'Multipliers by Technology'!$C17</f>
        <v>3.4165027849915303E-4</v>
      </c>
      <c r="AB4" s="55">
        <f>AB$5*'Multipliers by Technology'!$C17</f>
        <v>3.4165027849915303E-4</v>
      </c>
      <c r="AC4" s="55">
        <f>AC$5*'Multipliers by Technology'!$C17</f>
        <v>3.4165027849915303E-4</v>
      </c>
      <c r="AD4" s="55">
        <f>AD$5*'Multipliers by Technology'!$C17</f>
        <v>3.4165027849915303E-4</v>
      </c>
      <c r="AE4" s="55">
        <f>AE$5*'Multipliers by Technology'!$C17</f>
        <v>3.4165027849915303E-4</v>
      </c>
      <c r="AF4" s="55">
        <f>AF$5*'Multipliers by Technology'!$C17</f>
        <v>3.4165027849915303E-4</v>
      </c>
      <c r="AG4" s="55">
        <f>AG$5*'Multipliers by Technology'!$C17</f>
        <v>3.4165027849915303E-4</v>
      </c>
      <c r="AH4" s="55">
        <f>AH$5*'Multipliers by Technology'!$C17</f>
        <v>3.4165027849915303E-4</v>
      </c>
      <c r="AI4" s="55">
        <f>AI$5*'Multipliers by Technology'!$C17</f>
        <v>3.4165027849915303E-4</v>
      </c>
    </row>
    <row r="5" spans="1:35">
      <c r="A5" t="s">
        <v>142</v>
      </c>
      <c r="B5" s="22">
        <f>'India Data'!H18</f>
        <v>3.4165027849915303E-4</v>
      </c>
      <c r="C5" s="22">
        <f>$B5</f>
        <v>3.4165027849915303E-4</v>
      </c>
      <c r="D5" s="22">
        <f t="shared" ref="D5:AI5" si="0">$B5</f>
        <v>3.4165027849915303E-4</v>
      </c>
      <c r="E5" s="22">
        <f t="shared" si="0"/>
        <v>3.4165027849915303E-4</v>
      </c>
      <c r="F5" s="22">
        <f t="shared" si="0"/>
        <v>3.4165027849915303E-4</v>
      </c>
      <c r="G5" s="22">
        <f t="shared" si="0"/>
        <v>3.4165027849915303E-4</v>
      </c>
      <c r="H5" s="22">
        <f t="shared" si="0"/>
        <v>3.4165027849915303E-4</v>
      </c>
      <c r="I5" s="22">
        <f t="shared" si="0"/>
        <v>3.4165027849915303E-4</v>
      </c>
      <c r="J5" s="22">
        <f t="shared" si="0"/>
        <v>3.4165027849915303E-4</v>
      </c>
      <c r="K5" s="22">
        <f t="shared" si="0"/>
        <v>3.4165027849915303E-4</v>
      </c>
      <c r="L5" s="22">
        <f t="shared" si="0"/>
        <v>3.4165027849915303E-4</v>
      </c>
      <c r="M5" s="22">
        <f t="shared" si="0"/>
        <v>3.4165027849915303E-4</v>
      </c>
      <c r="N5" s="22">
        <f t="shared" si="0"/>
        <v>3.4165027849915303E-4</v>
      </c>
      <c r="O5" s="22">
        <f t="shared" si="0"/>
        <v>3.4165027849915303E-4</v>
      </c>
      <c r="P5" s="22">
        <f t="shared" si="0"/>
        <v>3.4165027849915303E-4</v>
      </c>
      <c r="Q5" s="22">
        <f t="shared" si="0"/>
        <v>3.4165027849915303E-4</v>
      </c>
      <c r="R5" s="22">
        <f t="shared" si="0"/>
        <v>3.4165027849915303E-4</v>
      </c>
      <c r="S5" s="22">
        <f t="shared" si="0"/>
        <v>3.4165027849915303E-4</v>
      </c>
      <c r="T5" s="22">
        <f t="shared" si="0"/>
        <v>3.4165027849915303E-4</v>
      </c>
      <c r="U5" s="22">
        <f t="shared" si="0"/>
        <v>3.4165027849915303E-4</v>
      </c>
      <c r="V5" s="22">
        <f t="shared" si="0"/>
        <v>3.4165027849915303E-4</v>
      </c>
      <c r="W5" s="22">
        <f t="shared" si="0"/>
        <v>3.4165027849915303E-4</v>
      </c>
      <c r="X5" s="22">
        <f t="shared" si="0"/>
        <v>3.4165027849915303E-4</v>
      </c>
      <c r="Y5" s="22">
        <f t="shared" si="0"/>
        <v>3.4165027849915303E-4</v>
      </c>
      <c r="Z5" s="22">
        <f t="shared" si="0"/>
        <v>3.4165027849915303E-4</v>
      </c>
      <c r="AA5" s="22">
        <f t="shared" si="0"/>
        <v>3.4165027849915303E-4</v>
      </c>
      <c r="AB5" s="22">
        <f t="shared" si="0"/>
        <v>3.4165027849915303E-4</v>
      </c>
      <c r="AC5" s="22">
        <f t="shared" si="0"/>
        <v>3.4165027849915303E-4</v>
      </c>
      <c r="AD5" s="22">
        <f t="shared" si="0"/>
        <v>3.4165027849915303E-4</v>
      </c>
      <c r="AE5" s="22">
        <f t="shared" si="0"/>
        <v>3.4165027849915303E-4</v>
      </c>
      <c r="AF5" s="22">
        <f t="shared" si="0"/>
        <v>3.4165027849915303E-4</v>
      </c>
      <c r="AG5" s="22">
        <f t="shared" si="0"/>
        <v>3.4165027849915303E-4</v>
      </c>
      <c r="AH5" s="22">
        <f t="shared" si="0"/>
        <v>3.4165027849915303E-4</v>
      </c>
      <c r="AI5" s="22">
        <f t="shared" si="0"/>
        <v>3.4165027849915303E-4</v>
      </c>
    </row>
    <row r="6" spans="1:35">
      <c r="A6" t="s">
        <v>143</v>
      </c>
      <c r="B6" s="55">
        <f>B$5*'Multipliers by Technology'!$C19</f>
        <v>5.4863548372126758E-4</v>
      </c>
      <c r="C6" s="55">
        <f>C$5*'Multipliers by Technology'!$C19</f>
        <v>5.4863548372126758E-4</v>
      </c>
      <c r="D6" s="55">
        <f>D$5*'Multipliers by Technology'!$C19</f>
        <v>5.4863548372126758E-4</v>
      </c>
      <c r="E6" s="55">
        <f>E$5*'Multipliers by Technology'!$C19</f>
        <v>5.4863548372126758E-4</v>
      </c>
      <c r="F6" s="55">
        <f>F$5*'Multipliers by Technology'!$C19</f>
        <v>5.4863548372126758E-4</v>
      </c>
      <c r="G6" s="55">
        <f>G$5*'Multipliers by Technology'!$C19</f>
        <v>5.4863548372126758E-4</v>
      </c>
      <c r="H6" s="55">
        <f>H$5*'Multipliers by Technology'!$C19</f>
        <v>5.4863548372126758E-4</v>
      </c>
      <c r="I6" s="55">
        <f>I$5*'Multipliers by Technology'!$C19</f>
        <v>5.4863548372126758E-4</v>
      </c>
      <c r="J6" s="55">
        <f>J$5*'Multipliers by Technology'!$C19</f>
        <v>5.4863548372126758E-4</v>
      </c>
      <c r="K6" s="55">
        <f>K$5*'Multipliers by Technology'!$C19</f>
        <v>5.4863548372126758E-4</v>
      </c>
      <c r="L6" s="55">
        <f>L$5*'Multipliers by Technology'!$C19</f>
        <v>5.4863548372126758E-4</v>
      </c>
      <c r="M6" s="55">
        <f>M$5*'Multipliers by Technology'!$C19</f>
        <v>5.4863548372126758E-4</v>
      </c>
      <c r="N6" s="55">
        <f>N$5*'Multipliers by Technology'!$C19</f>
        <v>5.4863548372126758E-4</v>
      </c>
      <c r="O6" s="55">
        <f>O$5*'Multipliers by Technology'!$C19</f>
        <v>5.4863548372126758E-4</v>
      </c>
      <c r="P6" s="55">
        <f>P$5*'Multipliers by Technology'!$C19</f>
        <v>5.4863548372126758E-4</v>
      </c>
      <c r="Q6" s="55">
        <f>Q$5*'Multipliers by Technology'!$C19</f>
        <v>5.4863548372126758E-4</v>
      </c>
      <c r="R6" s="55">
        <f>R$5*'Multipliers by Technology'!$C19</f>
        <v>5.4863548372126758E-4</v>
      </c>
      <c r="S6" s="55">
        <f>S$5*'Multipliers by Technology'!$C19</f>
        <v>5.4863548372126758E-4</v>
      </c>
      <c r="T6" s="55">
        <f>T$5*'Multipliers by Technology'!$C19</f>
        <v>5.4863548372126758E-4</v>
      </c>
      <c r="U6" s="55">
        <f>U$5*'Multipliers by Technology'!$C19</f>
        <v>5.4863548372126758E-4</v>
      </c>
      <c r="V6" s="55">
        <f>V$5*'Multipliers by Technology'!$C19</f>
        <v>5.4863548372126758E-4</v>
      </c>
      <c r="W6" s="55">
        <f>W$5*'Multipliers by Technology'!$C19</f>
        <v>5.4863548372126758E-4</v>
      </c>
      <c r="X6" s="55">
        <f>X$5*'Multipliers by Technology'!$C19</f>
        <v>5.4863548372126758E-4</v>
      </c>
      <c r="Y6" s="55">
        <f>Y$5*'Multipliers by Technology'!$C19</f>
        <v>5.4863548372126758E-4</v>
      </c>
      <c r="Z6" s="55">
        <f>Z$5*'Multipliers by Technology'!$C19</f>
        <v>5.4863548372126758E-4</v>
      </c>
      <c r="AA6" s="55">
        <f>AA$5*'Multipliers by Technology'!$C19</f>
        <v>5.4863548372126758E-4</v>
      </c>
      <c r="AB6" s="55">
        <f>AB$5*'Multipliers by Technology'!$C19</f>
        <v>5.4863548372126758E-4</v>
      </c>
      <c r="AC6" s="55">
        <f>AC$5*'Multipliers by Technology'!$C19</f>
        <v>5.4863548372126758E-4</v>
      </c>
      <c r="AD6" s="55">
        <f>AD$5*'Multipliers by Technology'!$C19</f>
        <v>5.4863548372126758E-4</v>
      </c>
      <c r="AE6" s="55">
        <f>AE$5*'Multipliers by Technology'!$C19</f>
        <v>5.4863548372126758E-4</v>
      </c>
      <c r="AF6" s="55">
        <f>AF$5*'Multipliers by Technology'!$C19</f>
        <v>5.4863548372126758E-4</v>
      </c>
      <c r="AG6" s="55">
        <f>AG$5*'Multipliers by Technology'!$C19</f>
        <v>5.4863548372126758E-4</v>
      </c>
      <c r="AH6" s="55">
        <f>AH$5*'Multipliers by Technology'!$C19</f>
        <v>5.4863548372126758E-4</v>
      </c>
      <c r="AI6" s="55">
        <f>AI$5*'Multipliers by Technology'!$C19</f>
        <v>5.4863548372126758E-4</v>
      </c>
    </row>
    <row r="7" spans="1:35">
      <c r="A7" t="s">
        <v>797</v>
      </c>
      <c r="B7" s="55">
        <f>B$5*'Multipliers by Technology'!$C20</f>
        <v>3.4165027849915303E-4</v>
      </c>
      <c r="C7" s="55">
        <f>C$5*'Multipliers by Technology'!$C20</f>
        <v>3.4165027849915303E-4</v>
      </c>
      <c r="D7" s="55">
        <f>D$5*'Multipliers by Technology'!$C20</f>
        <v>3.4165027849915303E-4</v>
      </c>
      <c r="E7" s="55">
        <f>E$5*'Multipliers by Technology'!$C20</f>
        <v>3.4165027849915303E-4</v>
      </c>
      <c r="F7" s="55">
        <f>F$5*'Multipliers by Technology'!$C20</f>
        <v>3.4165027849915303E-4</v>
      </c>
      <c r="G7" s="55">
        <f>G$5*'Multipliers by Technology'!$C20</f>
        <v>3.4165027849915303E-4</v>
      </c>
      <c r="H7" s="55">
        <f>H$5*'Multipliers by Technology'!$C20</f>
        <v>3.4165027849915303E-4</v>
      </c>
      <c r="I7" s="55">
        <f>I$5*'Multipliers by Technology'!$C20</f>
        <v>3.4165027849915303E-4</v>
      </c>
      <c r="J7" s="55">
        <f>J$5*'Multipliers by Technology'!$C20</f>
        <v>3.4165027849915303E-4</v>
      </c>
      <c r="K7" s="55">
        <f>K$5*'Multipliers by Technology'!$C20</f>
        <v>3.4165027849915303E-4</v>
      </c>
      <c r="L7" s="55">
        <f>L$5*'Multipliers by Technology'!$C20</f>
        <v>3.4165027849915303E-4</v>
      </c>
      <c r="M7" s="55">
        <f>M$5*'Multipliers by Technology'!$C20</f>
        <v>3.4165027849915303E-4</v>
      </c>
      <c r="N7" s="55">
        <f>N$5*'Multipliers by Technology'!$C20</f>
        <v>3.4165027849915303E-4</v>
      </c>
      <c r="O7" s="55">
        <f>O$5*'Multipliers by Technology'!$C20</f>
        <v>3.4165027849915303E-4</v>
      </c>
      <c r="P7" s="55">
        <f>P$5*'Multipliers by Technology'!$C20</f>
        <v>3.4165027849915303E-4</v>
      </c>
      <c r="Q7" s="55">
        <f>Q$5*'Multipliers by Technology'!$C20</f>
        <v>3.4165027849915303E-4</v>
      </c>
      <c r="R7" s="55">
        <f>R$5*'Multipliers by Technology'!$C20</f>
        <v>3.4165027849915303E-4</v>
      </c>
      <c r="S7" s="55">
        <f>S$5*'Multipliers by Technology'!$C20</f>
        <v>3.4165027849915303E-4</v>
      </c>
      <c r="T7" s="55">
        <f>T$5*'Multipliers by Technology'!$C20</f>
        <v>3.4165027849915303E-4</v>
      </c>
      <c r="U7" s="55">
        <f>U$5*'Multipliers by Technology'!$C20</f>
        <v>3.4165027849915303E-4</v>
      </c>
      <c r="V7" s="55">
        <f>V$5*'Multipliers by Technology'!$C20</f>
        <v>3.4165027849915303E-4</v>
      </c>
      <c r="W7" s="55">
        <f>W$5*'Multipliers by Technology'!$C20</f>
        <v>3.4165027849915303E-4</v>
      </c>
      <c r="X7" s="55">
        <f>X$5*'Multipliers by Technology'!$C20</f>
        <v>3.4165027849915303E-4</v>
      </c>
      <c r="Y7" s="55">
        <f>Y$5*'Multipliers by Technology'!$C20</f>
        <v>3.4165027849915303E-4</v>
      </c>
      <c r="Z7" s="55">
        <f>Z$5*'Multipliers by Technology'!$C20</f>
        <v>3.4165027849915303E-4</v>
      </c>
      <c r="AA7" s="55">
        <f>AA$5*'Multipliers by Technology'!$C20</f>
        <v>3.4165027849915303E-4</v>
      </c>
      <c r="AB7" s="55">
        <f>AB$5*'Multipliers by Technology'!$C20</f>
        <v>3.4165027849915303E-4</v>
      </c>
      <c r="AC7" s="55">
        <f>AC$5*'Multipliers by Technology'!$C20</f>
        <v>3.4165027849915303E-4</v>
      </c>
      <c r="AD7" s="55">
        <f>AD$5*'Multipliers by Technology'!$C20</f>
        <v>3.4165027849915303E-4</v>
      </c>
      <c r="AE7" s="55">
        <f>AE$5*'Multipliers by Technology'!$C20</f>
        <v>3.4165027849915303E-4</v>
      </c>
      <c r="AF7" s="55">
        <f>AF$5*'Multipliers by Technology'!$C20</f>
        <v>3.4165027849915303E-4</v>
      </c>
      <c r="AG7" s="55">
        <f>AG$5*'Multipliers by Technology'!$C20</f>
        <v>3.4165027849915303E-4</v>
      </c>
      <c r="AH7" s="55">
        <f>AH$5*'Multipliers by Technology'!$C20</f>
        <v>3.4165027849915303E-4</v>
      </c>
      <c r="AI7" s="55">
        <f>AI$5*'Multipliers by Technology'!$C20</f>
        <v>3.4165027849915303E-4</v>
      </c>
    </row>
    <row r="8" spans="1:35">
      <c r="A8" t="s">
        <v>798</v>
      </c>
      <c r="B8">
        <f>'Hydrogen vehicles - US data'!B3</f>
        <v>3.1154659434244164E-4</v>
      </c>
      <c r="C8">
        <f>'Hydrogen vehicles - US data'!C3</f>
        <v>3.1154659434244164E-4</v>
      </c>
      <c r="D8">
        <f>'Hydrogen vehicles - US data'!D3</f>
        <v>3.1267551213519704E-4</v>
      </c>
      <c r="E8">
        <f>'Hydrogen vehicles - US data'!E3</f>
        <v>3.1473420017264848E-4</v>
      </c>
      <c r="F8">
        <f>'Hydrogen vehicles - US data'!F3</f>
        <v>3.2006295859756301E-4</v>
      </c>
      <c r="G8">
        <f>'Hydrogen vehicles - US data'!G3</f>
        <v>3.242238910654404E-4</v>
      </c>
      <c r="H8">
        <f>'Hydrogen vehicles - US data'!H3</f>
        <v>3.299575019090939E-4</v>
      </c>
      <c r="I8">
        <f>'Hydrogen vehicles - US data'!I3</f>
        <v>3.3697599521896474E-4</v>
      </c>
      <c r="J8">
        <f>'Hydrogen vehicles - US data'!J3</f>
        <v>3.4583093313191016E-4</v>
      </c>
      <c r="K8">
        <f>'Hydrogen vehicles - US data'!K3</f>
        <v>3.5430168664298282E-4</v>
      </c>
      <c r="L8">
        <f>'Hydrogen vehicles - US data'!L3</f>
        <v>3.6156024851422691E-4</v>
      </c>
      <c r="M8">
        <f>'Hydrogen vehicles - US data'!M3</f>
        <v>3.621400527905973E-4</v>
      </c>
      <c r="N8">
        <f>'Hydrogen vehicles - US data'!N3</f>
        <v>3.6470846890667016E-4</v>
      </c>
      <c r="O8">
        <f>'Hydrogen vehicles - US data'!O3</f>
        <v>3.6677929629137757E-4</v>
      </c>
      <c r="P8">
        <f>'Hydrogen vehicles - US data'!P3</f>
        <v>3.6806148112487137E-4</v>
      </c>
      <c r="Q8">
        <f>'Hydrogen vehicles - US data'!Q3</f>
        <v>3.6811198910986428E-4</v>
      </c>
      <c r="R8">
        <f>'Hydrogen vehicles - US data'!R3</f>
        <v>3.6670818254258113E-4</v>
      </c>
      <c r="S8">
        <f>'Hydrogen vehicles - US data'!S3</f>
        <v>3.6594307164912514E-4</v>
      </c>
      <c r="T8">
        <f>'Hydrogen vehicles - US data'!T3</f>
        <v>3.65904370995053E-4</v>
      </c>
      <c r="U8">
        <f>'Hydrogen vehicles - US data'!U3</f>
        <v>3.651149814070852E-4</v>
      </c>
      <c r="V8">
        <f>'Hydrogen vehicles - US data'!V3</f>
        <v>3.6534315963345399E-4</v>
      </c>
      <c r="W8">
        <f>'Hydrogen vehicles - US data'!W3</f>
        <v>3.6554172615292668E-4</v>
      </c>
      <c r="X8">
        <f>'Hydrogen vehicles - US data'!X3</f>
        <v>3.6595855191075396E-4</v>
      </c>
      <c r="Y8">
        <f>'Hydrogen vehicles - US data'!Y3</f>
        <v>3.6639214449350901E-4</v>
      </c>
      <c r="Z8">
        <f>'Hydrogen vehicles - US data'!Z3</f>
        <v>3.6676655516451411E-4</v>
      </c>
      <c r="AA8">
        <f>'Hydrogen vehicles - US data'!AA3</f>
        <v>3.6719730485739902E-4</v>
      </c>
      <c r="AB8">
        <f>'Hydrogen vehicles - US data'!AB3</f>
        <v>3.6751919469437891E-4</v>
      </c>
      <c r="AC8">
        <f>'Hydrogen vehicles - US data'!AC3</f>
        <v>3.6776067432517682E-4</v>
      </c>
      <c r="AD8">
        <f>'Hydrogen vehicles - US data'!AD3</f>
        <v>3.6737580513961288E-4</v>
      </c>
      <c r="AE8">
        <f>'Hydrogen vehicles - US data'!AE3</f>
        <v>3.6757675802649492E-4</v>
      </c>
      <c r="AF8">
        <f>'Hydrogen vehicles - US data'!AF3</f>
        <v>3.6771356950761975E-4</v>
      </c>
      <c r="AG8">
        <f>'Hydrogen vehicles - US data'!AG3</f>
        <v>3.6789812908795118E-4</v>
      </c>
      <c r="AH8">
        <f>'Hydrogen vehicles - US data'!AH3</f>
        <v>3.6833446080547158E-4</v>
      </c>
      <c r="AI8">
        <f>'Hydrogen vehicles - US data'!AI3</f>
        <v>3.6872072030943927E-4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8" sqref="B8:AI8"/>
    </sheetView>
  </sheetViews>
  <sheetFormatPr defaultRowHeight="14.25"/>
  <cols>
    <col min="1" max="1" width="31.265625" customWidth="1"/>
  </cols>
  <sheetData>
    <row r="1" spans="1:35">
      <c r="A1" s="1" t="s">
        <v>796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55">
        <f>B$5*'Multipliers by Technology'!$D15</f>
        <v>1.4149221476429377E-2</v>
      </c>
      <c r="C2" s="55">
        <f>C$5*'Multipliers by Technology'!$D15</f>
        <v>1.4149221476429377E-2</v>
      </c>
      <c r="D2" s="55">
        <f>D$5*'Multipliers by Technology'!$D15</f>
        <v>1.4149221476429377E-2</v>
      </c>
      <c r="E2" s="55">
        <f>E$5*'Multipliers by Technology'!$D15</f>
        <v>1.5027449016345484E-2</v>
      </c>
      <c r="F2" s="55">
        <f>F$5*'Multipliers by Technology'!$D15</f>
        <v>1.5905676556261943E-2</v>
      </c>
      <c r="G2" s="55">
        <f>G$5*'Multipliers by Technology'!$D15</f>
        <v>1.678390409617805E-2</v>
      </c>
      <c r="H2" s="55">
        <f>H$5*'Multipliers by Technology'!$D15</f>
        <v>1.678390409617805E-2</v>
      </c>
      <c r="I2" s="55">
        <f>I$5*'Multipliers by Technology'!$D15</f>
        <v>1.678390409617805E-2</v>
      </c>
      <c r="J2" s="55">
        <f>J$5*'Multipliers by Technology'!$D15</f>
        <v>1.678390409617805E-2</v>
      </c>
      <c r="K2" s="55">
        <f>K$5*'Multipliers by Technology'!$D15</f>
        <v>1.678390409617805E-2</v>
      </c>
      <c r="L2" s="55">
        <f>L$5*'Multipliers by Technology'!$D15</f>
        <v>1.678390409617805E-2</v>
      </c>
      <c r="M2" s="55">
        <f>M$5*'Multipliers by Technology'!$D15</f>
        <v>1.678390409617805E-2</v>
      </c>
      <c r="N2" s="55">
        <f>N$5*'Multipliers by Technology'!$D15</f>
        <v>1.678390409617805E-2</v>
      </c>
      <c r="O2" s="55">
        <f>O$5*'Multipliers by Technology'!$D15</f>
        <v>1.678390409617805E-2</v>
      </c>
      <c r="P2" s="55">
        <f>P$5*'Multipliers by Technology'!$D15</f>
        <v>1.678390409617805E-2</v>
      </c>
      <c r="Q2" s="55">
        <f>Q$5*'Multipliers by Technology'!$D15</f>
        <v>1.678390409617805E-2</v>
      </c>
      <c r="R2" s="55">
        <f>R$5*'Multipliers by Technology'!$D15</f>
        <v>1.678390409617805E-2</v>
      </c>
      <c r="S2" s="55">
        <f>S$5*'Multipliers by Technology'!$D15</f>
        <v>1.678390409617805E-2</v>
      </c>
      <c r="T2" s="55">
        <f>T$5*'Multipliers by Technology'!$D15</f>
        <v>1.678390409617805E-2</v>
      </c>
      <c r="U2" s="55">
        <f>U$5*'Multipliers by Technology'!$D15</f>
        <v>1.678390409617805E-2</v>
      </c>
      <c r="V2" s="55">
        <f>V$5*'Multipliers by Technology'!$D15</f>
        <v>1.678390409617805E-2</v>
      </c>
      <c r="W2" s="55">
        <f>W$5*'Multipliers by Technology'!$D15</f>
        <v>1.678390409617805E-2</v>
      </c>
      <c r="X2" s="55">
        <f>X$5*'Multipliers by Technology'!$D15</f>
        <v>1.678390409617805E-2</v>
      </c>
      <c r="Y2" s="55">
        <f>Y$5*'Multipliers by Technology'!$D15</f>
        <v>1.678390409617805E-2</v>
      </c>
      <c r="Z2" s="55">
        <f>Z$5*'Multipliers by Technology'!$D15</f>
        <v>1.678390409617805E-2</v>
      </c>
      <c r="AA2" s="55">
        <f>AA$5*'Multipliers by Technology'!$D15</f>
        <v>1.678390409617805E-2</v>
      </c>
      <c r="AB2" s="55">
        <f>AB$5*'Multipliers by Technology'!$D15</f>
        <v>1.678390409617805E-2</v>
      </c>
      <c r="AC2" s="55">
        <f>AC$5*'Multipliers by Technology'!$D15</f>
        <v>1.678390409617805E-2</v>
      </c>
      <c r="AD2" s="55">
        <f>AD$5*'Multipliers by Technology'!$D15</f>
        <v>1.678390409617805E-2</v>
      </c>
      <c r="AE2" s="55">
        <f>AE$5*'Multipliers by Technology'!$D15</f>
        <v>1.678390409617805E-2</v>
      </c>
      <c r="AF2" s="55">
        <f>AF$5*'Multipliers by Technology'!$D15</f>
        <v>1.678390409617805E-2</v>
      </c>
      <c r="AG2" s="55">
        <f>AG$5*'Multipliers by Technology'!$D15</f>
        <v>1.678390409617805E-2</v>
      </c>
      <c r="AH2" s="55">
        <f>AH$5*'Multipliers by Technology'!$D15</f>
        <v>1.678390409617805E-2</v>
      </c>
      <c r="AI2" s="55">
        <f>AI$5*'Multipliers by Technology'!$D15</f>
        <v>1.678390409617805E-2</v>
      </c>
    </row>
    <row r="3" spans="1:35">
      <c r="A3" t="s">
        <v>140</v>
      </c>
      <c r="B3" s="55">
        <f>B$5*'Multipliers by Technology'!$D16</f>
        <v>4.4435571578869126E-3</v>
      </c>
      <c r="C3" s="55">
        <f>C$5*'Multipliers by Technology'!$D16</f>
        <v>4.4435571578869126E-3</v>
      </c>
      <c r="D3" s="55">
        <f>D$5*'Multipliers by Technology'!$D16</f>
        <v>4.4435571578869126E-3</v>
      </c>
      <c r="E3" s="55">
        <f>E$5*'Multipliers by Technology'!$D16</f>
        <v>4.7193641538936237E-3</v>
      </c>
      <c r="F3" s="55">
        <f>F$5*'Multipliers by Technology'!$D16</f>
        <v>4.9951711499004459E-3</v>
      </c>
      <c r="G3" s="55">
        <f>G$5*'Multipliers by Technology'!$D16</f>
        <v>5.270978145907157E-3</v>
      </c>
      <c r="H3" s="55">
        <f>H$5*'Multipliers by Technology'!$D16</f>
        <v>5.270978145907157E-3</v>
      </c>
      <c r="I3" s="55">
        <f>I$5*'Multipliers by Technology'!$D16</f>
        <v>5.270978145907157E-3</v>
      </c>
      <c r="J3" s="55">
        <f>J$5*'Multipliers by Technology'!$D16</f>
        <v>5.270978145907157E-3</v>
      </c>
      <c r="K3" s="55">
        <f>K$5*'Multipliers by Technology'!$D16</f>
        <v>5.270978145907157E-3</v>
      </c>
      <c r="L3" s="55">
        <f>L$5*'Multipliers by Technology'!$D16</f>
        <v>5.270978145907157E-3</v>
      </c>
      <c r="M3" s="55">
        <f>M$5*'Multipliers by Technology'!$D16</f>
        <v>5.270978145907157E-3</v>
      </c>
      <c r="N3" s="55">
        <f>N$5*'Multipliers by Technology'!$D16</f>
        <v>5.270978145907157E-3</v>
      </c>
      <c r="O3" s="55">
        <f>O$5*'Multipliers by Technology'!$D16</f>
        <v>5.270978145907157E-3</v>
      </c>
      <c r="P3" s="55">
        <f>P$5*'Multipliers by Technology'!$D16</f>
        <v>5.270978145907157E-3</v>
      </c>
      <c r="Q3" s="55">
        <f>Q$5*'Multipliers by Technology'!$D16</f>
        <v>5.270978145907157E-3</v>
      </c>
      <c r="R3" s="55">
        <f>R$5*'Multipliers by Technology'!$D16</f>
        <v>5.270978145907157E-3</v>
      </c>
      <c r="S3" s="55">
        <f>S$5*'Multipliers by Technology'!$D16</f>
        <v>5.270978145907157E-3</v>
      </c>
      <c r="T3" s="55">
        <f>T$5*'Multipliers by Technology'!$D16</f>
        <v>5.270978145907157E-3</v>
      </c>
      <c r="U3" s="55">
        <f>U$5*'Multipliers by Technology'!$D16</f>
        <v>5.270978145907157E-3</v>
      </c>
      <c r="V3" s="55">
        <f>V$5*'Multipliers by Technology'!$D16</f>
        <v>5.270978145907157E-3</v>
      </c>
      <c r="W3" s="55">
        <f>W$5*'Multipliers by Technology'!$D16</f>
        <v>5.270978145907157E-3</v>
      </c>
      <c r="X3" s="55">
        <f>X$5*'Multipliers by Technology'!$D16</f>
        <v>5.270978145907157E-3</v>
      </c>
      <c r="Y3" s="55">
        <f>Y$5*'Multipliers by Technology'!$D16</f>
        <v>5.270978145907157E-3</v>
      </c>
      <c r="Z3" s="55">
        <f>Z$5*'Multipliers by Technology'!$D16</f>
        <v>5.270978145907157E-3</v>
      </c>
      <c r="AA3" s="55">
        <f>AA$5*'Multipliers by Technology'!$D16</f>
        <v>5.270978145907157E-3</v>
      </c>
      <c r="AB3" s="55">
        <f>AB$5*'Multipliers by Technology'!$D16</f>
        <v>5.270978145907157E-3</v>
      </c>
      <c r="AC3" s="55">
        <f>AC$5*'Multipliers by Technology'!$D16</f>
        <v>5.270978145907157E-3</v>
      </c>
      <c r="AD3" s="55">
        <f>AD$5*'Multipliers by Technology'!$D16</f>
        <v>5.270978145907157E-3</v>
      </c>
      <c r="AE3" s="55">
        <f>AE$5*'Multipliers by Technology'!$D16</f>
        <v>5.270978145907157E-3</v>
      </c>
      <c r="AF3" s="55">
        <f>AF$5*'Multipliers by Technology'!$D16</f>
        <v>5.270978145907157E-3</v>
      </c>
      <c r="AG3" s="55">
        <f>AG$5*'Multipliers by Technology'!$D16</f>
        <v>5.270978145907157E-3</v>
      </c>
      <c r="AH3" s="55">
        <f>AH$5*'Multipliers by Technology'!$D16</f>
        <v>5.270978145907157E-3</v>
      </c>
      <c r="AI3" s="55">
        <f>AI$5*'Multipliers by Technology'!$D16</f>
        <v>5.270978145907157E-3</v>
      </c>
    </row>
    <row r="4" spans="1:35">
      <c r="A4" t="s">
        <v>141</v>
      </c>
      <c r="B4" s="55">
        <f>B$5*'Multipliers by Technology'!$D17</f>
        <v>4.4435571578869126E-3</v>
      </c>
      <c r="C4" s="55">
        <f>C$5*'Multipliers by Technology'!$D17</f>
        <v>4.4435571578869126E-3</v>
      </c>
      <c r="D4" s="55">
        <f>D$5*'Multipliers by Technology'!$D17</f>
        <v>4.4435571578869126E-3</v>
      </c>
      <c r="E4" s="55">
        <f>E$5*'Multipliers by Technology'!$D17</f>
        <v>4.7193641538936237E-3</v>
      </c>
      <c r="F4" s="55">
        <f>F$5*'Multipliers by Technology'!$D17</f>
        <v>4.9951711499004459E-3</v>
      </c>
      <c r="G4" s="55">
        <f>G$5*'Multipliers by Technology'!$D17</f>
        <v>5.270978145907157E-3</v>
      </c>
      <c r="H4" s="55">
        <f>H$5*'Multipliers by Technology'!$D17</f>
        <v>5.270978145907157E-3</v>
      </c>
      <c r="I4" s="55">
        <f>I$5*'Multipliers by Technology'!$D17</f>
        <v>5.270978145907157E-3</v>
      </c>
      <c r="J4" s="55">
        <f>J$5*'Multipliers by Technology'!$D17</f>
        <v>5.270978145907157E-3</v>
      </c>
      <c r="K4" s="55">
        <f>K$5*'Multipliers by Technology'!$D17</f>
        <v>5.270978145907157E-3</v>
      </c>
      <c r="L4" s="55">
        <f>L$5*'Multipliers by Technology'!$D17</f>
        <v>5.270978145907157E-3</v>
      </c>
      <c r="M4" s="55">
        <f>M$5*'Multipliers by Technology'!$D17</f>
        <v>5.270978145907157E-3</v>
      </c>
      <c r="N4" s="55">
        <f>N$5*'Multipliers by Technology'!$D17</f>
        <v>5.270978145907157E-3</v>
      </c>
      <c r="O4" s="55">
        <f>O$5*'Multipliers by Technology'!$D17</f>
        <v>5.270978145907157E-3</v>
      </c>
      <c r="P4" s="55">
        <f>P$5*'Multipliers by Technology'!$D17</f>
        <v>5.270978145907157E-3</v>
      </c>
      <c r="Q4" s="55">
        <f>Q$5*'Multipliers by Technology'!$D17</f>
        <v>5.270978145907157E-3</v>
      </c>
      <c r="R4" s="55">
        <f>R$5*'Multipliers by Technology'!$D17</f>
        <v>5.270978145907157E-3</v>
      </c>
      <c r="S4" s="55">
        <f>S$5*'Multipliers by Technology'!$D17</f>
        <v>5.270978145907157E-3</v>
      </c>
      <c r="T4" s="55">
        <f>T$5*'Multipliers by Technology'!$D17</f>
        <v>5.270978145907157E-3</v>
      </c>
      <c r="U4" s="55">
        <f>U$5*'Multipliers by Technology'!$D17</f>
        <v>5.270978145907157E-3</v>
      </c>
      <c r="V4" s="55">
        <f>V$5*'Multipliers by Technology'!$D17</f>
        <v>5.270978145907157E-3</v>
      </c>
      <c r="W4" s="55">
        <f>W$5*'Multipliers by Technology'!$D17</f>
        <v>5.270978145907157E-3</v>
      </c>
      <c r="X4" s="55">
        <f>X$5*'Multipliers by Technology'!$D17</f>
        <v>5.270978145907157E-3</v>
      </c>
      <c r="Y4" s="55">
        <f>Y$5*'Multipliers by Technology'!$D17</f>
        <v>5.270978145907157E-3</v>
      </c>
      <c r="Z4" s="55">
        <f>Z$5*'Multipliers by Technology'!$D17</f>
        <v>5.270978145907157E-3</v>
      </c>
      <c r="AA4" s="55">
        <f>AA$5*'Multipliers by Technology'!$D17</f>
        <v>5.270978145907157E-3</v>
      </c>
      <c r="AB4" s="55">
        <f>AB$5*'Multipliers by Technology'!$D17</f>
        <v>5.270978145907157E-3</v>
      </c>
      <c r="AC4" s="55">
        <f>AC$5*'Multipliers by Technology'!$D17</f>
        <v>5.270978145907157E-3</v>
      </c>
      <c r="AD4" s="55">
        <f>AD$5*'Multipliers by Technology'!$D17</f>
        <v>5.270978145907157E-3</v>
      </c>
      <c r="AE4" s="55">
        <f>AE$5*'Multipliers by Technology'!$D17</f>
        <v>5.270978145907157E-3</v>
      </c>
      <c r="AF4" s="55">
        <f>AF$5*'Multipliers by Technology'!$D17</f>
        <v>5.270978145907157E-3</v>
      </c>
      <c r="AG4" s="55">
        <f>AG$5*'Multipliers by Technology'!$D17</f>
        <v>5.270978145907157E-3</v>
      </c>
      <c r="AH4" s="55">
        <f>AH$5*'Multipliers by Technology'!$D17</f>
        <v>5.270978145907157E-3</v>
      </c>
      <c r="AI4" s="55">
        <f>AI$5*'Multipliers by Technology'!$D17</f>
        <v>5.270978145907157E-3</v>
      </c>
    </row>
    <row r="5" spans="1:35">
      <c r="A5" t="s">
        <v>142</v>
      </c>
      <c r="B5" s="22">
        <f>'India Data'!B51</f>
        <v>4.4435571578869126E-3</v>
      </c>
      <c r="C5" s="22">
        <f>'India Data'!C51</f>
        <v>4.4435571578869126E-3</v>
      </c>
      <c r="D5" s="22">
        <f>'India Data'!D51</f>
        <v>4.4435571578869126E-3</v>
      </c>
      <c r="E5" s="22">
        <f>'India Data'!E51</f>
        <v>4.7193641538936237E-3</v>
      </c>
      <c r="F5" s="22">
        <f>'India Data'!F51</f>
        <v>4.9951711499004459E-3</v>
      </c>
      <c r="G5" s="22">
        <f>'India Data'!G51</f>
        <v>5.270978145907157E-3</v>
      </c>
      <c r="H5" s="22">
        <f>'India Data'!H51</f>
        <v>5.270978145907157E-3</v>
      </c>
      <c r="I5" s="22">
        <f>'India Data'!I51</f>
        <v>5.270978145907157E-3</v>
      </c>
      <c r="J5" s="22">
        <f>'India Data'!J51</f>
        <v>5.270978145907157E-3</v>
      </c>
      <c r="K5" s="22">
        <f>'India Data'!K51</f>
        <v>5.270978145907157E-3</v>
      </c>
      <c r="L5" s="22">
        <f>'India Data'!L51</f>
        <v>5.270978145907157E-3</v>
      </c>
      <c r="M5" s="22">
        <f>'India Data'!M51</f>
        <v>5.270978145907157E-3</v>
      </c>
      <c r="N5" s="22">
        <f>'India Data'!N51</f>
        <v>5.270978145907157E-3</v>
      </c>
      <c r="O5" s="22">
        <f>'India Data'!O51</f>
        <v>5.270978145907157E-3</v>
      </c>
      <c r="P5" s="22">
        <f>'India Data'!P51</f>
        <v>5.270978145907157E-3</v>
      </c>
      <c r="Q5" s="22">
        <f>'India Data'!Q51</f>
        <v>5.270978145907157E-3</v>
      </c>
      <c r="R5" s="22">
        <f>'India Data'!R51</f>
        <v>5.270978145907157E-3</v>
      </c>
      <c r="S5" s="22">
        <f>'India Data'!S51</f>
        <v>5.270978145907157E-3</v>
      </c>
      <c r="T5" s="22">
        <f>'India Data'!T51</f>
        <v>5.270978145907157E-3</v>
      </c>
      <c r="U5" s="22">
        <f>'India Data'!U51</f>
        <v>5.270978145907157E-3</v>
      </c>
      <c r="V5" s="22">
        <f>'India Data'!V51</f>
        <v>5.270978145907157E-3</v>
      </c>
      <c r="W5" s="22">
        <f>'India Data'!W51</f>
        <v>5.270978145907157E-3</v>
      </c>
      <c r="X5" s="22">
        <f>'India Data'!X51</f>
        <v>5.270978145907157E-3</v>
      </c>
      <c r="Y5" s="22">
        <f>'India Data'!Y51</f>
        <v>5.270978145907157E-3</v>
      </c>
      <c r="Z5" s="22">
        <f>'India Data'!Z51</f>
        <v>5.270978145907157E-3</v>
      </c>
      <c r="AA5" s="22">
        <f>'India Data'!AA51</f>
        <v>5.270978145907157E-3</v>
      </c>
      <c r="AB5" s="22">
        <f>'India Data'!AB51</f>
        <v>5.270978145907157E-3</v>
      </c>
      <c r="AC5" s="22">
        <f>'India Data'!AC51</f>
        <v>5.270978145907157E-3</v>
      </c>
      <c r="AD5" s="22">
        <f>'India Data'!AD51</f>
        <v>5.270978145907157E-3</v>
      </c>
      <c r="AE5" s="22">
        <f>'India Data'!AE51</f>
        <v>5.270978145907157E-3</v>
      </c>
      <c r="AF5" s="22">
        <f>'India Data'!AF51</f>
        <v>5.270978145907157E-3</v>
      </c>
      <c r="AG5" s="22">
        <f>'India Data'!AG51</f>
        <v>5.270978145907157E-3</v>
      </c>
      <c r="AH5" s="22">
        <f>'India Data'!AH51</f>
        <v>5.270978145907157E-3</v>
      </c>
      <c r="AI5" s="22">
        <f>'India Data'!AI51</f>
        <v>5.270978145907157E-3</v>
      </c>
    </row>
    <row r="6" spans="1:35">
      <c r="A6" t="s">
        <v>143</v>
      </c>
      <c r="B6" s="55">
        <f>B$5*'Multipliers by Technology'!$D19</f>
        <v>7.1356392316432168E-3</v>
      </c>
      <c r="C6" s="55">
        <f>C$5*'Multipliers by Technology'!$D19</f>
        <v>7.1356392316432168E-3</v>
      </c>
      <c r="D6" s="55">
        <f>D$5*'Multipliers by Technology'!$D19</f>
        <v>7.1356392316432168E-3</v>
      </c>
      <c r="E6" s="55">
        <f>E$5*'Multipliers by Technology'!$D19</f>
        <v>7.578540977055453E-3</v>
      </c>
      <c r="F6" s="55">
        <f>F$5*'Multipliers by Technology'!$D19</f>
        <v>8.0214427224678687E-3</v>
      </c>
      <c r="G6" s="55">
        <f>G$5*'Multipliers by Technology'!$D19</f>
        <v>8.4643444678801048E-3</v>
      </c>
      <c r="H6" s="55">
        <f>H$5*'Multipliers by Technology'!$D19</f>
        <v>8.4643444678801048E-3</v>
      </c>
      <c r="I6" s="55">
        <f>I$5*'Multipliers by Technology'!$D19</f>
        <v>8.4643444678801048E-3</v>
      </c>
      <c r="J6" s="55">
        <f>J$5*'Multipliers by Technology'!$D19</f>
        <v>8.4643444678801048E-3</v>
      </c>
      <c r="K6" s="55">
        <f>K$5*'Multipliers by Technology'!$D19</f>
        <v>8.4643444678801048E-3</v>
      </c>
      <c r="L6" s="55">
        <f>L$5*'Multipliers by Technology'!$D19</f>
        <v>8.4643444678801048E-3</v>
      </c>
      <c r="M6" s="55">
        <f>M$5*'Multipliers by Technology'!$D19</f>
        <v>8.4643444678801048E-3</v>
      </c>
      <c r="N6" s="55">
        <f>N$5*'Multipliers by Technology'!$D19</f>
        <v>8.4643444678801048E-3</v>
      </c>
      <c r="O6" s="55">
        <f>O$5*'Multipliers by Technology'!$D19</f>
        <v>8.4643444678801048E-3</v>
      </c>
      <c r="P6" s="55">
        <f>P$5*'Multipliers by Technology'!$D19</f>
        <v>8.4643444678801048E-3</v>
      </c>
      <c r="Q6" s="55">
        <f>Q$5*'Multipliers by Technology'!$D19</f>
        <v>8.4643444678801048E-3</v>
      </c>
      <c r="R6" s="55">
        <f>R$5*'Multipliers by Technology'!$D19</f>
        <v>8.4643444678801048E-3</v>
      </c>
      <c r="S6" s="55">
        <f>S$5*'Multipliers by Technology'!$D19</f>
        <v>8.4643444678801048E-3</v>
      </c>
      <c r="T6" s="55">
        <f>T$5*'Multipliers by Technology'!$D19</f>
        <v>8.4643444678801048E-3</v>
      </c>
      <c r="U6" s="55">
        <f>U$5*'Multipliers by Technology'!$D19</f>
        <v>8.4643444678801048E-3</v>
      </c>
      <c r="V6" s="55">
        <f>V$5*'Multipliers by Technology'!$D19</f>
        <v>8.4643444678801048E-3</v>
      </c>
      <c r="W6" s="55">
        <f>W$5*'Multipliers by Technology'!$D19</f>
        <v>8.4643444678801048E-3</v>
      </c>
      <c r="X6" s="55">
        <f>X$5*'Multipliers by Technology'!$D19</f>
        <v>8.4643444678801048E-3</v>
      </c>
      <c r="Y6" s="55">
        <f>Y$5*'Multipliers by Technology'!$D19</f>
        <v>8.4643444678801048E-3</v>
      </c>
      <c r="Z6" s="55">
        <f>Z$5*'Multipliers by Technology'!$D19</f>
        <v>8.4643444678801048E-3</v>
      </c>
      <c r="AA6" s="55">
        <f>AA$5*'Multipliers by Technology'!$D19</f>
        <v>8.4643444678801048E-3</v>
      </c>
      <c r="AB6" s="55">
        <f>AB$5*'Multipliers by Technology'!$D19</f>
        <v>8.4643444678801048E-3</v>
      </c>
      <c r="AC6" s="55">
        <f>AC$5*'Multipliers by Technology'!$D19</f>
        <v>8.4643444678801048E-3</v>
      </c>
      <c r="AD6" s="55">
        <f>AD$5*'Multipliers by Technology'!$D19</f>
        <v>8.4643444678801048E-3</v>
      </c>
      <c r="AE6" s="55">
        <f>AE$5*'Multipliers by Technology'!$D19</f>
        <v>8.4643444678801048E-3</v>
      </c>
      <c r="AF6" s="55">
        <f>AF$5*'Multipliers by Technology'!$D19</f>
        <v>8.4643444678801048E-3</v>
      </c>
      <c r="AG6" s="55">
        <f>AG$5*'Multipliers by Technology'!$D19</f>
        <v>8.4643444678801048E-3</v>
      </c>
      <c r="AH6" s="55">
        <f>AH$5*'Multipliers by Technology'!$D19</f>
        <v>8.4643444678801048E-3</v>
      </c>
      <c r="AI6" s="55">
        <f>AI$5*'Multipliers by Technology'!$D19</f>
        <v>8.4643444678801048E-3</v>
      </c>
    </row>
    <row r="7" spans="1:35">
      <c r="A7" t="s">
        <v>797</v>
      </c>
      <c r="B7" s="55">
        <f>B$5*'Multipliers by Technology'!$D20</f>
        <v>4.4435571578869126E-3</v>
      </c>
      <c r="C7" s="55">
        <f>C$5*'Multipliers by Technology'!$D20</f>
        <v>4.4435571578869126E-3</v>
      </c>
      <c r="D7" s="55">
        <f>D$5*'Multipliers by Technology'!$D20</f>
        <v>4.4435571578869126E-3</v>
      </c>
      <c r="E7" s="55">
        <f>E$5*'Multipliers by Technology'!$D20</f>
        <v>4.7193641538936237E-3</v>
      </c>
      <c r="F7" s="55">
        <f>F$5*'Multipliers by Technology'!$D20</f>
        <v>4.9951711499004459E-3</v>
      </c>
      <c r="G7" s="55">
        <f>G$5*'Multipliers by Technology'!$D20</f>
        <v>5.270978145907157E-3</v>
      </c>
      <c r="H7" s="55">
        <f>H$5*'Multipliers by Technology'!$D20</f>
        <v>5.270978145907157E-3</v>
      </c>
      <c r="I7" s="55">
        <f>I$5*'Multipliers by Technology'!$D20</f>
        <v>5.270978145907157E-3</v>
      </c>
      <c r="J7" s="55">
        <f>J$5*'Multipliers by Technology'!$D20</f>
        <v>5.270978145907157E-3</v>
      </c>
      <c r="K7" s="55">
        <f>K$5*'Multipliers by Technology'!$D20</f>
        <v>5.270978145907157E-3</v>
      </c>
      <c r="L7" s="55">
        <f>L$5*'Multipliers by Technology'!$D20</f>
        <v>5.270978145907157E-3</v>
      </c>
      <c r="M7" s="55">
        <f>M$5*'Multipliers by Technology'!$D20</f>
        <v>5.270978145907157E-3</v>
      </c>
      <c r="N7" s="55">
        <f>N$5*'Multipliers by Technology'!$D20</f>
        <v>5.270978145907157E-3</v>
      </c>
      <c r="O7" s="55">
        <f>O$5*'Multipliers by Technology'!$D20</f>
        <v>5.270978145907157E-3</v>
      </c>
      <c r="P7" s="55">
        <f>P$5*'Multipliers by Technology'!$D20</f>
        <v>5.270978145907157E-3</v>
      </c>
      <c r="Q7" s="55">
        <f>Q$5*'Multipliers by Technology'!$D20</f>
        <v>5.270978145907157E-3</v>
      </c>
      <c r="R7" s="55">
        <f>R$5*'Multipliers by Technology'!$D20</f>
        <v>5.270978145907157E-3</v>
      </c>
      <c r="S7" s="55">
        <f>S$5*'Multipliers by Technology'!$D20</f>
        <v>5.270978145907157E-3</v>
      </c>
      <c r="T7" s="55">
        <f>T$5*'Multipliers by Technology'!$D20</f>
        <v>5.270978145907157E-3</v>
      </c>
      <c r="U7" s="55">
        <f>U$5*'Multipliers by Technology'!$D20</f>
        <v>5.270978145907157E-3</v>
      </c>
      <c r="V7" s="55">
        <f>V$5*'Multipliers by Technology'!$D20</f>
        <v>5.270978145907157E-3</v>
      </c>
      <c r="W7" s="55">
        <f>W$5*'Multipliers by Technology'!$D20</f>
        <v>5.270978145907157E-3</v>
      </c>
      <c r="X7" s="55">
        <f>X$5*'Multipliers by Technology'!$D20</f>
        <v>5.270978145907157E-3</v>
      </c>
      <c r="Y7" s="55">
        <f>Y$5*'Multipliers by Technology'!$D20</f>
        <v>5.270978145907157E-3</v>
      </c>
      <c r="Z7" s="55">
        <f>Z$5*'Multipliers by Technology'!$D20</f>
        <v>5.270978145907157E-3</v>
      </c>
      <c r="AA7" s="55">
        <f>AA$5*'Multipliers by Technology'!$D20</f>
        <v>5.270978145907157E-3</v>
      </c>
      <c r="AB7" s="55">
        <f>AB$5*'Multipliers by Technology'!$D20</f>
        <v>5.270978145907157E-3</v>
      </c>
      <c r="AC7" s="55">
        <f>AC$5*'Multipliers by Technology'!$D20</f>
        <v>5.270978145907157E-3</v>
      </c>
      <c r="AD7" s="55">
        <f>AD$5*'Multipliers by Technology'!$D20</f>
        <v>5.270978145907157E-3</v>
      </c>
      <c r="AE7" s="55">
        <f>AE$5*'Multipliers by Technology'!$D20</f>
        <v>5.270978145907157E-3</v>
      </c>
      <c r="AF7" s="55">
        <f>AF$5*'Multipliers by Technology'!$D20</f>
        <v>5.270978145907157E-3</v>
      </c>
      <c r="AG7" s="55">
        <f>AG$5*'Multipliers by Technology'!$D20</f>
        <v>5.270978145907157E-3</v>
      </c>
      <c r="AH7" s="55">
        <f>AH$5*'Multipliers by Technology'!$D20</f>
        <v>5.270978145907157E-3</v>
      </c>
      <c r="AI7" s="55">
        <f>AI$5*'Multipliers by Technology'!$D20</f>
        <v>5.270978145907157E-3</v>
      </c>
    </row>
    <row r="8" spans="1:35">
      <c r="A8" t="s">
        <v>798</v>
      </c>
      <c r="B8">
        <f>'Hydrogen vehicles - US data'!B4</f>
        <v>2.1681862127075967E-3</v>
      </c>
      <c r="C8">
        <f>'Hydrogen vehicles - US data'!C4</f>
        <v>2.1797709684069359E-3</v>
      </c>
      <c r="D8">
        <f>'Hydrogen vehicles - US data'!D4</f>
        <v>2.1913557241062752E-3</v>
      </c>
      <c r="E8">
        <f>'Hydrogen vehicles - US data'!E4</f>
        <v>2.2029404798056145E-3</v>
      </c>
      <c r="F8">
        <f>'Hydrogen vehicles - US data'!F4</f>
        <v>2.2145252355049538E-3</v>
      </c>
      <c r="G8">
        <f>'Hydrogen vehicles - US data'!G4</f>
        <v>2.2261099912042931E-3</v>
      </c>
      <c r="H8">
        <f>'Hydrogen vehicles - US data'!H4</f>
        <v>2.2376947469036324E-3</v>
      </c>
      <c r="I8">
        <f>'Hydrogen vehicles - US data'!I4</f>
        <v>2.2492795026029717E-3</v>
      </c>
      <c r="J8">
        <f>'Hydrogen vehicles - US data'!J4</f>
        <v>2.260864258302311E-3</v>
      </c>
      <c r="K8">
        <f>'Hydrogen vehicles - US data'!K4</f>
        <v>2.2724490140016503E-3</v>
      </c>
      <c r="L8">
        <f>'Hydrogen vehicles - US data'!L4</f>
        <v>2.2840337697009883E-3</v>
      </c>
      <c r="M8">
        <f>'Hydrogen vehicles - US data'!M4</f>
        <v>2.2840337697009883E-3</v>
      </c>
      <c r="N8">
        <f>'Hydrogen vehicles - US data'!N4</f>
        <v>2.2840337697009883E-3</v>
      </c>
      <c r="O8">
        <f>'Hydrogen vehicles - US data'!O4</f>
        <v>2.2840337697009883E-3</v>
      </c>
      <c r="P8">
        <f>'Hydrogen vehicles - US data'!P4</f>
        <v>2.2840337697009883E-3</v>
      </c>
      <c r="Q8">
        <f>'Hydrogen vehicles - US data'!Q4</f>
        <v>2.2840337697009883E-3</v>
      </c>
      <c r="R8">
        <f>'Hydrogen vehicles - US data'!R4</f>
        <v>2.2840337697009883E-3</v>
      </c>
      <c r="S8">
        <f>'Hydrogen vehicles - US data'!S4</f>
        <v>2.2840337697009883E-3</v>
      </c>
      <c r="T8">
        <f>'Hydrogen vehicles - US data'!T4</f>
        <v>2.2840337697009883E-3</v>
      </c>
      <c r="U8">
        <f>'Hydrogen vehicles - US data'!U4</f>
        <v>2.2840337697009883E-3</v>
      </c>
      <c r="V8">
        <f>'Hydrogen vehicles - US data'!V4</f>
        <v>2.2840337697009883E-3</v>
      </c>
      <c r="W8">
        <f>'Hydrogen vehicles - US data'!W4</f>
        <v>2.2840337697009883E-3</v>
      </c>
      <c r="X8">
        <f>'Hydrogen vehicles - US data'!X4</f>
        <v>2.2840337697009883E-3</v>
      </c>
      <c r="Y8">
        <f>'Hydrogen vehicles - US data'!Y4</f>
        <v>2.2840337697009883E-3</v>
      </c>
      <c r="Z8">
        <f>'Hydrogen vehicles - US data'!Z4</f>
        <v>2.2840337697009883E-3</v>
      </c>
      <c r="AA8">
        <f>'Hydrogen vehicles - US data'!AA4</f>
        <v>2.2840337697009883E-3</v>
      </c>
      <c r="AB8">
        <f>'Hydrogen vehicles - US data'!AB4</f>
        <v>2.2840337697009883E-3</v>
      </c>
      <c r="AC8">
        <f>'Hydrogen vehicles - US data'!AC4</f>
        <v>2.2840337697009883E-3</v>
      </c>
      <c r="AD8">
        <f>'Hydrogen vehicles - US data'!AD4</f>
        <v>2.2840337697009883E-3</v>
      </c>
      <c r="AE8">
        <f>'Hydrogen vehicles - US data'!AE4</f>
        <v>2.2840337697009883E-3</v>
      </c>
      <c r="AF8">
        <f>'Hydrogen vehicles - US data'!AF4</f>
        <v>2.2840337697009883E-3</v>
      </c>
      <c r="AG8">
        <f>'Hydrogen vehicles - US data'!AG4</f>
        <v>2.2840337697009883E-3</v>
      </c>
      <c r="AH8">
        <f>'Hydrogen vehicles - US data'!AH4</f>
        <v>2.2840337697009883E-3</v>
      </c>
      <c r="AI8">
        <f>'Hydrogen vehicles - US data'!AI4</f>
        <v>2.2840337697009883E-3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8" sqref="B8:AI8"/>
    </sheetView>
  </sheetViews>
  <sheetFormatPr defaultRowHeight="14.25"/>
  <cols>
    <col min="1" max="1" width="31.265625" customWidth="1"/>
  </cols>
  <sheetData>
    <row r="1" spans="1:35">
      <c r="A1" s="1" t="s">
        <v>796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55">
        <f>B$5*'Multipliers by Technology'!$E15</f>
        <v>1.4371116334046081E-3</v>
      </c>
      <c r="C2" s="55">
        <f>C$5*'Multipliers by Technology'!$E15</f>
        <v>1.4371116334046081E-3</v>
      </c>
      <c r="D2" s="55">
        <f>D$5*'Multipliers by Technology'!$E15</f>
        <v>1.4371116334046081E-3</v>
      </c>
      <c r="E2" s="55">
        <f>E$5*'Multipliers by Technology'!$E15</f>
        <v>1.5165907192249502E-3</v>
      </c>
      <c r="F2" s="55">
        <f>F$5*'Multipliers by Technology'!$E15</f>
        <v>1.5960698050452925E-3</v>
      </c>
      <c r="G2" s="55">
        <f>G$5*'Multipliers by Technology'!$E15</f>
        <v>1.6755488908656566E-3</v>
      </c>
      <c r="H2" s="55">
        <f>H$5*'Multipliers by Technology'!$E15</f>
        <v>1.6755488908656566E-3</v>
      </c>
      <c r="I2" s="55">
        <f>I$5*'Multipliers by Technology'!$E15</f>
        <v>1.6755488908656566E-3</v>
      </c>
      <c r="J2" s="55">
        <f>J$5*'Multipliers by Technology'!$E15</f>
        <v>1.6755488908656566E-3</v>
      </c>
      <c r="K2" s="55">
        <f>K$5*'Multipliers by Technology'!$E15</f>
        <v>1.6755488908656566E-3</v>
      </c>
      <c r="L2" s="55">
        <f>L$5*'Multipliers by Technology'!$E15</f>
        <v>1.6755488908656566E-3</v>
      </c>
      <c r="M2" s="55">
        <f>M$5*'Multipliers by Technology'!$E15</f>
        <v>1.6755488908656566E-3</v>
      </c>
      <c r="N2" s="55">
        <f>N$5*'Multipliers by Technology'!$E15</f>
        <v>1.6755488908656566E-3</v>
      </c>
      <c r="O2" s="55">
        <f>O$5*'Multipliers by Technology'!$E15</f>
        <v>1.6755488908656566E-3</v>
      </c>
      <c r="P2" s="55">
        <f>P$5*'Multipliers by Technology'!$E15</f>
        <v>1.6755488908656566E-3</v>
      </c>
      <c r="Q2" s="55">
        <f>Q$5*'Multipliers by Technology'!$E15</f>
        <v>1.6755488908656566E-3</v>
      </c>
      <c r="R2" s="55">
        <f>R$5*'Multipliers by Technology'!$E15</f>
        <v>1.6755488908656566E-3</v>
      </c>
      <c r="S2" s="55">
        <f>S$5*'Multipliers by Technology'!$E15</f>
        <v>1.6755488908656566E-3</v>
      </c>
      <c r="T2" s="55">
        <f>T$5*'Multipliers by Technology'!$E15</f>
        <v>1.6755488908656566E-3</v>
      </c>
      <c r="U2" s="55">
        <f>U$5*'Multipliers by Technology'!$E15</f>
        <v>1.6755488908656566E-3</v>
      </c>
      <c r="V2" s="55">
        <f>V$5*'Multipliers by Technology'!$E15</f>
        <v>1.6755488908656566E-3</v>
      </c>
      <c r="W2" s="55">
        <f>W$5*'Multipliers by Technology'!$E15</f>
        <v>1.6755488908656566E-3</v>
      </c>
      <c r="X2" s="55">
        <f>X$5*'Multipliers by Technology'!$E15</f>
        <v>1.6755488908656566E-3</v>
      </c>
      <c r="Y2" s="55">
        <f>Y$5*'Multipliers by Technology'!$E15</f>
        <v>1.6755488908656566E-3</v>
      </c>
      <c r="Z2" s="55">
        <f>Z$5*'Multipliers by Technology'!$E15</f>
        <v>1.6755488908656566E-3</v>
      </c>
      <c r="AA2" s="55">
        <f>AA$5*'Multipliers by Technology'!$E15</f>
        <v>1.6755488908656566E-3</v>
      </c>
      <c r="AB2" s="55">
        <f>AB$5*'Multipliers by Technology'!$E15</f>
        <v>1.6755488908656566E-3</v>
      </c>
      <c r="AC2" s="55">
        <f>AC$5*'Multipliers by Technology'!$E15</f>
        <v>1.6755488908656566E-3</v>
      </c>
      <c r="AD2" s="55">
        <f>AD$5*'Multipliers by Technology'!$E15</f>
        <v>1.6755488908656566E-3</v>
      </c>
      <c r="AE2" s="55">
        <f>AE$5*'Multipliers by Technology'!$E15</f>
        <v>1.6755488908656566E-3</v>
      </c>
      <c r="AF2" s="55">
        <f>AF$5*'Multipliers by Technology'!$E15</f>
        <v>1.6755488908656566E-3</v>
      </c>
      <c r="AG2" s="55">
        <f>AG$5*'Multipliers by Technology'!$E15</f>
        <v>1.6755488908656566E-3</v>
      </c>
      <c r="AH2" s="55">
        <f>AH$5*'Multipliers by Technology'!$E15</f>
        <v>1.6755488908656566E-3</v>
      </c>
      <c r="AI2" s="55">
        <f>AI$5*'Multipliers by Technology'!$E15</f>
        <v>1.6755488908656566E-3</v>
      </c>
    </row>
    <row r="3" spans="1:35">
      <c r="A3" t="s">
        <v>140</v>
      </c>
      <c r="B3" s="55">
        <f>B$5*'Multipliers by Technology'!$E16</f>
        <v>4.5132431462293482E-4</v>
      </c>
      <c r="C3" s="55">
        <f>C$5*'Multipliers by Technology'!$E16</f>
        <v>4.5132431462293482E-4</v>
      </c>
      <c r="D3" s="55">
        <f>D$5*'Multipliers by Technology'!$E16</f>
        <v>4.5132431462293482E-4</v>
      </c>
      <c r="E3" s="55">
        <f>E$5*'Multipliers by Technology'!$E16</f>
        <v>4.7628468868221585E-4</v>
      </c>
      <c r="F3" s="55">
        <f>F$5*'Multipliers by Technology'!$E16</f>
        <v>5.0124506274149688E-4</v>
      </c>
      <c r="G3" s="55">
        <f>G$5*'Multipliers by Technology'!$E16</f>
        <v>5.2620543680078485E-4</v>
      </c>
      <c r="H3" s="55">
        <f>H$5*'Multipliers by Technology'!$E16</f>
        <v>5.2620543680078485E-4</v>
      </c>
      <c r="I3" s="55">
        <f>I$5*'Multipliers by Technology'!$E16</f>
        <v>5.2620543680078485E-4</v>
      </c>
      <c r="J3" s="55">
        <f>J$5*'Multipliers by Technology'!$E16</f>
        <v>5.2620543680078485E-4</v>
      </c>
      <c r="K3" s="55">
        <f>K$5*'Multipliers by Technology'!$E16</f>
        <v>5.2620543680078485E-4</v>
      </c>
      <c r="L3" s="55">
        <f>L$5*'Multipliers by Technology'!$E16</f>
        <v>5.2620543680078485E-4</v>
      </c>
      <c r="M3" s="55">
        <f>M$5*'Multipliers by Technology'!$E16</f>
        <v>5.2620543680078485E-4</v>
      </c>
      <c r="N3" s="55">
        <f>N$5*'Multipliers by Technology'!$E16</f>
        <v>5.2620543680078485E-4</v>
      </c>
      <c r="O3" s="55">
        <f>O$5*'Multipliers by Technology'!$E16</f>
        <v>5.2620543680078485E-4</v>
      </c>
      <c r="P3" s="55">
        <f>P$5*'Multipliers by Technology'!$E16</f>
        <v>5.2620543680078485E-4</v>
      </c>
      <c r="Q3" s="55">
        <f>Q$5*'Multipliers by Technology'!$E16</f>
        <v>5.2620543680078485E-4</v>
      </c>
      <c r="R3" s="55">
        <f>R$5*'Multipliers by Technology'!$E16</f>
        <v>5.2620543680078485E-4</v>
      </c>
      <c r="S3" s="55">
        <f>S$5*'Multipliers by Technology'!$E16</f>
        <v>5.2620543680078485E-4</v>
      </c>
      <c r="T3" s="55">
        <f>T$5*'Multipliers by Technology'!$E16</f>
        <v>5.2620543680078485E-4</v>
      </c>
      <c r="U3" s="55">
        <f>U$5*'Multipliers by Technology'!$E16</f>
        <v>5.2620543680078485E-4</v>
      </c>
      <c r="V3" s="55">
        <f>V$5*'Multipliers by Technology'!$E16</f>
        <v>5.2620543680078485E-4</v>
      </c>
      <c r="W3" s="55">
        <f>W$5*'Multipliers by Technology'!$E16</f>
        <v>5.2620543680078485E-4</v>
      </c>
      <c r="X3" s="55">
        <f>X$5*'Multipliers by Technology'!$E16</f>
        <v>5.2620543680078485E-4</v>
      </c>
      <c r="Y3" s="55">
        <f>Y$5*'Multipliers by Technology'!$E16</f>
        <v>5.2620543680078485E-4</v>
      </c>
      <c r="Z3" s="55">
        <f>Z$5*'Multipliers by Technology'!$E16</f>
        <v>5.2620543680078485E-4</v>
      </c>
      <c r="AA3" s="55">
        <f>AA$5*'Multipliers by Technology'!$E16</f>
        <v>5.2620543680078485E-4</v>
      </c>
      <c r="AB3" s="55">
        <f>AB$5*'Multipliers by Technology'!$E16</f>
        <v>5.2620543680078485E-4</v>
      </c>
      <c r="AC3" s="55">
        <f>AC$5*'Multipliers by Technology'!$E16</f>
        <v>5.2620543680078485E-4</v>
      </c>
      <c r="AD3" s="55">
        <f>AD$5*'Multipliers by Technology'!$E16</f>
        <v>5.2620543680078485E-4</v>
      </c>
      <c r="AE3" s="55">
        <f>AE$5*'Multipliers by Technology'!$E16</f>
        <v>5.2620543680078485E-4</v>
      </c>
      <c r="AF3" s="55">
        <f>AF$5*'Multipliers by Technology'!$E16</f>
        <v>5.2620543680078485E-4</v>
      </c>
      <c r="AG3" s="55">
        <f>AG$5*'Multipliers by Technology'!$E16</f>
        <v>5.2620543680078485E-4</v>
      </c>
      <c r="AH3" s="55">
        <f>AH$5*'Multipliers by Technology'!$E16</f>
        <v>5.2620543680078485E-4</v>
      </c>
      <c r="AI3" s="55">
        <f>AI$5*'Multipliers by Technology'!$E16</f>
        <v>5.2620543680078485E-4</v>
      </c>
    </row>
    <row r="4" spans="1:35">
      <c r="A4" t="s">
        <v>141</v>
      </c>
      <c r="B4" s="55">
        <f>B$5*'Multipliers by Technology'!$E17</f>
        <v>4.5132431462293482E-4</v>
      </c>
      <c r="C4" s="55">
        <f>C$5*'Multipliers by Technology'!$E17</f>
        <v>4.5132431462293482E-4</v>
      </c>
      <c r="D4" s="55">
        <f>D$5*'Multipliers by Technology'!$E17</f>
        <v>4.5132431462293482E-4</v>
      </c>
      <c r="E4" s="55">
        <f>E$5*'Multipliers by Technology'!$E17</f>
        <v>4.7628468868221585E-4</v>
      </c>
      <c r="F4" s="55">
        <f>F$5*'Multipliers by Technology'!$E17</f>
        <v>5.0124506274149688E-4</v>
      </c>
      <c r="G4" s="55">
        <f>G$5*'Multipliers by Technology'!$E17</f>
        <v>5.2620543680078485E-4</v>
      </c>
      <c r="H4" s="55">
        <f>H$5*'Multipliers by Technology'!$E17</f>
        <v>5.2620543680078485E-4</v>
      </c>
      <c r="I4" s="55">
        <f>I$5*'Multipliers by Technology'!$E17</f>
        <v>5.2620543680078485E-4</v>
      </c>
      <c r="J4" s="55">
        <f>J$5*'Multipliers by Technology'!$E17</f>
        <v>5.2620543680078485E-4</v>
      </c>
      <c r="K4" s="55">
        <f>K$5*'Multipliers by Technology'!$E17</f>
        <v>5.2620543680078485E-4</v>
      </c>
      <c r="L4" s="55">
        <f>L$5*'Multipliers by Technology'!$E17</f>
        <v>5.2620543680078485E-4</v>
      </c>
      <c r="M4" s="55">
        <f>M$5*'Multipliers by Technology'!$E17</f>
        <v>5.2620543680078485E-4</v>
      </c>
      <c r="N4" s="55">
        <f>N$5*'Multipliers by Technology'!$E17</f>
        <v>5.2620543680078485E-4</v>
      </c>
      <c r="O4" s="55">
        <f>O$5*'Multipliers by Technology'!$E17</f>
        <v>5.2620543680078485E-4</v>
      </c>
      <c r="P4" s="55">
        <f>P$5*'Multipliers by Technology'!$E17</f>
        <v>5.2620543680078485E-4</v>
      </c>
      <c r="Q4" s="55">
        <f>Q$5*'Multipliers by Technology'!$E17</f>
        <v>5.2620543680078485E-4</v>
      </c>
      <c r="R4" s="55">
        <f>R$5*'Multipliers by Technology'!$E17</f>
        <v>5.2620543680078485E-4</v>
      </c>
      <c r="S4" s="55">
        <f>S$5*'Multipliers by Technology'!$E17</f>
        <v>5.2620543680078485E-4</v>
      </c>
      <c r="T4" s="55">
        <f>T$5*'Multipliers by Technology'!$E17</f>
        <v>5.2620543680078485E-4</v>
      </c>
      <c r="U4" s="55">
        <f>U$5*'Multipliers by Technology'!$E17</f>
        <v>5.2620543680078485E-4</v>
      </c>
      <c r="V4" s="55">
        <f>V$5*'Multipliers by Technology'!$E17</f>
        <v>5.2620543680078485E-4</v>
      </c>
      <c r="W4" s="55">
        <f>W$5*'Multipliers by Technology'!$E17</f>
        <v>5.2620543680078485E-4</v>
      </c>
      <c r="X4" s="55">
        <f>X$5*'Multipliers by Technology'!$E17</f>
        <v>5.2620543680078485E-4</v>
      </c>
      <c r="Y4" s="55">
        <f>Y$5*'Multipliers by Technology'!$E17</f>
        <v>5.2620543680078485E-4</v>
      </c>
      <c r="Z4" s="55">
        <f>Z$5*'Multipliers by Technology'!$E17</f>
        <v>5.2620543680078485E-4</v>
      </c>
      <c r="AA4" s="55">
        <f>AA$5*'Multipliers by Technology'!$E17</f>
        <v>5.2620543680078485E-4</v>
      </c>
      <c r="AB4" s="55">
        <f>AB$5*'Multipliers by Technology'!$E17</f>
        <v>5.2620543680078485E-4</v>
      </c>
      <c r="AC4" s="55">
        <f>AC$5*'Multipliers by Technology'!$E17</f>
        <v>5.2620543680078485E-4</v>
      </c>
      <c r="AD4" s="55">
        <f>AD$5*'Multipliers by Technology'!$E17</f>
        <v>5.2620543680078485E-4</v>
      </c>
      <c r="AE4" s="55">
        <f>AE$5*'Multipliers by Technology'!$E17</f>
        <v>5.2620543680078485E-4</v>
      </c>
      <c r="AF4" s="55">
        <f>AF$5*'Multipliers by Technology'!$E17</f>
        <v>5.2620543680078485E-4</v>
      </c>
      <c r="AG4" s="55">
        <f>AG$5*'Multipliers by Technology'!$E17</f>
        <v>5.2620543680078485E-4</v>
      </c>
      <c r="AH4" s="55">
        <f>AH$5*'Multipliers by Technology'!$E17</f>
        <v>5.2620543680078485E-4</v>
      </c>
      <c r="AI4" s="55">
        <f>AI$5*'Multipliers by Technology'!$E17</f>
        <v>5.2620543680078485E-4</v>
      </c>
    </row>
    <row r="5" spans="1:35">
      <c r="A5" t="s">
        <v>142</v>
      </c>
      <c r="B5" s="22">
        <f>'India Data'!B52</f>
        <v>4.5132431462293482E-4</v>
      </c>
      <c r="C5" s="22">
        <f>'India Data'!C52</f>
        <v>4.5132431462293482E-4</v>
      </c>
      <c r="D5" s="22">
        <f>'India Data'!D52</f>
        <v>4.5132431462293482E-4</v>
      </c>
      <c r="E5" s="22">
        <f>'India Data'!E52</f>
        <v>4.7628468868221585E-4</v>
      </c>
      <c r="F5" s="22">
        <f>'India Data'!F52</f>
        <v>5.0124506274149688E-4</v>
      </c>
      <c r="G5" s="22">
        <f>'India Data'!G52</f>
        <v>5.2620543680078485E-4</v>
      </c>
      <c r="H5" s="22">
        <f>'India Data'!H52</f>
        <v>5.2620543680078485E-4</v>
      </c>
      <c r="I5" s="22">
        <f>'India Data'!I52</f>
        <v>5.2620543680078485E-4</v>
      </c>
      <c r="J5" s="22">
        <f>'India Data'!J52</f>
        <v>5.2620543680078485E-4</v>
      </c>
      <c r="K5" s="22">
        <f>'India Data'!K52</f>
        <v>5.2620543680078485E-4</v>
      </c>
      <c r="L5" s="22">
        <f>'India Data'!L52</f>
        <v>5.2620543680078485E-4</v>
      </c>
      <c r="M5" s="22">
        <f>'India Data'!M52</f>
        <v>5.2620543680078485E-4</v>
      </c>
      <c r="N5" s="22">
        <f>'India Data'!N52</f>
        <v>5.2620543680078485E-4</v>
      </c>
      <c r="O5" s="22">
        <f>'India Data'!O52</f>
        <v>5.2620543680078485E-4</v>
      </c>
      <c r="P5" s="22">
        <f>'India Data'!P52</f>
        <v>5.2620543680078485E-4</v>
      </c>
      <c r="Q5" s="22">
        <f>'India Data'!Q52</f>
        <v>5.2620543680078485E-4</v>
      </c>
      <c r="R5" s="22">
        <f>'India Data'!R52</f>
        <v>5.2620543680078485E-4</v>
      </c>
      <c r="S5" s="22">
        <f>'India Data'!S52</f>
        <v>5.2620543680078485E-4</v>
      </c>
      <c r="T5" s="22">
        <f>'India Data'!T52</f>
        <v>5.2620543680078485E-4</v>
      </c>
      <c r="U5" s="22">
        <f>'India Data'!U52</f>
        <v>5.2620543680078485E-4</v>
      </c>
      <c r="V5" s="22">
        <f>'India Data'!V52</f>
        <v>5.2620543680078485E-4</v>
      </c>
      <c r="W5" s="22">
        <f>'India Data'!W52</f>
        <v>5.2620543680078485E-4</v>
      </c>
      <c r="X5" s="22">
        <f>'India Data'!X52</f>
        <v>5.2620543680078485E-4</v>
      </c>
      <c r="Y5" s="22">
        <f>'India Data'!Y52</f>
        <v>5.2620543680078485E-4</v>
      </c>
      <c r="Z5" s="22">
        <f>'India Data'!Z52</f>
        <v>5.2620543680078485E-4</v>
      </c>
      <c r="AA5" s="22">
        <f>'India Data'!AA52</f>
        <v>5.2620543680078485E-4</v>
      </c>
      <c r="AB5" s="22">
        <f>'India Data'!AB52</f>
        <v>5.2620543680078485E-4</v>
      </c>
      <c r="AC5" s="22">
        <f>'India Data'!AC52</f>
        <v>5.2620543680078485E-4</v>
      </c>
      <c r="AD5" s="22">
        <f>'India Data'!AD52</f>
        <v>5.2620543680078485E-4</v>
      </c>
      <c r="AE5" s="22">
        <f>'India Data'!AE52</f>
        <v>5.2620543680078485E-4</v>
      </c>
      <c r="AF5" s="22">
        <f>'India Data'!AF52</f>
        <v>5.2620543680078485E-4</v>
      </c>
      <c r="AG5" s="22">
        <f>'India Data'!AG52</f>
        <v>5.2620543680078485E-4</v>
      </c>
      <c r="AH5" s="22">
        <f>'India Data'!AH52</f>
        <v>5.2620543680078485E-4</v>
      </c>
      <c r="AI5" s="22">
        <f>'India Data'!AI52</f>
        <v>5.2620543680078485E-4</v>
      </c>
    </row>
    <row r="6" spans="1:35">
      <c r="A6" t="s">
        <v>143</v>
      </c>
      <c r="B6" s="55">
        <f>B$5*'Multipliers by Technology'!$E19</f>
        <v>7.2475437384704857E-4</v>
      </c>
      <c r="C6" s="55">
        <f>C$5*'Multipliers by Technology'!$E19</f>
        <v>7.2475437384704857E-4</v>
      </c>
      <c r="D6" s="55">
        <f>D$5*'Multipliers by Technology'!$E19</f>
        <v>7.2475437384704857E-4</v>
      </c>
      <c r="E6" s="55">
        <f>E$5*'Multipliers by Technology'!$E19</f>
        <v>7.6483672635100351E-4</v>
      </c>
      <c r="F6" s="55">
        <f>F$5*'Multipliers by Technology'!$E19</f>
        <v>8.0491907885495845E-4</v>
      </c>
      <c r="G6" s="55">
        <f>G$5*'Multipliers by Technology'!$E19</f>
        <v>8.4500143135892445E-4</v>
      </c>
      <c r="H6" s="55">
        <f>H$5*'Multipliers by Technology'!$E19</f>
        <v>8.4500143135892445E-4</v>
      </c>
      <c r="I6" s="55">
        <f>I$5*'Multipliers by Technology'!$E19</f>
        <v>8.4500143135892445E-4</v>
      </c>
      <c r="J6" s="55">
        <f>J$5*'Multipliers by Technology'!$E19</f>
        <v>8.4500143135892445E-4</v>
      </c>
      <c r="K6" s="55">
        <f>K$5*'Multipliers by Technology'!$E19</f>
        <v>8.4500143135892445E-4</v>
      </c>
      <c r="L6" s="55">
        <f>L$5*'Multipliers by Technology'!$E19</f>
        <v>8.4500143135892445E-4</v>
      </c>
      <c r="M6" s="55">
        <f>M$5*'Multipliers by Technology'!$E19</f>
        <v>8.4500143135892445E-4</v>
      </c>
      <c r="N6" s="55">
        <f>N$5*'Multipliers by Technology'!$E19</f>
        <v>8.4500143135892445E-4</v>
      </c>
      <c r="O6" s="55">
        <f>O$5*'Multipliers by Technology'!$E19</f>
        <v>8.4500143135892445E-4</v>
      </c>
      <c r="P6" s="55">
        <f>P$5*'Multipliers by Technology'!$E19</f>
        <v>8.4500143135892445E-4</v>
      </c>
      <c r="Q6" s="55">
        <f>Q$5*'Multipliers by Technology'!$E19</f>
        <v>8.4500143135892445E-4</v>
      </c>
      <c r="R6" s="55">
        <f>R$5*'Multipliers by Technology'!$E19</f>
        <v>8.4500143135892445E-4</v>
      </c>
      <c r="S6" s="55">
        <f>S$5*'Multipliers by Technology'!$E19</f>
        <v>8.4500143135892445E-4</v>
      </c>
      <c r="T6" s="55">
        <f>T$5*'Multipliers by Technology'!$E19</f>
        <v>8.4500143135892445E-4</v>
      </c>
      <c r="U6" s="55">
        <f>U$5*'Multipliers by Technology'!$E19</f>
        <v>8.4500143135892445E-4</v>
      </c>
      <c r="V6" s="55">
        <f>V$5*'Multipliers by Technology'!$E19</f>
        <v>8.4500143135892445E-4</v>
      </c>
      <c r="W6" s="55">
        <f>W$5*'Multipliers by Technology'!$E19</f>
        <v>8.4500143135892445E-4</v>
      </c>
      <c r="X6" s="55">
        <f>X$5*'Multipliers by Technology'!$E19</f>
        <v>8.4500143135892445E-4</v>
      </c>
      <c r="Y6" s="55">
        <f>Y$5*'Multipliers by Technology'!$E19</f>
        <v>8.4500143135892445E-4</v>
      </c>
      <c r="Z6" s="55">
        <f>Z$5*'Multipliers by Technology'!$E19</f>
        <v>8.4500143135892445E-4</v>
      </c>
      <c r="AA6" s="55">
        <f>AA$5*'Multipliers by Technology'!$E19</f>
        <v>8.4500143135892445E-4</v>
      </c>
      <c r="AB6" s="55">
        <f>AB$5*'Multipliers by Technology'!$E19</f>
        <v>8.4500143135892445E-4</v>
      </c>
      <c r="AC6" s="55">
        <f>AC$5*'Multipliers by Technology'!$E19</f>
        <v>8.4500143135892445E-4</v>
      </c>
      <c r="AD6" s="55">
        <f>AD$5*'Multipliers by Technology'!$E19</f>
        <v>8.4500143135892445E-4</v>
      </c>
      <c r="AE6" s="55">
        <f>AE$5*'Multipliers by Technology'!$E19</f>
        <v>8.4500143135892445E-4</v>
      </c>
      <c r="AF6" s="55">
        <f>AF$5*'Multipliers by Technology'!$E19</f>
        <v>8.4500143135892445E-4</v>
      </c>
      <c r="AG6" s="55">
        <f>AG$5*'Multipliers by Technology'!$E19</f>
        <v>8.4500143135892445E-4</v>
      </c>
      <c r="AH6" s="55">
        <f>AH$5*'Multipliers by Technology'!$E19</f>
        <v>8.4500143135892445E-4</v>
      </c>
      <c r="AI6" s="55">
        <f>AI$5*'Multipliers by Technology'!$E19</f>
        <v>8.4500143135892445E-4</v>
      </c>
    </row>
    <row r="7" spans="1:35">
      <c r="A7" t="s">
        <v>797</v>
      </c>
      <c r="B7" s="55">
        <f>B$5*'Multipliers by Technology'!$E20</f>
        <v>4.5132431462293482E-4</v>
      </c>
      <c r="C7" s="55">
        <f>C$5*'Multipliers by Technology'!$E20</f>
        <v>4.5132431462293482E-4</v>
      </c>
      <c r="D7" s="55">
        <f>D$5*'Multipliers by Technology'!$E20</f>
        <v>4.5132431462293482E-4</v>
      </c>
      <c r="E7" s="55">
        <f>E$5*'Multipliers by Technology'!$E20</f>
        <v>4.7628468868221585E-4</v>
      </c>
      <c r="F7" s="55">
        <f>F$5*'Multipliers by Technology'!$E20</f>
        <v>5.0124506274149688E-4</v>
      </c>
      <c r="G7" s="55">
        <f>G$5*'Multipliers by Technology'!$E20</f>
        <v>5.2620543680078485E-4</v>
      </c>
      <c r="H7" s="55">
        <f>H$5*'Multipliers by Technology'!$E20</f>
        <v>5.2620543680078485E-4</v>
      </c>
      <c r="I7" s="55">
        <f>I$5*'Multipliers by Technology'!$E20</f>
        <v>5.2620543680078485E-4</v>
      </c>
      <c r="J7" s="55">
        <f>J$5*'Multipliers by Technology'!$E20</f>
        <v>5.2620543680078485E-4</v>
      </c>
      <c r="K7" s="55">
        <f>K$5*'Multipliers by Technology'!$E20</f>
        <v>5.2620543680078485E-4</v>
      </c>
      <c r="L7" s="55">
        <f>L$5*'Multipliers by Technology'!$E20</f>
        <v>5.2620543680078485E-4</v>
      </c>
      <c r="M7" s="55">
        <f>M$5*'Multipliers by Technology'!$E20</f>
        <v>5.2620543680078485E-4</v>
      </c>
      <c r="N7" s="55">
        <f>N$5*'Multipliers by Technology'!$E20</f>
        <v>5.2620543680078485E-4</v>
      </c>
      <c r="O7" s="55">
        <f>O$5*'Multipliers by Technology'!$E20</f>
        <v>5.2620543680078485E-4</v>
      </c>
      <c r="P7" s="55">
        <f>P$5*'Multipliers by Technology'!$E20</f>
        <v>5.2620543680078485E-4</v>
      </c>
      <c r="Q7" s="55">
        <f>Q$5*'Multipliers by Technology'!$E20</f>
        <v>5.2620543680078485E-4</v>
      </c>
      <c r="R7" s="55">
        <f>R$5*'Multipliers by Technology'!$E20</f>
        <v>5.2620543680078485E-4</v>
      </c>
      <c r="S7" s="55">
        <f>S$5*'Multipliers by Technology'!$E20</f>
        <v>5.2620543680078485E-4</v>
      </c>
      <c r="T7" s="55">
        <f>T$5*'Multipliers by Technology'!$E20</f>
        <v>5.2620543680078485E-4</v>
      </c>
      <c r="U7" s="55">
        <f>U$5*'Multipliers by Technology'!$E20</f>
        <v>5.2620543680078485E-4</v>
      </c>
      <c r="V7" s="55">
        <f>V$5*'Multipliers by Technology'!$E20</f>
        <v>5.2620543680078485E-4</v>
      </c>
      <c r="W7" s="55">
        <f>W$5*'Multipliers by Technology'!$E20</f>
        <v>5.2620543680078485E-4</v>
      </c>
      <c r="X7" s="55">
        <f>X$5*'Multipliers by Technology'!$E20</f>
        <v>5.2620543680078485E-4</v>
      </c>
      <c r="Y7" s="55">
        <f>Y$5*'Multipliers by Technology'!$E20</f>
        <v>5.2620543680078485E-4</v>
      </c>
      <c r="Z7" s="55">
        <f>Z$5*'Multipliers by Technology'!$E20</f>
        <v>5.2620543680078485E-4</v>
      </c>
      <c r="AA7" s="55">
        <f>AA$5*'Multipliers by Technology'!$E20</f>
        <v>5.2620543680078485E-4</v>
      </c>
      <c r="AB7" s="55">
        <f>AB$5*'Multipliers by Technology'!$E20</f>
        <v>5.2620543680078485E-4</v>
      </c>
      <c r="AC7" s="55">
        <f>AC$5*'Multipliers by Technology'!$E20</f>
        <v>5.2620543680078485E-4</v>
      </c>
      <c r="AD7" s="55">
        <f>AD$5*'Multipliers by Technology'!$E20</f>
        <v>5.2620543680078485E-4</v>
      </c>
      <c r="AE7" s="55">
        <f>AE$5*'Multipliers by Technology'!$E20</f>
        <v>5.2620543680078485E-4</v>
      </c>
      <c r="AF7" s="55">
        <f>AF$5*'Multipliers by Technology'!$E20</f>
        <v>5.2620543680078485E-4</v>
      </c>
      <c r="AG7" s="55">
        <f>AG$5*'Multipliers by Technology'!$E20</f>
        <v>5.2620543680078485E-4</v>
      </c>
      <c r="AH7" s="55">
        <f>AH$5*'Multipliers by Technology'!$E20</f>
        <v>5.2620543680078485E-4</v>
      </c>
      <c r="AI7" s="55">
        <f>AI$5*'Multipliers by Technology'!$E20</f>
        <v>5.2620543680078485E-4</v>
      </c>
    </row>
    <row r="8" spans="1:35">
      <c r="A8" t="s">
        <v>798</v>
      </c>
      <c r="B8">
        <f>'Hydrogen vehicles - US data'!B5</f>
        <v>2.2073788668044115E-3</v>
      </c>
      <c r="C8">
        <f>'Hydrogen vehicles - US data'!C5</f>
        <v>2.2906690335535314E-3</v>
      </c>
      <c r="D8">
        <f>'Hydrogen vehicles - US data'!D5</f>
        <v>2.2958152664202774E-3</v>
      </c>
      <c r="E8">
        <f>'Hydrogen vehicles - US data'!E5</f>
        <v>2.3284908186130431E-3</v>
      </c>
      <c r="F8">
        <f>'Hydrogen vehicles - US data'!F5</f>
        <v>2.3760544771993129E-3</v>
      </c>
      <c r="G8">
        <f>'Hydrogen vehicles - US data'!G5</f>
        <v>2.3970916392631611E-3</v>
      </c>
      <c r="H8">
        <f>'Hydrogen vehicles - US data'!H5</f>
        <v>2.4489881558653202E-3</v>
      </c>
      <c r="I8">
        <f>'Hydrogen vehicles - US data'!I5</f>
        <v>2.518248697727207E-3</v>
      </c>
      <c r="J8">
        <f>'Hydrogen vehicles - US data'!J5</f>
        <v>2.5923574775194246E-3</v>
      </c>
      <c r="K8">
        <f>'Hydrogen vehicles - US data'!K5</f>
        <v>2.6717588685504761E-3</v>
      </c>
      <c r="L8">
        <f>'Hydrogen vehicles - US data'!L5</f>
        <v>2.7541303145825454E-3</v>
      </c>
      <c r="M8">
        <f>'Hydrogen vehicles - US data'!M5</f>
        <v>2.7998611879055963E-3</v>
      </c>
      <c r="N8">
        <f>'Hydrogen vehicles - US data'!N5</f>
        <v>2.8600325931961703E-3</v>
      </c>
      <c r="O8">
        <f>'Hydrogen vehicles - US data'!O5</f>
        <v>2.9118502459040247E-3</v>
      </c>
      <c r="P8">
        <f>'Hydrogen vehicles - US data'!P5</f>
        <v>2.9585947094258364E-3</v>
      </c>
      <c r="Q8">
        <f>'Hydrogen vehicles - US data'!Q5</f>
        <v>2.9844795273986555E-3</v>
      </c>
      <c r="R8">
        <f>'Hydrogen vehicles - US data'!R5</f>
        <v>2.9914303174926517E-3</v>
      </c>
      <c r="S8">
        <f>'Hydrogen vehicles - US data'!S5</f>
        <v>2.9962791374443442E-3</v>
      </c>
      <c r="T8">
        <f>'Hydrogen vehicles - US data'!T5</f>
        <v>3.0003396094636673E-3</v>
      </c>
      <c r="U8">
        <f>'Hydrogen vehicles - US data'!U5</f>
        <v>3.0083354189098738E-3</v>
      </c>
      <c r="V8">
        <f>'Hydrogen vehicles - US data'!V5</f>
        <v>3.0142388615662197E-3</v>
      </c>
      <c r="W8">
        <f>'Hydrogen vehicles - US data'!W5</f>
        <v>3.0179492477373916E-3</v>
      </c>
      <c r="X8">
        <f>'Hydrogen vehicles - US data'!X5</f>
        <v>3.0223618426796265E-3</v>
      </c>
      <c r="Y8">
        <f>'Hydrogen vehicles - US data'!Y5</f>
        <v>3.0278401187323577E-3</v>
      </c>
      <c r="Z8">
        <f>'Hydrogen vehicles - US data'!Z5</f>
        <v>3.0331653231673601E-3</v>
      </c>
      <c r="AA8">
        <f>'Hydrogen vehicles - US data'!AA5</f>
        <v>3.0364642202368834E-3</v>
      </c>
      <c r="AB8">
        <f>'Hydrogen vehicles - US data'!AB5</f>
        <v>3.0402738410499667E-3</v>
      </c>
      <c r="AC8">
        <f>'Hydrogen vehicles - US data'!AC5</f>
        <v>3.0462791374443439E-3</v>
      </c>
      <c r="AD8">
        <f>'Hydrogen vehicles - US data'!AD5</f>
        <v>3.0515531239996511E-3</v>
      </c>
      <c r="AE8">
        <f>'Hydrogen vehicles - US data'!AE5</f>
        <v>3.0583266885894716E-3</v>
      </c>
      <c r="AF8">
        <f>'Hydrogen vehicles - US data'!AF5</f>
        <v>3.0631804557227247E-3</v>
      </c>
      <c r="AG8">
        <f>'Hydrogen vehicles - US data'!AG5</f>
        <v>3.0686369059744496E-3</v>
      </c>
      <c r="AH8">
        <f>'Hydrogen vehicles - US data'!AH5</f>
        <v>3.0749404883159215E-3</v>
      </c>
      <c r="AI8">
        <f>'Hydrogen vehicles - US data'!AI5</f>
        <v>3.0808151209149376E-3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8" sqref="B8:AI8"/>
    </sheetView>
  </sheetViews>
  <sheetFormatPr defaultRowHeight="14.25"/>
  <cols>
    <col min="1" max="1" width="31.265625" customWidth="1"/>
  </cols>
  <sheetData>
    <row r="1" spans="1:35">
      <c r="A1" s="1" t="s">
        <v>796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B$5*'Multipliers by Technology'!$H15</f>
        <v>8.8179074189875817E-4</v>
      </c>
      <c r="C2" s="22">
        <f>C$5*'Multipliers by Technology'!$H15</f>
        <v>8.8659425079113004E-4</v>
      </c>
      <c r="D2" s="22">
        <f>D$5*'Multipliers by Technology'!$H15</f>
        <v>8.8356146572028617E-4</v>
      </c>
      <c r="E2" s="22">
        <f>E$5*'Multipliers by Technology'!$H15</f>
        <v>8.7906487614038955E-4</v>
      </c>
      <c r="F2" s="22">
        <f>F$5*'Multipliers by Technology'!$H15</f>
        <v>8.8189096722258152E-4</v>
      </c>
      <c r="G2" s="22">
        <f>G$5*'Multipliers by Technology'!$H15</f>
        <v>8.8624587086923775E-4</v>
      </c>
      <c r="H2" s="22">
        <f>H$5*'Multipliers by Technology'!$H15</f>
        <v>8.9157674880747039E-4</v>
      </c>
      <c r="I2" s="22">
        <f>I$5*'Multipliers by Technology'!$H15</f>
        <v>8.9682347139573347E-4</v>
      </c>
      <c r="J2" s="22">
        <f>J$5*'Multipliers by Technology'!$H15</f>
        <v>8.950996930951646E-4</v>
      </c>
      <c r="K2" s="22">
        <f>K$5*'Multipliers by Technology'!$H15</f>
        <v>9.0628726881519675E-4</v>
      </c>
      <c r="L2" s="22">
        <f>L$5*'Multipliers by Technology'!$H15</f>
        <v>9.1695789104934947E-4</v>
      </c>
      <c r="M2" s="22">
        <f>M$5*'Multipliers by Technology'!$H15</f>
        <v>9.2691111934151203E-4</v>
      </c>
      <c r="N2" s="22">
        <f>N$5*'Multipliers by Technology'!$H15</f>
        <v>9.3792430178484627E-4</v>
      </c>
      <c r="O2" s="22">
        <f>O$5*'Multipliers by Technology'!$H15</f>
        <v>9.369923367161839E-4</v>
      </c>
      <c r="P2" s="22">
        <f>P$5*'Multipliers by Technology'!$H15</f>
        <v>9.4056758437684543E-4</v>
      </c>
      <c r="Q2" s="22">
        <f>Q$5*'Multipliers by Technology'!$H15</f>
        <v>9.4439563581082196E-4</v>
      </c>
      <c r="R2" s="22">
        <f>R$5*'Multipliers by Technology'!$H15</f>
        <v>9.4784782962958251E-4</v>
      </c>
      <c r="S2" s="22">
        <f>S$5*'Multipliers by Technology'!$H15</f>
        <v>9.516317871723375E-4</v>
      </c>
      <c r="T2" s="22">
        <f>T$5*'Multipliers by Technology'!$H15</f>
        <v>9.5141209651049199E-4</v>
      </c>
      <c r="U2" s="22">
        <f>U$5*'Multipliers by Technology'!$H15</f>
        <v>9.5650221455209996E-4</v>
      </c>
      <c r="V2" s="22">
        <f>V$5*'Multipliers by Technology'!$H15</f>
        <v>9.6203778440370953E-4</v>
      </c>
      <c r="W2" s="22">
        <f>W$5*'Multipliers by Technology'!$H15</f>
        <v>9.6731803035056028E-4</v>
      </c>
      <c r="X2" s="22">
        <f>X$5*'Multipliers by Technology'!$H15</f>
        <v>9.7327396420979185E-4</v>
      </c>
      <c r="Y2" s="22">
        <f>Y$5*'Multipliers by Technology'!$H15</f>
        <v>9.793688024230657E-4</v>
      </c>
      <c r="Z2" s="22">
        <f>Z$5*'Multipliers by Technology'!$H15</f>
        <v>9.8090456782187535E-4</v>
      </c>
      <c r="AA2" s="22">
        <f>AA$5*'Multipliers by Technology'!$H15</f>
        <v>9.8265269215948867E-4</v>
      </c>
      <c r="AB2" s="22">
        <f>AB$5*'Multipliers by Technology'!$H15</f>
        <v>9.8465409144509906E-4</v>
      </c>
      <c r="AC2" s="22">
        <f>AC$5*'Multipliers by Technology'!$H15</f>
        <v>9.8649060132640124E-4</v>
      </c>
      <c r="AD2" s="22">
        <f>AD$5*'Multipliers by Technology'!$H15</f>
        <v>9.8872216536953863E-4</v>
      </c>
      <c r="AE2" s="22">
        <f>AE$5*'Multipliers by Technology'!$H15</f>
        <v>9.9052333109435776E-4</v>
      </c>
      <c r="AF2" s="22">
        <f>AF$5*'Multipliers by Technology'!$H15</f>
        <v>9.9272614484208254E-4</v>
      </c>
      <c r="AG2" s="22">
        <f>AG$5*'Multipliers by Technology'!$H15</f>
        <v>9.9532563921248896E-4</v>
      </c>
      <c r="AH2" s="22">
        <f>AH$5*'Multipliers by Technology'!$H15</f>
        <v>9.9786603330159545E-4</v>
      </c>
      <c r="AI2" s="22">
        <f>AI$5*'Multipliers by Technology'!$H15</f>
        <v>1.0010233617481709E-3</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SUM('AEO 48'!E45,'AEO 48'!E59)/('AEO 48'!E188*'U.S. Aircraft Calcs'!B3*10^3)*'U.S. Aircraft Calcs'!B8</f>
        <v>4.8763028027001322E-4</v>
      </c>
      <c r="C5" s="22">
        <f>SUM('AEO 48'!F45,'AEO 48'!F59)/('AEO 48'!F188*'U.S. Aircraft Calcs'!C3*10^3)*'U.S. Aircraft Calcs'!C8</f>
        <v>4.9028662068749482E-4</v>
      </c>
      <c r="D5" s="22">
        <f>SUM('AEO 48'!G45,'AEO 48'!G59)/('AEO 48'!G188*'U.S. Aircraft Calcs'!D3*10^3)*'U.S. Aircraft Calcs'!D8</f>
        <v>4.8860949054331819E-4</v>
      </c>
      <c r="E5" s="22">
        <f>SUM('AEO 48'!H45,'AEO 48'!H59)/('AEO 48'!H188*'U.S. Aircraft Calcs'!E3*10^3)*'U.S. Aircraft Calcs'!E8</f>
        <v>4.8612287650563534E-4</v>
      </c>
      <c r="F5" s="22">
        <f>SUM('AEO 48'!I45,'AEO 48'!I59)/('AEO 48'!I188*'U.S. Aircraft Calcs'!F3*10^3)*'U.S. Aircraft Calcs'!F8</f>
        <v>4.876857048740875E-4</v>
      </c>
      <c r="G5" s="22">
        <f>SUM('AEO 48'!J45,'AEO 48'!J59)/('AEO 48'!J188*'U.S. Aircraft Calcs'!G3*10^3)*'U.S. Aircraft Calcs'!G8</f>
        <v>4.9009396659068839E-4</v>
      </c>
      <c r="H5" s="22">
        <f>SUM('AEO 48'!K45,'AEO 48'!K59)/('AEO 48'!K188*'U.S. Aircraft Calcs'!H3*10^3)*'U.S. Aircraft Calcs'!H8</f>
        <v>4.9304194209053107E-4</v>
      </c>
      <c r="I5" s="22">
        <f>SUM('AEO 48'!L45,'AEO 48'!L59)/('AEO 48'!L188*'U.S. Aircraft Calcs'!I3*10^3)*'U.S. Aircraft Calcs'!I8</f>
        <v>4.9594337968184054E-4</v>
      </c>
      <c r="J5" s="22">
        <f>SUM('AEO 48'!M45,'AEO 48'!M59)/('AEO 48'!M188*'U.S. Aircraft Calcs'!J3*10^3)*'U.S. Aircraft Calcs'!J8</f>
        <v>4.9499013028162593E-4</v>
      </c>
      <c r="K5" s="22">
        <f>SUM('AEO 48'!N45,'AEO 48'!N59)/('AEO 48'!N188*'U.S. Aircraft Calcs'!K3*10^3)*'U.S. Aircraft Calcs'!K8</f>
        <v>5.0117685965480371E-4</v>
      </c>
      <c r="L5" s="22">
        <f>SUM('AEO 48'!O45,'AEO 48'!O59)/('AEO 48'!O188*'U.S. Aircraft Calcs'!L3*10^3)*'U.S. Aircraft Calcs'!L8</f>
        <v>5.0707771375029019E-4</v>
      </c>
      <c r="M5" s="22">
        <f>SUM('AEO 48'!P45,'AEO 48'!P59)/('AEO 48'!P188*'U.S. Aircraft Calcs'!M3*10^3)*'U.S. Aircraft Calcs'!M8</f>
        <v>5.1258184899585606E-4</v>
      </c>
      <c r="N5" s="22">
        <f>SUM('AEO 48'!Q45,'AEO 48'!Q59)/('AEO 48'!Q188*'U.S. Aircraft Calcs'!N3*10^3)*'U.S. Aircraft Calcs'!N8</f>
        <v>5.1867213888701991E-4</v>
      </c>
      <c r="O5" s="22">
        <f>SUM('AEO 48'!R45,'AEO 48'!R59)/('AEO 48'!R188*'U.S. Aircraft Calcs'!O3*10^3)*'U.S. Aircraft Calcs'!O8</f>
        <v>5.1815676220404964E-4</v>
      </c>
      <c r="P5" s="22">
        <f>SUM('AEO 48'!S45,'AEO 48'!S59)/('AEO 48'!S188*'U.S. Aircraft Calcs'!P3*10^3)*'U.S. Aircraft Calcs'!P8</f>
        <v>5.2013387416039543E-4</v>
      </c>
      <c r="Q5" s="22">
        <f>SUM('AEO 48'!T45,'AEO 48'!T59)/('AEO 48'!T188*'U.S. Aircraft Calcs'!Q3*10^3)*'U.S. Aircraft Calcs'!Q8</f>
        <v>5.2225078660338446E-4</v>
      </c>
      <c r="R5" s="22">
        <f>SUM('AEO 48'!U45,'AEO 48'!U59)/('AEO 48'!U188*'U.S. Aircraft Calcs'!R3*10^3)*'U.S. Aircraft Calcs'!R8</f>
        <v>5.2415984978515908E-4</v>
      </c>
      <c r="S5" s="22">
        <f>SUM('AEO 48'!V45,'AEO 48'!V59)/('AEO 48'!V188*'U.S. Aircraft Calcs'!S3*10^3)*'U.S. Aircraft Calcs'!S8</f>
        <v>5.2625237830630257E-4</v>
      </c>
      <c r="T5" s="22">
        <f>SUM('AEO 48'!W45,'AEO 48'!W59)/('AEO 48'!W188*'U.S. Aircraft Calcs'!T3*10^3)*'U.S. Aircraft Calcs'!T8</f>
        <v>5.2613088937030199E-4</v>
      </c>
      <c r="U5" s="22">
        <f>SUM('AEO 48'!X45,'AEO 48'!X59)/('AEO 48'!X188*'U.S. Aircraft Calcs'!U3*10^3)*'U.S. Aircraft Calcs'!U8</f>
        <v>5.2894572464731119E-4</v>
      </c>
      <c r="V5" s="22">
        <f>SUM('AEO 48'!Y45,'AEO 48'!Y59)/('AEO 48'!Y188*'U.S. Aircraft Calcs'!V3*10^3)*'U.S. Aircraft Calcs'!V8</f>
        <v>5.320068947752513E-4</v>
      </c>
      <c r="W5" s="22">
        <f>SUM('AEO 48'!Z45,'AEO 48'!Z59)/('AEO 48'!Z188*'U.S. Aircraft Calcs'!W3*10^3)*'U.S. Aircraft Calcs'!W8</f>
        <v>5.3492687078385975E-4</v>
      </c>
      <c r="X5" s="22">
        <f>SUM('AEO 48'!AA45,'AEO 48'!AA59)/('AEO 48'!AA188*'U.S. Aircraft Calcs'!X3*10^3)*'U.S. Aircraft Calcs'!X8</f>
        <v>5.3822050220801482E-4</v>
      </c>
      <c r="Y5" s="22">
        <f>SUM('AEO 48'!AB45,'AEO 48'!AB59)/('AEO 48'!AB188*'U.S. Aircraft Calcs'!Y3*10^3)*'U.S. Aircraft Calcs'!Y8</f>
        <v>5.415909477399552E-4</v>
      </c>
      <c r="Z5" s="22">
        <f>SUM('AEO 48'!AC45,'AEO 48'!AC59)/('AEO 48'!AC188*'U.S. Aircraft Calcs'!Z3*10^3)*'U.S. Aircraft Calcs'!Z8</f>
        <v>5.4244022600549702E-4</v>
      </c>
      <c r="AA5" s="22">
        <f>SUM('AEO 48'!AD45,'AEO 48'!AD59)/('AEO 48'!AD188*'U.S. Aircraft Calcs'!AA3*10^3)*'U.S. Aircraft Calcs'!AA8</f>
        <v>5.434069387641971E-4</v>
      </c>
      <c r="AB5" s="22">
        <f>SUM('AEO 48'!AE45,'AEO 48'!AE59)/('AEO 48'!AE188*'U.S. Aircraft Calcs'!AB3*10^3)*'U.S. Aircraft Calcs'!AB8</f>
        <v>5.445137125691397E-4</v>
      </c>
      <c r="AC5" s="22">
        <f>SUM('AEO 48'!AF45,'AEO 48'!AF59)/('AEO 48'!AF188*'U.S. Aircraft Calcs'!AC3*10^3)*'U.S. Aircraft Calcs'!AC8</f>
        <v>5.4552930253349977E-4</v>
      </c>
      <c r="AD5" s="22">
        <f>SUM('AEO 48'!AG45,'AEO 48'!AG59)/('AEO 48'!AG188*'U.S. Aircraft Calcs'!AD3*10^3)*'U.S. Aircraft Calcs'!AD8</f>
        <v>5.4676335744935475E-4</v>
      </c>
      <c r="AE5" s="22">
        <f>SUM('AEO 48'!AH45,'AEO 48'!AH59)/('AEO 48'!AH188*'U.S. Aircraft Calcs'!AE3*10^3)*'U.S. Aircraft Calcs'!AE8</f>
        <v>5.4775940209517973E-4</v>
      </c>
      <c r="AF5" s="22">
        <f>SUM('AEO 48'!AI45,'AEO 48'!AI59)/('AEO 48'!AI188*'U.S. Aircraft Calcs'!AF3*10^3)*'U.S. Aircraft Calcs'!AF8</f>
        <v>5.4897755809767156E-4</v>
      </c>
      <c r="AG5" s="22">
        <f>SUM('AEO 48'!AJ45,'AEO 48'!AJ59)/('AEO 48'!AJ188*'U.S. Aircraft Calcs'!AG3*10^3)*'U.S. Aircraft Calcs'!AG8</f>
        <v>5.5041507848450628E-4</v>
      </c>
      <c r="AH5" s="22">
        <f>SUM('AEO 48'!AK45,'AEO 48'!AK59)/('AEO 48'!AK188*'U.S. Aircraft Calcs'!AH3*10^3)*'U.S. Aircraft Calcs'!AH8</f>
        <v>5.5181991641578218E-4</v>
      </c>
      <c r="AI5" s="22">
        <f>SUM('AEO 48'!AL45,'AEO 48'!AL59)/('AEO 48'!AL188*'U.S. Aircraft Calcs'!AI3*10^3)*'U.S. Aircraft Calcs'!AI8</f>
        <v>5.5356591904673846E-4</v>
      </c>
    </row>
    <row r="6" spans="1:35">
      <c r="A6" t="s">
        <v>143</v>
      </c>
      <c r="B6" s="22">
        <f>B$5*'Multipliers by Technology'!$H19</f>
        <v>6.4659587650999579E-4</v>
      </c>
      <c r="C6" s="22">
        <f>C$5*'Multipliers by Technology'!$H19</f>
        <v>6.5011817368891458E-4</v>
      </c>
      <c r="D6" s="22">
        <f>D$5*'Multipliers by Technology'!$H19</f>
        <v>6.4789430556695389E-4</v>
      </c>
      <c r="E6" s="22">
        <f>E$5*'Multipliers by Technology'!$H19</f>
        <v>6.4459706491498431E-4</v>
      </c>
      <c r="F6" s="22">
        <f>F$5*'Multipliers by Technology'!$H19</f>
        <v>6.4666936932186909E-4</v>
      </c>
      <c r="G6" s="22">
        <f>G$5*'Multipliers by Technology'!$H19</f>
        <v>6.4986271509737917E-4</v>
      </c>
      <c r="H6" s="22">
        <f>H$5*'Multipliers by Technology'!$H19</f>
        <v>6.5377171927405843E-4</v>
      </c>
      <c r="I6" s="22">
        <f>I$5*'Multipliers by Technology'!$H19</f>
        <v>6.5761901436297903E-4</v>
      </c>
      <c r="J6" s="22">
        <f>J$5*'Multipliers by Technology'!$H19</f>
        <v>6.5635500932390901E-4</v>
      </c>
      <c r="K6" s="22">
        <f>K$5*'Multipliers by Technology'!$H19</f>
        <v>6.6455858868236261E-4</v>
      </c>
      <c r="L6" s="22">
        <f>L$5*'Multipliers by Technology'!$H19</f>
        <v>6.7238309852189922E-4</v>
      </c>
      <c r="M6" s="22">
        <f>M$5*'Multipliers by Technology'!$H19</f>
        <v>6.7968156069197919E-4</v>
      </c>
      <c r="N6" s="22">
        <f>N$5*'Multipliers by Technology'!$H19</f>
        <v>6.8775726166812965E-4</v>
      </c>
      <c r="O6" s="22">
        <f>O$5*'Multipliers by Technology'!$H19</f>
        <v>6.8707387416833479E-4</v>
      </c>
      <c r="P6" s="22">
        <f>P$5*'Multipliers by Technology'!$H19</f>
        <v>6.8969551701968514E-4</v>
      </c>
      <c r="Q6" s="22">
        <f>Q$5*'Multipliers by Technology'!$H19</f>
        <v>6.9250253477873703E-4</v>
      </c>
      <c r="R6" s="22">
        <f>R$5*'Multipliers by Technology'!$H19</f>
        <v>6.9503394521667995E-4</v>
      </c>
      <c r="S6" s="22">
        <f>S$5*'Multipliers by Technology'!$H19</f>
        <v>6.9780862998913037E-4</v>
      </c>
      <c r="T6" s="22">
        <f>T$5*'Multipliers by Technology'!$H19</f>
        <v>6.976475361271658E-4</v>
      </c>
      <c r="U6" s="22">
        <f>U$5*'Multipliers by Technology'!$H19</f>
        <v>7.0137999688034381E-4</v>
      </c>
      <c r="V6" s="22">
        <f>V$5*'Multipliers by Technology'!$H19</f>
        <v>7.0543909669860288E-4</v>
      </c>
      <c r="W6" s="22">
        <f>W$5*'Multipliers by Technology'!$H19</f>
        <v>7.0931097365757448E-4</v>
      </c>
      <c r="X6" s="22">
        <f>X$5*'Multipliers by Technology'!$H19</f>
        <v>7.1367831626071058E-4</v>
      </c>
      <c r="Y6" s="22">
        <f>Y$5*'Multipliers by Technology'!$H19</f>
        <v>7.1814751407538993E-4</v>
      </c>
      <c r="Z6" s="22">
        <f>Z$5*'Multipliers by Technology'!$H19</f>
        <v>7.1927365378969316E-4</v>
      </c>
      <c r="AA6" s="22">
        <f>AA$5*'Multipliers by Technology'!$H19</f>
        <v>7.2055551119034299E-4</v>
      </c>
      <c r="AB6" s="22">
        <f>AB$5*'Multipliers by Technology'!$H19</f>
        <v>7.2202308899972124E-4</v>
      </c>
      <c r="AC6" s="22">
        <f>AC$5*'Multipliers by Technology'!$H19</f>
        <v>7.2336975738712434E-4</v>
      </c>
      <c r="AD6" s="22">
        <f>AD$5*'Multipliers by Technology'!$H19</f>
        <v>7.250061094601271E-4</v>
      </c>
      <c r="AE6" s="22">
        <f>AE$5*'Multipliers by Technology'!$H19</f>
        <v>7.2632686083031199E-4</v>
      </c>
      <c r="AF6" s="22">
        <f>AF$5*'Multipliers by Technology'!$H19</f>
        <v>7.2794213100533264E-4</v>
      </c>
      <c r="AG6" s="22">
        <f>AG$5*'Multipliers by Technology'!$H19</f>
        <v>7.2984827751045066E-4</v>
      </c>
      <c r="AH6" s="22">
        <f>AH$5*'Multipliers by Technology'!$H19</f>
        <v>7.3171108720517441E-4</v>
      </c>
      <c r="AI6" s="22">
        <f>AI$5*'Multipliers by Technology'!$H19</f>
        <v>7.3402627997976337E-4</v>
      </c>
    </row>
    <row r="7" spans="1:35">
      <c r="A7" t="s">
        <v>797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798</v>
      </c>
      <c r="B8">
        <f>'Hydrogen vehicles - US data'!B6</f>
        <v>1.2062862238178878E-3</v>
      </c>
      <c r="C8">
        <f>'Hydrogen vehicles - US data'!C6</f>
        <v>1.211982173434266E-3</v>
      </c>
      <c r="D8">
        <f>'Hydrogen vehicles - US data'!D6</f>
        <v>1.2083955007738476E-3</v>
      </c>
      <c r="E8">
        <f>'Hydrogen vehicles - US data'!E6</f>
        <v>1.2043075806049779E-3</v>
      </c>
      <c r="F8">
        <f>'Hydrogen vehicles - US data'!F6</f>
        <v>1.2121403375978639E-3</v>
      </c>
      <c r="G8">
        <f>'Hydrogen vehicles - US data'!G6</f>
        <v>1.2206266679713907E-3</v>
      </c>
      <c r="H8">
        <f>'Hydrogen vehicles - US data'!H6</f>
        <v>1.2294400250811928E-3</v>
      </c>
      <c r="I8">
        <f>'Hydrogen vehicles - US data'!I6</f>
        <v>1.2386587012591364E-3</v>
      </c>
      <c r="J8">
        <f>'Hydrogen vehicles - US data'!J6</f>
        <v>1.2379212634178419E-3</v>
      </c>
      <c r="K8">
        <f>'Hydrogen vehicles - US data'!K6</f>
        <v>1.2553201756744156E-3</v>
      </c>
      <c r="L8">
        <f>'Hydrogen vehicles - US data'!L6</f>
        <v>1.2723502410956209E-3</v>
      </c>
      <c r="M8">
        <f>'Hydrogen vehicles - US data'!M6</f>
        <v>1.2887121733201005E-3</v>
      </c>
      <c r="N8">
        <f>'Hydrogen vehicles - US data'!N6</f>
        <v>1.3061275328434454E-3</v>
      </c>
      <c r="O8">
        <f>'Hydrogen vehicles - US data'!O6</f>
        <v>1.3062664996908401E-3</v>
      </c>
      <c r="P8">
        <f>'Hydrogen vehicles - US data'!P6</f>
        <v>1.3127426974471877E-3</v>
      </c>
      <c r="Q8">
        <f>'Hydrogen vehicles - US data'!Q6</f>
        <v>1.3196161853316394E-3</v>
      </c>
      <c r="R8">
        <f>'Hydrogen vehicles - US data'!R6</f>
        <v>1.3262947226662359E-3</v>
      </c>
      <c r="S8">
        <f>'Hydrogen vehicles - US data'!S6</f>
        <v>1.3331032427903631E-3</v>
      </c>
      <c r="T8">
        <f>'Hydrogen vehicles - US data'!T6</f>
        <v>1.3344121282221379E-3</v>
      </c>
      <c r="U8">
        <f>'Hydrogen vehicles - US data'!U6</f>
        <v>1.3429076206538503E-3</v>
      </c>
      <c r="V8">
        <f>'Hydrogen vehicles - US data'!V6</f>
        <v>1.3517297161163531E-3</v>
      </c>
      <c r="W8">
        <f>'Hydrogen vehicles - US data'!W6</f>
        <v>1.3609134322128923E-3</v>
      </c>
      <c r="X8">
        <f>'Hydrogen vehicles - US data'!X6</f>
        <v>1.3708658026101049E-3</v>
      </c>
      <c r="Y8">
        <f>'Hydrogen vehicles - US data'!Y6</f>
        <v>1.3808332350253789E-3</v>
      </c>
      <c r="Z8">
        <f>'Hydrogen vehicles - US data'!Z6</f>
        <v>1.3842744832994317E-3</v>
      </c>
      <c r="AA8">
        <f>'Hydrogen vehicles - US data'!AA6</f>
        <v>1.3883477096785241E-3</v>
      </c>
      <c r="AB8">
        <f>'Hydrogen vehicles - US data'!AB6</f>
        <v>1.391792519510668E-3</v>
      </c>
      <c r="AC8">
        <f>'Hydrogen vehicles - US data'!AC6</f>
        <v>1.3953385749077064E-3</v>
      </c>
      <c r="AD8">
        <f>'Hydrogen vehicles - US data'!AD6</f>
        <v>1.3992148941990403E-3</v>
      </c>
      <c r="AE8">
        <f>'Hydrogen vehicles - US data'!AE6</f>
        <v>1.4030925868323066E-3</v>
      </c>
      <c r="AF8">
        <f>'Hydrogen vehicles - US data'!AF6</f>
        <v>1.4073036517951701E-3</v>
      </c>
      <c r="AG8">
        <f>'Hydrogen vehicles - US data'!AG6</f>
        <v>1.4123917351445518E-3</v>
      </c>
      <c r="AH8">
        <f>'Hydrogen vehicles - US data'!AH6</f>
        <v>1.4172214001772836E-3</v>
      </c>
      <c r="AI8">
        <f>'Hydrogen vehicles - US data'!AI6</f>
        <v>1.4221719981682831E-3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F8" sqref="F8"/>
    </sheetView>
  </sheetViews>
  <sheetFormatPr defaultRowHeight="14.25"/>
  <cols>
    <col min="1" max="1" width="13" customWidth="1"/>
    <col min="2" max="2" width="10.59765625" customWidth="1"/>
  </cols>
  <sheetData>
    <row r="1" spans="1:3">
      <c r="B1" s="56" t="s">
        <v>715</v>
      </c>
      <c r="C1" s="56" t="s">
        <v>716</v>
      </c>
    </row>
    <row r="2" spans="1:3">
      <c r="A2" t="s">
        <v>678</v>
      </c>
      <c r="B2" s="58">
        <v>2.4642857134598195</v>
      </c>
      <c r="C2">
        <v>1.7</v>
      </c>
    </row>
    <row r="3" spans="1:3">
      <c r="A3" t="s">
        <v>587</v>
      </c>
      <c r="B3">
        <v>45</v>
      </c>
      <c r="C3">
        <v>6.0999999999999979</v>
      </c>
    </row>
    <row r="4" spans="1:3">
      <c r="A4" t="s">
        <v>584</v>
      </c>
      <c r="B4">
        <v>180</v>
      </c>
      <c r="C4" s="59">
        <v>17.34</v>
      </c>
    </row>
    <row r="5" spans="1:3">
      <c r="A5" t="s">
        <v>712</v>
      </c>
      <c r="B5">
        <v>1000</v>
      </c>
      <c r="C5" s="59">
        <v>2830</v>
      </c>
    </row>
    <row r="6" spans="1:3">
      <c r="A6" t="s">
        <v>713</v>
      </c>
      <c r="B6" s="59">
        <v>756.78378378378375</v>
      </c>
      <c r="C6" s="59">
        <v>1974.4736422180429</v>
      </c>
    </row>
    <row r="7" spans="1:3">
      <c r="A7" t="s">
        <v>714</v>
      </c>
      <c r="B7" s="57">
        <v>1.6</v>
      </c>
      <c r="C7" s="57">
        <v>1.76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8" sqref="B8:AI8"/>
    </sheetView>
  </sheetViews>
  <sheetFormatPr defaultRowHeight="14.25"/>
  <cols>
    <col min="1" max="1" width="31.265625" customWidth="1"/>
  </cols>
  <sheetData>
    <row r="1" spans="1:35">
      <c r="A1" s="1" t="s">
        <v>796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B$5*'Multipliers by Technology'!$H15</f>
        <v>1.9220860194376499E-4</v>
      </c>
      <c r="C2" s="22">
        <f>C$5*'Multipliers by Technology'!$H15</f>
        <v>1.9712980358908835E-4</v>
      </c>
      <c r="D2" s="22">
        <f>D$5*'Multipliers by Technology'!$H15</f>
        <v>2.0054489092490301E-4</v>
      </c>
      <c r="E2" s="22">
        <f>E$5*'Multipliers by Technology'!$H15</f>
        <v>2.072212537508342E-4</v>
      </c>
      <c r="F2" s="22">
        <f>F$5*'Multipliers by Technology'!$H15</f>
        <v>2.183041407450303E-4</v>
      </c>
      <c r="G2" s="22">
        <f>G$5*'Multipliers by Technology'!$H15</f>
        <v>2.2627218984286421E-4</v>
      </c>
      <c r="H2" s="22">
        <f>H$5*'Multipliers by Technology'!$H15</f>
        <v>2.3295656100917063E-4</v>
      </c>
      <c r="I2" s="22">
        <f>I$5*'Multipliers by Technology'!$H15</f>
        <v>2.4019122254511944E-4</v>
      </c>
      <c r="J2" s="22">
        <f>J$5*'Multipliers by Technology'!$H15</f>
        <v>2.4413770366959835E-4</v>
      </c>
      <c r="K2" s="22">
        <f>K$5*'Multipliers by Technology'!$H15</f>
        <v>2.5003799426674944E-4</v>
      </c>
      <c r="L2" s="22">
        <f>L$5*'Multipliers by Technology'!$H15</f>
        <v>2.5825462606010016E-4</v>
      </c>
      <c r="M2" s="22">
        <f>M$5*'Multipliers by Technology'!$H15</f>
        <v>2.6852060382385107E-4</v>
      </c>
      <c r="N2" s="22">
        <f>N$5*'Multipliers by Technology'!$H15</f>
        <v>2.752532729214047E-4</v>
      </c>
      <c r="O2" s="22">
        <f>O$5*'Multipliers by Technology'!$H15</f>
        <v>2.7671195010643684E-4</v>
      </c>
      <c r="P2" s="22">
        <f>P$5*'Multipliers by Technology'!$H15</f>
        <v>2.7946870520364071E-4</v>
      </c>
      <c r="Q2" s="22">
        <f>Q$5*'Multipliers by Technology'!$H15</f>
        <v>2.8167850081690931E-4</v>
      </c>
      <c r="R2" s="22">
        <f>R$5*'Multipliers by Technology'!$H15</f>
        <v>2.8545505763106328E-4</v>
      </c>
      <c r="S2" s="22">
        <f>S$5*'Multipliers by Technology'!$H15</f>
        <v>2.879786541311319E-4</v>
      </c>
      <c r="T2" s="22">
        <f>T$5*'Multipliers by Technology'!$H15</f>
        <v>2.882591471045439E-4</v>
      </c>
      <c r="U2" s="22">
        <f>U$5*'Multipliers by Technology'!$H15</f>
        <v>2.8828151130992294E-4</v>
      </c>
      <c r="V2" s="22">
        <f>V$5*'Multipliers by Technology'!$H15</f>
        <v>2.8946972795945339E-4</v>
      </c>
      <c r="W2" s="22">
        <f>W$5*'Multipliers by Technology'!$H15</f>
        <v>2.9088185380891034E-4</v>
      </c>
      <c r="X2" s="22">
        <f>X$5*'Multipliers by Technology'!$H15</f>
        <v>2.9030457814864703E-4</v>
      </c>
      <c r="Y2" s="22">
        <f>Y$5*'Multipliers by Technology'!$H15</f>
        <v>2.9004816318545191E-4</v>
      </c>
      <c r="Z2" s="22">
        <f>Z$5*'Multipliers by Technology'!$H15</f>
        <v>2.8943850010439354E-4</v>
      </c>
      <c r="AA2" s="22">
        <f>AA$5*'Multipliers by Technology'!$H15</f>
        <v>2.8923346819939886E-4</v>
      </c>
      <c r="AB2" s="22">
        <f>AB$5*'Multipliers by Technology'!$H15</f>
        <v>2.8851475082321981E-4</v>
      </c>
      <c r="AC2" s="22">
        <f>AC$5*'Multipliers by Technology'!$H15</f>
        <v>2.8735544672251639E-4</v>
      </c>
      <c r="AD2" s="22">
        <f>AD$5*'Multipliers by Technology'!$H15</f>
        <v>2.8618208618624429E-4</v>
      </c>
      <c r="AE2" s="22">
        <f>AE$5*'Multipliers by Technology'!$H15</f>
        <v>2.8507458839476316E-4</v>
      </c>
      <c r="AF2" s="22">
        <f>AF$5*'Multipliers by Technology'!$H15</f>
        <v>2.8310200021326823E-4</v>
      </c>
      <c r="AG2" s="22">
        <f>AG$5*'Multipliers by Technology'!$H15</f>
        <v>2.8134453286538462E-4</v>
      </c>
      <c r="AH2" s="22">
        <f>AH$5*'Multipliers by Technology'!$H15</f>
        <v>2.7947173890902007E-4</v>
      </c>
      <c r="AI2" s="22">
        <f>AI$5*'Multipliers by Technology'!$H15</f>
        <v>2.7685526873508649E-4</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SUM('AEO 48'!E74)/('AEO 48'!E188*'U.S. Aircraft Calcs'!B4*10^3)*'U.S. Aircraft Calcs'!B8</f>
        <v>1.0629135687490201E-4</v>
      </c>
      <c r="C5" s="22">
        <f>SUM('AEO 48'!F74)/('AEO 48'!F188*'U.S. Aircraft Calcs'!C4*10^3)*'U.S. Aircraft Calcs'!C8</f>
        <v>1.0901278138476584E-4</v>
      </c>
      <c r="D5" s="22">
        <f>SUM('AEO 48'!G74)/('AEO 48'!G188*'U.S. Aircraft Calcs'!D4*10^3)*'U.S. Aircraft Calcs'!D8</f>
        <v>1.1090132468147135E-4</v>
      </c>
      <c r="E5" s="22">
        <f>SUM('AEO 48'!H74)/('AEO 48'!H188*'U.S. Aircraft Calcs'!E4*10^3)*'U.S. Aircraft Calcs'!E8</f>
        <v>1.145933533242113E-4</v>
      </c>
      <c r="F5" s="22">
        <f>SUM('AEO 48'!I74)/('AEO 48'!I188*'U.S. Aircraft Calcs'!F4*10^3)*'U.S. Aircraft Calcs'!F8</f>
        <v>1.2072218983200174E-4</v>
      </c>
      <c r="G5" s="22">
        <f>SUM('AEO 48'!J74)/('AEO 48'!J188*'U.S. Aircraft Calcs'!G4*10^3)*'U.S. Aircraft Calcs'!G8</f>
        <v>1.2512852098310389E-4</v>
      </c>
      <c r="H5" s="22">
        <f>SUM('AEO 48'!K74)/('AEO 48'!K188*'U.S. Aircraft Calcs'!H4*10^3)*'U.S. Aircraft Calcs'!H8</f>
        <v>1.2882497823807134E-4</v>
      </c>
      <c r="I5" s="22">
        <f>SUM('AEO 48'!L74)/('AEO 48'!L188*'U.S. Aircraft Calcs'!I4*10^3)*'U.S. Aircraft Calcs'!I8</f>
        <v>1.3282574606745103E-4</v>
      </c>
      <c r="J5" s="22">
        <f>SUM('AEO 48'!M74)/('AEO 48'!M188*'U.S. Aircraft Calcs'!J4*10^3)*'U.S. Aircraft Calcs'!J8</f>
        <v>1.3500815012928787E-4</v>
      </c>
      <c r="K5" s="22">
        <f>SUM('AEO 48'!N74)/('AEO 48'!N188*'U.S. Aircraft Calcs'!K4*10^3)*'U.S. Aircraft Calcs'!K8</f>
        <v>1.3827101082951242E-4</v>
      </c>
      <c r="L5" s="22">
        <f>SUM('AEO 48'!O74)/('AEO 48'!O188*'U.S. Aircraft Calcs'!L4*10^3)*'U.S. Aircraft Calcs'!L8</f>
        <v>1.4281480821123536E-4</v>
      </c>
      <c r="M5" s="22">
        <f>SUM('AEO 48'!P74)/('AEO 48'!P188*'U.S. Aircraft Calcs'!M4*10^3)*'U.S. Aircraft Calcs'!M8</f>
        <v>1.4849189391458962E-4</v>
      </c>
      <c r="N5" s="22">
        <f>SUM('AEO 48'!Q74)/('AEO 48'!Q188*'U.S. Aircraft Calcs'!N4*10^3)*'U.S. Aircraft Calcs'!N8</f>
        <v>1.5221505992553679E-4</v>
      </c>
      <c r="O5" s="22">
        <f>SUM('AEO 48'!R74)/('AEO 48'!R188*'U.S. Aircraft Calcs'!O4*10^3)*'U.S. Aircraft Calcs'!O8</f>
        <v>1.5302170840885955E-4</v>
      </c>
      <c r="P5" s="22">
        <f>SUM('AEO 48'!S74)/('AEO 48'!S188*'U.S. Aircraft Calcs'!P4*10^3)*'U.S. Aircraft Calcs'!P8</f>
        <v>1.545461939776133E-4</v>
      </c>
      <c r="Q5" s="22">
        <f>SUM('AEO 48'!T74)/('AEO 48'!T188*'U.S. Aircraft Calcs'!Q4*10^3)*'U.S. Aircraft Calcs'!Q8</f>
        <v>1.5576821095175084E-4</v>
      </c>
      <c r="R5" s="22">
        <f>SUM('AEO 48'!U74)/('AEO 48'!U188*'U.S. Aircraft Calcs'!R4*10^3)*'U.S. Aircraft Calcs'!R8</f>
        <v>1.5785664686997797E-4</v>
      </c>
      <c r="S5" s="22">
        <f>SUM('AEO 48'!V74)/('AEO 48'!V188*'U.S. Aircraft Calcs'!S4*10^3)*'U.S. Aircraft Calcs'!S8</f>
        <v>1.5925219573451592E-4</v>
      </c>
      <c r="T5" s="22">
        <f>SUM('AEO 48'!W74)/('AEO 48'!W188*'U.S. Aircraft Calcs'!T4*10^3)*'U.S. Aircraft Calcs'!T8</f>
        <v>1.5940730834881274E-4</v>
      </c>
      <c r="U5" s="22">
        <f>SUM('AEO 48'!X74)/('AEO 48'!X188*'U.S. Aircraft Calcs'!U4*10^3)*'U.S. Aircraft Calcs'!U8</f>
        <v>1.5941967575438737E-4</v>
      </c>
      <c r="V5" s="22">
        <f>SUM('AEO 48'!Y74)/('AEO 48'!Y188*'U.S. Aircraft Calcs'!V4*10^3)*'U.S. Aircraft Calcs'!V8</f>
        <v>1.6007675956157771E-4</v>
      </c>
      <c r="W5" s="22">
        <f>SUM('AEO 48'!Z74)/('AEO 48'!Z188*'U.S. Aircraft Calcs'!W4*10^3)*'U.S. Aircraft Calcs'!W8</f>
        <v>1.6085766515632741E-4</v>
      </c>
      <c r="X5" s="22">
        <f>SUM('AEO 48'!AA74)/('AEO 48'!AA188*'U.S. Aircraft Calcs'!X4*10^3)*'U.S. Aircraft Calcs'!X8</f>
        <v>1.6053843171620177E-4</v>
      </c>
      <c r="Y5" s="22">
        <f>SUM('AEO 48'!AB74)/('AEO 48'!AB188*'U.S. Aircraft Calcs'!Y4*10^3)*'U.S. Aircraft Calcs'!Y8</f>
        <v>1.6039663424155488E-4</v>
      </c>
      <c r="Z5" s="22">
        <f>SUM('AEO 48'!AC74)/('AEO 48'!AC188*'U.S. Aircraft Calcs'!Z4*10^3)*'U.S. Aircraft Calcs'!Z8</f>
        <v>1.600594905577296E-4</v>
      </c>
      <c r="AA5" s="22">
        <f>SUM('AEO 48'!AD74)/('AEO 48'!AD188*'U.S. Aircraft Calcs'!AA4*10^3)*'U.S. Aircraft Calcs'!AA8</f>
        <v>1.5994610791426753E-4</v>
      </c>
      <c r="AB5" s="22">
        <f>SUM('AEO 48'!AE74)/('AEO 48'!AE188*'U.S. Aircraft Calcs'!AB4*10^3)*'U.S. Aircraft Calcs'!AB8</f>
        <v>1.5954865720524053E-4</v>
      </c>
      <c r="AC5" s="22">
        <f>SUM('AEO 48'!AF74)/('AEO 48'!AF188*'U.S. Aircraft Calcs'!AC4*10^3)*'U.S. Aircraft Calcs'!AC8</f>
        <v>1.5890756203755155E-4</v>
      </c>
      <c r="AD5" s="22">
        <f>SUM('AEO 48'!AG74)/('AEO 48'!AG188*'U.S. Aircraft Calcs'!AD4*10^3)*'U.S. Aircraft Calcs'!AD8</f>
        <v>1.5825869366099308E-4</v>
      </c>
      <c r="AE5" s="22">
        <f>SUM('AEO 48'!AH74)/('AEO 48'!AH188*'U.S. Aircraft Calcs'!AE4*10^3)*'U.S. Aircraft Calcs'!AE8</f>
        <v>1.5764624738230399E-4</v>
      </c>
      <c r="AF5" s="22">
        <f>SUM('AEO 48'!AI74)/('AEO 48'!AI188*'U.S. Aircraft Calcs'!AF4*10^3)*'U.S. Aircraft Calcs'!AF8</f>
        <v>1.565554061179373E-4</v>
      </c>
      <c r="AG5" s="22">
        <f>SUM('AEO 48'!AJ74)/('AEO 48'!AJ188*'U.S. Aircraft Calcs'!AG4*10^3)*'U.S. Aircraft Calcs'!AG8</f>
        <v>1.5558352667455766E-4</v>
      </c>
      <c r="AH5" s="22">
        <f>SUM('AEO 48'!AK74)/('AEO 48'!AK188*'U.S. Aircraft Calcs'!AH4*10^3)*'U.S. Aircraft Calcs'!AH8</f>
        <v>1.5454787161668808E-4</v>
      </c>
      <c r="AI5" s="22">
        <f>SUM('AEO 48'!AL74)/('AEO 48'!AL188*'U.S. Aircraft Calcs'!AI4*10^3)*'U.S. Aircraft Calcs'!AI8</f>
        <v>1.5310096361050281E-4</v>
      </c>
    </row>
    <row r="6" spans="1:35">
      <c r="A6" t="s">
        <v>143</v>
      </c>
      <c r="B6" s="22">
        <f>B$5*'Multipliers by Technology'!$H19</f>
        <v>1.4094193048452169E-4</v>
      </c>
      <c r="C6" s="22">
        <f>C$5*'Multipliers by Technology'!$H19</f>
        <v>1.4455052891966565E-4</v>
      </c>
      <c r="D6" s="22">
        <f>D$5*'Multipliers by Technology'!$H19</f>
        <v>1.4705473006891383E-4</v>
      </c>
      <c r="E6" s="22">
        <f>E$5*'Multipliers by Technology'!$H19</f>
        <v>1.5195034585190124E-4</v>
      </c>
      <c r="F6" s="22">
        <f>F$5*'Multipliers by Technology'!$H19</f>
        <v>1.6007715949347179E-4</v>
      </c>
      <c r="G6" s="22">
        <f>G$5*'Multipliers by Technology'!$H19</f>
        <v>1.6591993765577659E-4</v>
      </c>
      <c r="H6" s="22">
        <f>H$5*'Multipliers by Technology'!$H19</f>
        <v>1.7082142576154791E-4</v>
      </c>
      <c r="I6" s="22">
        <f>I$5*'Multipliers by Technology'!$H19</f>
        <v>1.7612642851879738E-4</v>
      </c>
      <c r="J6" s="22">
        <f>J$5*'Multipliers by Technology'!$H19</f>
        <v>1.790202879126008E-4</v>
      </c>
      <c r="K6" s="22">
        <f>K$5*'Multipliers by Technology'!$H19</f>
        <v>1.833468286541304E-4</v>
      </c>
      <c r="L6" s="22">
        <f>L$5*'Multipliers by Technology'!$H19</f>
        <v>1.8937188650962724E-4</v>
      </c>
      <c r="M6" s="22">
        <f>M$5*'Multipliers by Technology'!$H19</f>
        <v>1.9689968032167294E-4</v>
      </c>
      <c r="N6" s="22">
        <f>N$5*'Multipliers by Technology'!$H19</f>
        <v>2.0183658413516783E-4</v>
      </c>
      <c r="O6" s="22">
        <f>O$5*'Multipliers by Technology'!$H19</f>
        <v>2.0290619692217671E-4</v>
      </c>
      <c r="P6" s="22">
        <f>P$5*'Multipliers by Technology'!$H19</f>
        <v>2.0492765892410439E-4</v>
      </c>
      <c r="Q6" s="22">
        <f>Q$5*'Multipliers by Technology'!$H19</f>
        <v>2.0654804873268033E-4</v>
      </c>
      <c r="R6" s="22">
        <f>R$5*'Multipliers by Technology'!$H19</f>
        <v>2.0931730672940131E-4</v>
      </c>
      <c r="S6" s="22">
        <f>S$5*'Multipliers by Technology'!$H19</f>
        <v>2.1116779915735057E-4</v>
      </c>
      <c r="T6" s="22">
        <f>T$5*'Multipliers by Technology'!$H19</f>
        <v>2.1137347788743985E-4</v>
      </c>
      <c r="U6" s="22">
        <f>U$5*'Multipliers by Technology'!$H19</f>
        <v>2.1138987701967434E-4</v>
      </c>
      <c r="V6" s="22">
        <f>V$5*'Multipliers by Technology'!$H19</f>
        <v>2.1226116762126598E-4</v>
      </c>
      <c r="W6" s="22">
        <f>W$5*'Multipliers by Technology'!$H19</f>
        <v>2.1329664543701839E-4</v>
      </c>
      <c r="X6" s="22">
        <f>X$5*'Multipliers by Technology'!$H19</f>
        <v>2.1287334312298852E-4</v>
      </c>
      <c r="Y6" s="22">
        <f>Y$5*'Multipliers by Technology'!$H19</f>
        <v>2.1268532021687317E-4</v>
      </c>
      <c r="Z6" s="22">
        <f>Z$5*'Multipliers by Technology'!$H19</f>
        <v>2.1223826898856941E-4</v>
      </c>
      <c r="AA6" s="22">
        <f>AA$5*'Multipliers by Technology'!$H19</f>
        <v>2.1208792403933907E-4</v>
      </c>
      <c r="AB6" s="22">
        <f>AB$5*'Multipliers by Technology'!$H19</f>
        <v>2.1156090592752179E-4</v>
      </c>
      <c r="AC6" s="22">
        <f>AC$5*'Multipliers by Technology'!$H19</f>
        <v>2.1071081620042641E-4</v>
      </c>
      <c r="AD6" s="22">
        <f>AD$5*'Multipliers by Technology'!$H19</f>
        <v>2.0985041922826111E-4</v>
      </c>
      <c r="AE6" s="22">
        <f>AE$5*'Multipliers by Technology'!$H19</f>
        <v>2.0903831781781345E-4</v>
      </c>
      <c r="AF6" s="22">
        <f>AF$5*'Multipliers by Technology'!$H19</f>
        <v>2.0759186649597206E-4</v>
      </c>
      <c r="AG6" s="22">
        <f>AG$5*'Multipliers by Technology'!$H19</f>
        <v>2.0630315809130501E-4</v>
      </c>
      <c r="AH6" s="22">
        <f>AH$5*'Multipliers by Technology'!$H19</f>
        <v>2.0492988346706637E-4</v>
      </c>
      <c r="AI6" s="22">
        <f>AI$5*'Multipliers by Technology'!$H19</f>
        <v>2.0301128901478862E-4</v>
      </c>
    </row>
    <row r="7" spans="1:35">
      <c r="A7" t="s">
        <v>797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798</v>
      </c>
      <c r="B8">
        <f>'Hydrogen vehicles - US data'!B7</f>
        <v>2.5623006299298667E-4</v>
      </c>
      <c r="C8">
        <f>'Hydrogen vehicles - US data'!C7</f>
        <v>2.7760793369188946E-4</v>
      </c>
      <c r="D8">
        <f>'Hydrogen vehicles - US data'!D7</f>
        <v>2.9216027285144133E-4</v>
      </c>
      <c r="E8">
        <f>'Hydrogen vehicles - US data'!E7</f>
        <v>3.0512348200751617E-4</v>
      </c>
      <c r="F8">
        <f>'Hydrogen vehicles - US data'!F7</f>
        <v>3.1487086244920241E-4</v>
      </c>
      <c r="G8">
        <f>'Hydrogen vehicles - US data'!G7</f>
        <v>3.2537236648127934E-4</v>
      </c>
      <c r="H8">
        <f>'Hydrogen vehicles - US data'!H7</f>
        <v>3.3716991225679963E-4</v>
      </c>
      <c r="I8">
        <f>'Hydrogen vehicles - US data'!I7</f>
        <v>3.4775690780971082E-4</v>
      </c>
      <c r="J8">
        <f>'Hydrogen vehicles - US data'!J7</f>
        <v>3.544281240805051E-4</v>
      </c>
      <c r="K8">
        <f>'Hydrogen vehicles - US data'!K7</f>
        <v>3.6333976135182974E-4</v>
      </c>
      <c r="L8">
        <f>'Hydrogen vehicles - US data'!L7</f>
        <v>3.7281937273497769E-4</v>
      </c>
      <c r="M8">
        <f>'Hydrogen vehicles - US data'!M7</f>
        <v>3.846267483010631E-4</v>
      </c>
      <c r="N8">
        <f>'Hydrogen vehicles - US data'!N7</f>
        <v>3.93946874061918E-4</v>
      </c>
      <c r="O8">
        <f>'Hydrogen vehicles - US data'!O7</f>
        <v>3.9817025722693337E-4</v>
      </c>
      <c r="P8">
        <f>'Hydrogen vehicles - US data'!P7</f>
        <v>4.0266824815502253E-4</v>
      </c>
      <c r="Q8">
        <f>'Hydrogen vehicles - US data'!Q7</f>
        <v>4.0580536439349928E-4</v>
      </c>
      <c r="R8">
        <f>'Hydrogen vehicles - US data'!R7</f>
        <v>4.0931596397957075E-4</v>
      </c>
      <c r="S8">
        <f>'Hydrogen vehicles - US data'!S7</f>
        <v>4.1299511313777463E-4</v>
      </c>
      <c r="T8">
        <f>'Hydrogen vehicles - US data'!T7</f>
        <v>4.1421268481840561E-4</v>
      </c>
      <c r="U8">
        <f>'Hydrogen vehicles - US data'!U7</f>
        <v>4.1747248405644304E-4</v>
      </c>
      <c r="V8">
        <f>'Hydrogen vehicles - US data'!V7</f>
        <v>4.1975247031115153E-4</v>
      </c>
      <c r="W8">
        <f>'Hydrogen vehicles - US data'!W7</f>
        <v>4.2216791276041606E-4</v>
      </c>
      <c r="X8">
        <f>'Hydrogen vehicles - US data'!X7</f>
        <v>4.2377815859315335E-4</v>
      </c>
      <c r="Y8">
        <f>'Hydrogen vehicles - US data'!Y7</f>
        <v>4.2566483744531667E-4</v>
      </c>
      <c r="Z8">
        <f>'Hydrogen vehicles - US data'!Z7</f>
        <v>4.2500466873031259E-4</v>
      </c>
      <c r="AA8">
        <f>'Hydrogen vehicles - US data'!AA7</f>
        <v>4.2298018001268471E-4</v>
      </c>
      <c r="AB8">
        <f>'Hydrogen vehicles - US data'!AB7</f>
        <v>4.2454688901935069E-4</v>
      </c>
      <c r="AC8">
        <f>'Hydrogen vehicles - US data'!AC7</f>
        <v>4.2318228770788397E-4</v>
      </c>
      <c r="AD8">
        <f>'Hydrogen vehicles - US data'!AD7</f>
        <v>4.2446210368263368E-4</v>
      </c>
      <c r="AE8">
        <f>'Hydrogen vehicles - US data'!AE7</f>
        <v>4.2260235602026671E-4</v>
      </c>
      <c r="AF8">
        <f>'Hydrogen vehicles - US data'!AF7</f>
        <v>4.2169265506583755E-4</v>
      </c>
      <c r="AG8">
        <f>'Hydrogen vehicles - US data'!AG7</f>
        <v>4.2053268215213615E-4</v>
      </c>
      <c r="AH8">
        <f>'Hydrogen vehicles - US data'!AH7</f>
        <v>4.1861501567794625E-4</v>
      </c>
      <c r="AI8">
        <f>'Hydrogen vehicles - US data'!AI7</f>
        <v>4.1672201794459293E-4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C11" sqref="C11"/>
    </sheetView>
  </sheetViews>
  <sheetFormatPr defaultRowHeight="14.25"/>
  <cols>
    <col min="1" max="1" width="31.265625" customWidth="1"/>
  </cols>
  <sheetData>
    <row r="1" spans="1:35">
      <c r="A1" s="1" t="s">
        <v>796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'Rail Calcs'!C17</f>
        <v>1.9391498614175121E-2</v>
      </c>
      <c r="C2" s="22">
        <f>B2</f>
        <v>1.9391498614175121E-2</v>
      </c>
      <c r="D2" s="22">
        <f t="shared" ref="D2:AI2" si="0">C2</f>
        <v>1.9391498614175121E-2</v>
      </c>
      <c r="E2" s="22">
        <f t="shared" si="0"/>
        <v>1.9391498614175121E-2</v>
      </c>
      <c r="F2" s="22">
        <f t="shared" si="0"/>
        <v>1.9391498614175121E-2</v>
      </c>
      <c r="G2" s="22">
        <f t="shared" si="0"/>
        <v>1.9391498614175121E-2</v>
      </c>
      <c r="H2" s="22">
        <f t="shared" si="0"/>
        <v>1.9391498614175121E-2</v>
      </c>
      <c r="I2" s="22">
        <f t="shared" si="0"/>
        <v>1.9391498614175121E-2</v>
      </c>
      <c r="J2" s="22">
        <f t="shared" si="0"/>
        <v>1.9391498614175121E-2</v>
      </c>
      <c r="K2" s="22">
        <f t="shared" si="0"/>
        <v>1.9391498614175121E-2</v>
      </c>
      <c r="L2" s="22">
        <f t="shared" si="0"/>
        <v>1.9391498614175121E-2</v>
      </c>
      <c r="M2" s="22">
        <f t="shared" si="0"/>
        <v>1.9391498614175121E-2</v>
      </c>
      <c r="N2" s="22">
        <f t="shared" si="0"/>
        <v>1.9391498614175121E-2</v>
      </c>
      <c r="O2" s="22">
        <f t="shared" si="0"/>
        <v>1.9391498614175121E-2</v>
      </c>
      <c r="P2" s="22">
        <f t="shared" si="0"/>
        <v>1.9391498614175121E-2</v>
      </c>
      <c r="Q2" s="22">
        <f t="shared" si="0"/>
        <v>1.9391498614175121E-2</v>
      </c>
      <c r="R2" s="22">
        <f t="shared" si="0"/>
        <v>1.9391498614175121E-2</v>
      </c>
      <c r="S2" s="22">
        <f t="shared" si="0"/>
        <v>1.9391498614175121E-2</v>
      </c>
      <c r="T2" s="22">
        <f t="shared" si="0"/>
        <v>1.9391498614175121E-2</v>
      </c>
      <c r="U2" s="22">
        <f t="shared" si="0"/>
        <v>1.9391498614175121E-2</v>
      </c>
      <c r="V2" s="22">
        <f t="shared" si="0"/>
        <v>1.9391498614175121E-2</v>
      </c>
      <c r="W2" s="22">
        <f t="shared" si="0"/>
        <v>1.9391498614175121E-2</v>
      </c>
      <c r="X2" s="22">
        <f t="shared" si="0"/>
        <v>1.9391498614175121E-2</v>
      </c>
      <c r="Y2" s="22">
        <f t="shared" si="0"/>
        <v>1.9391498614175121E-2</v>
      </c>
      <c r="Z2" s="22">
        <f t="shared" si="0"/>
        <v>1.9391498614175121E-2</v>
      </c>
      <c r="AA2" s="22">
        <f t="shared" si="0"/>
        <v>1.9391498614175121E-2</v>
      </c>
      <c r="AB2" s="22">
        <f t="shared" si="0"/>
        <v>1.9391498614175121E-2</v>
      </c>
      <c r="AC2" s="22">
        <f t="shared" si="0"/>
        <v>1.9391498614175121E-2</v>
      </c>
      <c r="AD2" s="22">
        <f t="shared" si="0"/>
        <v>1.9391498614175121E-2</v>
      </c>
      <c r="AE2" s="22">
        <f t="shared" si="0"/>
        <v>1.9391498614175121E-2</v>
      </c>
      <c r="AF2" s="22">
        <f t="shared" si="0"/>
        <v>1.9391498614175121E-2</v>
      </c>
      <c r="AG2" s="22">
        <f t="shared" si="0"/>
        <v>1.9391498614175121E-2</v>
      </c>
      <c r="AH2" s="22">
        <f t="shared" si="0"/>
        <v>1.9391498614175121E-2</v>
      </c>
      <c r="AI2" s="22">
        <f t="shared" si="0"/>
        <v>1.9391498614175121E-2</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'Rail Calcs'!B17</f>
        <v>1.0424816773970049E-2</v>
      </c>
      <c r="C5" s="22">
        <f>B5</f>
        <v>1.0424816773970049E-2</v>
      </c>
      <c r="D5" s="22">
        <f t="shared" ref="D5:AI5" si="1">C5</f>
        <v>1.0424816773970049E-2</v>
      </c>
      <c r="E5" s="22">
        <f t="shared" si="1"/>
        <v>1.0424816773970049E-2</v>
      </c>
      <c r="F5" s="22">
        <f t="shared" si="1"/>
        <v>1.0424816773970049E-2</v>
      </c>
      <c r="G5" s="22">
        <f t="shared" si="1"/>
        <v>1.0424816773970049E-2</v>
      </c>
      <c r="H5" s="22">
        <f t="shared" si="1"/>
        <v>1.0424816773970049E-2</v>
      </c>
      <c r="I5" s="22">
        <f t="shared" si="1"/>
        <v>1.0424816773970049E-2</v>
      </c>
      <c r="J5" s="22">
        <f t="shared" si="1"/>
        <v>1.0424816773970049E-2</v>
      </c>
      <c r="K5" s="22">
        <f t="shared" si="1"/>
        <v>1.0424816773970049E-2</v>
      </c>
      <c r="L5" s="22">
        <f t="shared" si="1"/>
        <v>1.0424816773970049E-2</v>
      </c>
      <c r="M5" s="22">
        <f t="shared" si="1"/>
        <v>1.0424816773970049E-2</v>
      </c>
      <c r="N5" s="22">
        <f t="shared" si="1"/>
        <v>1.0424816773970049E-2</v>
      </c>
      <c r="O5" s="22">
        <f t="shared" si="1"/>
        <v>1.0424816773970049E-2</v>
      </c>
      <c r="P5" s="22">
        <f t="shared" si="1"/>
        <v>1.0424816773970049E-2</v>
      </c>
      <c r="Q5" s="22">
        <f t="shared" si="1"/>
        <v>1.0424816773970049E-2</v>
      </c>
      <c r="R5" s="22">
        <f t="shared" si="1"/>
        <v>1.0424816773970049E-2</v>
      </c>
      <c r="S5" s="22">
        <f t="shared" si="1"/>
        <v>1.0424816773970049E-2</v>
      </c>
      <c r="T5" s="22">
        <f t="shared" si="1"/>
        <v>1.0424816773970049E-2</v>
      </c>
      <c r="U5" s="22">
        <f t="shared" si="1"/>
        <v>1.0424816773970049E-2</v>
      </c>
      <c r="V5" s="22">
        <f t="shared" si="1"/>
        <v>1.0424816773970049E-2</v>
      </c>
      <c r="W5" s="22">
        <f t="shared" si="1"/>
        <v>1.0424816773970049E-2</v>
      </c>
      <c r="X5" s="22">
        <f t="shared" si="1"/>
        <v>1.0424816773970049E-2</v>
      </c>
      <c r="Y5" s="22">
        <f t="shared" si="1"/>
        <v>1.0424816773970049E-2</v>
      </c>
      <c r="Z5" s="22">
        <f t="shared" si="1"/>
        <v>1.0424816773970049E-2</v>
      </c>
      <c r="AA5" s="22">
        <f t="shared" si="1"/>
        <v>1.0424816773970049E-2</v>
      </c>
      <c r="AB5" s="22">
        <f t="shared" si="1"/>
        <v>1.0424816773970049E-2</v>
      </c>
      <c r="AC5" s="22">
        <f t="shared" si="1"/>
        <v>1.0424816773970049E-2</v>
      </c>
      <c r="AD5" s="22">
        <f t="shared" si="1"/>
        <v>1.0424816773970049E-2</v>
      </c>
      <c r="AE5" s="22">
        <f t="shared" si="1"/>
        <v>1.0424816773970049E-2</v>
      </c>
      <c r="AF5" s="22">
        <f t="shared" si="1"/>
        <v>1.0424816773970049E-2</v>
      </c>
      <c r="AG5" s="22">
        <f t="shared" si="1"/>
        <v>1.0424816773970049E-2</v>
      </c>
      <c r="AH5" s="22">
        <f t="shared" si="1"/>
        <v>1.0424816773970049E-2</v>
      </c>
      <c r="AI5" s="22">
        <f t="shared" si="1"/>
        <v>1.0424816773970049E-2</v>
      </c>
    </row>
    <row r="6" spans="1:35">
      <c r="A6" t="s">
        <v>143</v>
      </c>
      <c r="B6" s="22">
        <f>B$5*'Multipliers by Technology'!$H19</f>
        <v>1.3823266954810119E-2</v>
      </c>
      <c r="C6" s="22">
        <f>C$5*'Multipliers by Technology'!$H19</f>
        <v>1.3823266954810119E-2</v>
      </c>
      <c r="D6" s="22">
        <f>D$5*'Multipliers by Technology'!$H19</f>
        <v>1.3823266954810119E-2</v>
      </c>
      <c r="E6" s="22">
        <f>E$5*'Multipliers by Technology'!$H19</f>
        <v>1.3823266954810119E-2</v>
      </c>
      <c r="F6" s="22">
        <f>F$5*'Multipliers by Technology'!$H19</f>
        <v>1.3823266954810119E-2</v>
      </c>
      <c r="G6" s="22">
        <f>G$5*'Multipliers by Technology'!$H19</f>
        <v>1.3823266954810119E-2</v>
      </c>
      <c r="H6" s="22">
        <f>H$5*'Multipliers by Technology'!$H19</f>
        <v>1.3823266954810119E-2</v>
      </c>
      <c r="I6" s="22">
        <f>I$5*'Multipliers by Technology'!$H19</f>
        <v>1.3823266954810119E-2</v>
      </c>
      <c r="J6" s="22">
        <f>J$5*'Multipliers by Technology'!$H19</f>
        <v>1.3823266954810119E-2</v>
      </c>
      <c r="K6" s="22">
        <f>K$5*'Multipliers by Technology'!$H19</f>
        <v>1.3823266954810119E-2</v>
      </c>
      <c r="L6" s="22">
        <f>L$5*'Multipliers by Technology'!$H19</f>
        <v>1.3823266954810119E-2</v>
      </c>
      <c r="M6" s="22">
        <f>M$5*'Multipliers by Technology'!$H19</f>
        <v>1.3823266954810119E-2</v>
      </c>
      <c r="N6" s="22">
        <f>N$5*'Multipliers by Technology'!$H19</f>
        <v>1.3823266954810119E-2</v>
      </c>
      <c r="O6" s="22">
        <f>O$5*'Multipliers by Technology'!$H19</f>
        <v>1.3823266954810119E-2</v>
      </c>
      <c r="P6" s="22">
        <f>P$5*'Multipliers by Technology'!$H19</f>
        <v>1.3823266954810119E-2</v>
      </c>
      <c r="Q6" s="22">
        <f>Q$5*'Multipliers by Technology'!$H19</f>
        <v>1.3823266954810119E-2</v>
      </c>
      <c r="R6" s="22">
        <f>R$5*'Multipliers by Technology'!$H19</f>
        <v>1.3823266954810119E-2</v>
      </c>
      <c r="S6" s="22">
        <f>S$5*'Multipliers by Technology'!$H19</f>
        <v>1.3823266954810119E-2</v>
      </c>
      <c r="T6" s="22">
        <f>T$5*'Multipliers by Technology'!$H19</f>
        <v>1.3823266954810119E-2</v>
      </c>
      <c r="U6" s="22">
        <f>U$5*'Multipliers by Technology'!$H19</f>
        <v>1.3823266954810119E-2</v>
      </c>
      <c r="V6" s="22">
        <f>V$5*'Multipliers by Technology'!$H19</f>
        <v>1.3823266954810119E-2</v>
      </c>
      <c r="W6" s="22">
        <f>W$5*'Multipliers by Technology'!$H19</f>
        <v>1.3823266954810119E-2</v>
      </c>
      <c r="X6" s="22">
        <f>X$5*'Multipliers by Technology'!$H19</f>
        <v>1.3823266954810119E-2</v>
      </c>
      <c r="Y6" s="22">
        <f>Y$5*'Multipliers by Technology'!$H19</f>
        <v>1.3823266954810119E-2</v>
      </c>
      <c r="Z6" s="22">
        <f>Z$5*'Multipliers by Technology'!$H19</f>
        <v>1.3823266954810119E-2</v>
      </c>
      <c r="AA6" s="22">
        <f>AA$5*'Multipliers by Technology'!$H19</f>
        <v>1.3823266954810119E-2</v>
      </c>
      <c r="AB6" s="22">
        <f>AB$5*'Multipliers by Technology'!$H19</f>
        <v>1.3823266954810119E-2</v>
      </c>
      <c r="AC6" s="22">
        <f>AC$5*'Multipliers by Technology'!$H19</f>
        <v>1.3823266954810119E-2</v>
      </c>
      <c r="AD6" s="22">
        <f>AD$5*'Multipliers by Technology'!$H19</f>
        <v>1.3823266954810119E-2</v>
      </c>
      <c r="AE6" s="22">
        <f>AE$5*'Multipliers by Technology'!$H19</f>
        <v>1.3823266954810119E-2</v>
      </c>
      <c r="AF6" s="22">
        <f>AF$5*'Multipliers by Technology'!$H19</f>
        <v>1.3823266954810119E-2</v>
      </c>
      <c r="AG6" s="22">
        <f>AG$5*'Multipliers by Technology'!$H19</f>
        <v>1.3823266954810119E-2</v>
      </c>
      <c r="AH6" s="22">
        <f>AH$5*'Multipliers by Technology'!$H19</f>
        <v>1.3823266954810119E-2</v>
      </c>
      <c r="AI6" s="22">
        <f>AI$5*'Multipliers by Technology'!$H19</f>
        <v>1.3823266954810119E-2</v>
      </c>
    </row>
    <row r="7" spans="1:35">
      <c r="A7" t="s">
        <v>797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798</v>
      </c>
      <c r="B8">
        <f>'Hydrogen vehicles - US data'!B8</f>
        <v>2.1294859055067355E-3</v>
      </c>
      <c r="C8">
        <f>'Hydrogen vehicles - US data'!C8</f>
        <v>2.1294859055067355E-3</v>
      </c>
      <c r="D8">
        <f>'Hydrogen vehicles - US data'!D8</f>
        <v>2.1294859055067355E-3</v>
      </c>
      <c r="E8">
        <f>'Hydrogen vehicles - US data'!E8</f>
        <v>2.1294859055067355E-3</v>
      </c>
      <c r="F8">
        <f>'Hydrogen vehicles - US data'!F8</f>
        <v>2.1294859055067355E-3</v>
      </c>
      <c r="G8">
        <f>'Hydrogen vehicles - US data'!G8</f>
        <v>2.1294859055067355E-3</v>
      </c>
      <c r="H8">
        <f>'Hydrogen vehicles - US data'!H8</f>
        <v>2.1294859055067355E-3</v>
      </c>
      <c r="I8">
        <f>'Hydrogen vehicles - US data'!I8</f>
        <v>2.1294859055067355E-3</v>
      </c>
      <c r="J8">
        <f>'Hydrogen vehicles - US data'!J8</f>
        <v>2.1294859055067355E-3</v>
      </c>
      <c r="K8">
        <f>'Hydrogen vehicles - US data'!K8</f>
        <v>2.1294859055067355E-3</v>
      </c>
      <c r="L8">
        <f>'Hydrogen vehicles - US data'!L8</f>
        <v>2.1294859055067355E-3</v>
      </c>
      <c r="M8">
        <f>'Hydrogen vehicles - US data'!M8</f>
        <v>2.1294859055067355E-3</v>
      </c>
      <c r="N8">
        <f>'Hydrogen vehicles - US data'!N8</f>
        <v>2.1294859055067355E-3</v>
      </c>
      <c r="O8">
        <f>'Hydrogen vehicles - US data'!O8</f>
        <v>2.1294859055067355E-3</v>
      </c>
      <c r="P8">
        <f>'Hydrogen vehicles - US data'!P8</f>
        <v>2.1294859055067355E-3</v>
      </c>
      <c r="Q8">
        <f>'Hydrogen vehicles - US data'!Q8</f>
        <v>2.1294859055067355E-3</v>
      </c>
      <c r="R8">
        <f>'Hydrogen vehicles - US data'!R8</f>
        <v>2.1294859055067355E-3</v>
      </c>
      <c r="S8">
        <f>'Hydrogen vehicles - US data'!S8</f>
        <v>2.1294859055067355E-3</v>
      </c>
      <c r="T8">
        <f>'Hydrogen vehicles - US data'!T8</f>
        <v>2.1294859055067355E-3</v>
      </c>
      <c r="U8">
        <f>'Hydrogen vehicles - US data'!U8</f>
        <v>2.1294859055067355E-3</v>
      </c>
      <c r="V8">
        <f>'Hydrogen vehicles - US data'!V8</f>
        <v>2.1294859055067355E-3</v>
      </c>
      <c r="W8">
        <f>'Hydrogen vehicles - US data'!W8</f>
        <v>2.1294859055067355E-3</v>
      </c>
      <c r="X8">
        <f>'Hydrogen vehicles - US data'!X8</f>
        <v>2.1294859055067355E-3</v>
      </c>
      <c r="Y8">
        <f>'Hydrogen vehicles - US data'!Y8</f>
        <v>2.1294859055067355E-3</v>
      </c>
      <c r="Z8">
        <f>'Hydrogen vehicles - US data'!Z8</f>
        <v>2.1294859055067355E-3</v>
      </c>
      <c r="AA8">
        <f>'Hydrogen vehicles - US data'!AA8</f>
        <v>2.1294859055067355E-3</v>
      </c>
      <c r="AB8">
        <f>'Hydrogen vehicles - US data'!AB8</f>
        <v>2.1294859055067355E-3</v>
      </c>
      <c r="AC8">
        <f>'Hydrogen vehicles - US data'!AC8</f>
        <v>2.1294859055067355E-3</v>
      </c>
      <c r="AD8">
        <f>'Hydrogen vehicles - US data'!AD8</f>
        <v>2.1294859055067355E-3</v>
      </c>
      <c r="AE8">
        <f>'Hydrogen vehicles - US data'!AE8</f>
        <v>2.1294859055067355E-3</v>
      </c>
      <c r="AF8">
        <f>'Hydrogen vehicles - US data'!AF8</f>
        <v>2.1294859055067355E-3</v>
      </c>
      <c r="AG8">
        <f>'Hydrogen vehicles - US data'!AG8</f>
        <v>2.1294859055067355E-3</v>
      </c>
      <c r="AH8">
        <f>'Hydrogen vehicles - US data'!AH8</f>
        <v>2.1294859055067355E-3</v>
      </c>
      <c r="AI8">
        <f>'Hydrogen vehicles - US data'!AI8</f>
        <v>2.1294859055067355E-3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E25" sqref="E25"/>
    </sheetView>
  </sheetViews>
  <sheetFormatPr defaultRowHeight="14.25"/>
  <cols>
    <col min="1" max="1" width="31.265625" customWidth="1"/>
  </cols>
  <sheetData>
    <row r="1" spans="1:35">
      <c r="A1" s="1" t="s">
        <v>796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'Rail Calcs'!C18</f>
        <v>1.3495815062532838E-2</v>
      </c>
      <c r="C2" s="22">
        <f>B2</f>
        <v>1.3495815062532838E-2</v>
      </c>
      <c r="D2" s="22">
        <f t="shared" ref="D2:AI2" si="0">C2</f>
        <v>1.3495815062532838E-2</v>
      </c>
      <c r="E2" s="22">
        <f t="shared" si="0"/>
        <v>1.3495815062532838E-2</v>
      </c>
      <c r="F2" s="22">
        <f t="shared" si="0"/>
        <v>1.3495815062532838E-2</v>
      </c>
      <c r="G2" s="22">
        <f t="shared" si="0"/>
        <v>1.3495815062532838E-2</v>
      </c>
      <c r="H2" s="22">
        <f t="shared" si="0"/>
        <v>1.3495815062532838E-2</v>
      </c>
      <c r="I2" s="22">
        <f t="shared" si="0"/>
        <v>1.3495815062532838E-2</v>
      </c>
      <c r="J2" s="22">
        <f t="shared" si="0"/>
        <v>1.3495815062532838E-2</v>
      </c>
      <c r="K2" s="22">
        <f t="shared" si="0"/>
        <v>1.3495815062532838E-2</v>
      </c>
      <c r="L2" s="22">
        <f t="shared" si="0"/>
        <v>1.3495815062532838E-2</v>
      </c>
      <c r="M2" s="22">
        <f t="shared" si="0"/>
        <v>1.3495815062532838E-2</v>
      </c>
      <c r="N2" s="22">
        <f t="shared" si="0"/>
        <v>1.3495815062532838E-2</v>
      </c>
      <c r="O2" s="22">
        <f t="shared" si="0"/>
        <v>1.3495815062532838E-2</v>
      </c>
      <c r="P2" s="22">
        <f t="shared" si="0"/>
        <v>1.3495815062532838E-2</v>
      </c>
      <c r="Q2" s="22">
        <f t="shared" si="0"/>
        <v>1.3495815062532838E-2</v>
      </c>
      <c r="R2" s="22">
        <f t="shared" si="0"/>
        <v>1.3495815062532838E-2</v>
      </c>
      <c r="S2" s="22">
        <f t="shared" si="0"/>
        <v>1.3495815062532838E-2</v>
      </c>
      <c r="T2" s="22">
        <f t="shared" si="0"/>
        <v>1.3495815062532838E-2</v>
      </c>
      <c r="U2" s="22">
        <f t="shared" si="0"/>
        <v>1.3495815062532838E-2</v>
      </c>
      <c r="V2" s="22">
        <f t="shared" si="0"/>
        <v>1.3495815062532838E-2</v>
      </c>
      <c r="W2" s="22">
        <f t="shared" si="0"/>
        <v>1.3495815062532838E-2</v>
      </c>
      <c r="X2" s="22">
        <f t="shared" si="0"/>
        <v>1.3495815062532838E-2</v>
      </c>
      <c r="Y2" s="22">
        <f t="shared" si="0"/>
        <v>1.3495815062532838E-2</v>
      </c>
      <c r="Z2" s="22">
        <f t="shared" si="0"/>
        <v>1.3495815062532838E-2</v>
      </c>
      <c r="AA2" s="22">
        <f t="shared" si="0"/>
        <v>1.3495815062532838E-2</v>
      </c>
      <c r="AB2" s="22">
        <f t="shared" si="0"/>
        <v>1.3495815062532838E-2</v>
      </c>
      <c r="AC2" s="22">
        <f t="shared" si="0"/>
        <v>1.3495815062532838E-2</v>
      </c>
      <c r="AD2" s="22">
        <f t="shared" si="0"/>
        <v>1.3495815062532838E-2</v>
      </c>
      <c r="AE2" s="22">
        <f t="shared" si="0"/>
        <v>1.3495815062532838E-2</v>
      </c>
      <c r="AF2" s="22">
        <f t="shared" si="0"/>
        <v>1.3495815062532838E-2</v>
      </c>
      <c r="AG2" s="22">
        <f t="shared" si="0"/>
        <v>1.3495815062532838E-2</v>
      </c>
      <c r="AH2" s="22">
        <f t="shared" si="0"/>
        <v>1.3495815062532838E-2</v>
      </c>
      <c r="AI2" s="22">
        <f t="shared" si="0"/>
        <v>1.3495815062532838E-2</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'Rail Calcs'!B18</f>
        <v>3.7455550122320676E-3</v>
      </c>
      <c r="C5" s="22">
        <f>B5</f>
        <v>3.7455550122320676E-3</v>
      </c>
      <c r="D5" s="22">
        <f t="shared" ref="D5:AI5" si="1">C5</f>
        <v>3.7455550122320676E-3</v>
      </c>
      <c r="E5" s="22">
        <f t="shared" si="1"/>
        <v>3.7455550122320676E-3</v>
      </c>
      <c r="F5" s="22">
        <f t="shared" si="1"/>
        <v>3.7455550122320676E-3</v>
      </c>
      <c r="G5" s="22">
        <f t="shared" si="1"/>
        <v>3.7455550122320676E-3</v>
      </c>
      <c r="H5" s="22">
        <f t="shared" si="1"/>
        <v>3.7455550122320676E-3</v>
      </c>
      <c r="I5" s="22">
        <f t="shared" si="1"/>
        <v>3.7455550122320676E-3</v>
      </c>
      <c r="J5" s="22">
        <f t="shared" si="1"/>
        <v>3.7455550122320676E-3</v>
      </c>
      <c r="K5" s="22">
        <f t="shared" si="1"/>
        <v>3.7455550122320676E-3</v>
      </c>
      <c r="L5" s="22">
        <f t="shared" si="1"/>
        <v>3.7455550122320676E-3</v>
      </c>
      <c r="M5" s="22">
        <f t="shared" si="1"/>
        <v>3.7455550122320676E-3</v>
      </c>
      <c r="N5" s="22">
        <f t="shared" si="1"/>
        <v>3.7455550122320676E-3</v>
      </c>
      <c r="O5" s="22">
        <f t="shared" si="1"/>
        <v>3.7455550122320676E-3</v>
      </c>
      <c r="P5" s="22">
        <f t="shared" si="1"/>
        <v>3.7455550122320676E-3</v>
      </c>
      <c r="Q5" s="22">
        <f t="shared" si="1"/>
        <v>3.7455550122320676E-3</v>
      </c>
      <c r="R5" s="22">
        <f t="shared" si="1"/>
        <v>3.7455550122320676E-3</v>
      </c>
      <c r="S5" s="22">
        <f t="shared" si="1"/>
        <v>3.7455550122320676E-3</v>
      </c>
      <c r="T5" s="22">
        <f t="shared" si="1"/>
        <v>3.7455550122320676E-3</v>
      </c>
      <c r="U5" s="22">
        <f t="shared" si="1"/>
        <v>3.7455550122320676E-3</v>
      </c>
      <c r="V5" s="22">
        <f t="shared" si="1"/>
        <v>3.7455550122320676E-3</v>
      </c>
      <c r="W5" s="22">
        <f t="shared" si="1"/>
        <v>3.7455550122320676E-3</v>
      </c>
      <c r="X5" s="22">
        <f t="shared" si="1"/>
        <v>3.7455550122320676E-3</v>
      </c>
      <c r="Y5" s="22">
        <f t="shared" si="1"/>
        <v>3.7455550122320676E-3</v>
      </c>
      <c r="Z5" s="22">
        <f t="shared" si="1"/>
        <v>3.7455550122320676E-3</v>
      </c>
      <c r="AA5" s="22">
        <f t="shared" si="1"/>
        <v>3.7455550122320676E-3</v>
      </c>
      <c r="AB5" s="22">
        <f t="shared" si="1"/>
        <v>3.7455550122320676E-3</v>
      </c>
      <c r="AC5" s="22">
        <f t="shared" si="1"/>
        <v>3.7455550122320676E-3</v>
      </c>
      <c r="AD5" s="22">
        <f t="shared" si="1"/>
        <v>3.7455550122320676E-3</v>
      </c>
      <c r="AE5" s="22">
        <f t="shared" si="1"/>
        <v>3.7455550122320676E-3</v>
      </c>
      <c r="AF5" s="22">
        <f t="shared" si="1"/>
        <v>3.7455550122320676E-3</v>
      </c>
      <c r="AG5" s="22">
        <f t="shared" si="1"/>
        <v>3.7455550122320676E-3</v>
      </c>
      <c r="AH5" s="22">
        <f t="shared" si="1"/>
        <v>3.7455550122320676E-3</v>
      </c>
      <c r="AI5" s="22">
        <f t="shared" si="1"/>
        <v>3.7455550122320676E-3</v>
      </c>
    </row>
    <row r="6" spans="1:35">
      <c r="A6" t="s">
        <v>143</v>
      </c>
      <c r="B6" s="22">
        <f>B$5*'Multipliers by Technology'!$H19</f>
        <v>4.9665915431042476E-3</v>
      </c>
      <c r="C6" s="22">
        <f>C$5*'Multipliers by Technology'!$H19</f>
        <v>4.9665915431042476E-3</v>
      </c>
      <c r="D6" s="22">
        <f>D$5*'Multipliers by Technology'!$H19</f>
        <v>4.9665915431042476E-3</v>
      </c>
      <c r="E6" s="22">
        <f>E$5*'Multipliers by Technology'!$H19</f>
        <v>4.9665915431042476E-3</v>
      </c>
      <c r="F6" s="22">
        <f>F$5*'Multipliers by Technology'!$H19</f>
        <v>4.9665915431042476E-3</v>
      </c>
      <c r="G6" s="22">
        <f>G$5*'Multipliers by Technology'!$H19</f>
        <v>4.9665915431042476E-3</v>
      </c>
      <c r="H6" s="22">
        <f>H$5*'Multipliers by Technology'!$H19</f>
        <v>4.9665915431042476E-3</v>
      </c>
      <c r="I6" s="22">
        <f>I$5*'Multipliers by Technology'!$H19</f>
        <v>4.9665915431042476E-3</v>
      </c>
      <c r="J6" s="22">
        <f>J$5*'Multipliers by Technology'!$H19</f>
        <v>4.9665915431042476E-3</v>
      </c>
      <c r="K6" s="22">
        <f>K$5*'Multipliers by Technology'!$H19</f>
        <v>4.9665915431042476E-3</v>
      </c>
      <c r="L6" s="22">
        <f>L$5*'Multipliers by Technology'!$H19</f>
        <v>4.9665915431042476E-3</v>
      </c>
      <c r="M6" s="22">
        <f>M$5*'Multipliers by Technology'!$H19</f>
        <v>4.9665915431042476E-3</v>
      </c>
      <c r="N6" s="22">
        <f>N$5*'Multipliers by Technology'!$H19</f>
        <v>4.9665915431042476E-3</v>
      </c>
      <c r="O6" s="22">
        <f>O$5*'Multipliers by Technology'!$H19</f>
        <v>4.9665915431042476E-3</v>
      </c>
      <c r="P6" s="22">
        <f>P$5*'Multipliers by Technology'!$H19</f>
        <v>4.9665915431042476E-3</v>
      </c>
      <c r="Q6" s="22">
        <f>Q$5*'Multipliers by Technology'!$H19</f>
        <v>4.9665915431042476E-3</v>
      </c>
      <c r="R6" s="22">
        <f>R$5*'Multipliers by Technology'!$H19</f>
        <v>4.9665915431042476E-3</v>
      </c>
      <c r="S6" s="22">
        <f>S$5*'Multipliers by Technology'!$H19</f>
        <v>4.9665915431042476E-3</v>
      </c>
      <c r="T6" s="22">
        <f>T$5*'Multipliers by Technology'!$H19</f>
        <v>4.9665915431042476E-3</v>
      </c>
      <c r="U6" s="22">
        <f>U$5*'Multipliers by Technology'!$H19</f>
        <v>4.9665915431042476E-3</v>
      </c>
      <c r="V6" s="22">
        <f>V$5*'Multipliers by Technology'!$H19</f>
        <v>4.9665915431042476E-3</v>
      </c>
      <c r="W6" s="22">
        <f>W$5*'Multipliers by Technology'!$H19</f>
        <v>4.9665915431042476E-3</v>
      </c>
      <c r="X6" s="22">
        <f>X$5*'Multipliers by Technology'!$H19</f>
        <v>4.9665915431042476E-3</v>
      </c>
      <c r="Y6" s="22">
        <f>Y$5*'Multipliers by Technology'!$H19</f>
        <v>4.9665915431042476E-3</v>
      </c>
      <c r="Z6" s="22">
        <f>Z$5*'Multipliers by Technology'!$H19</f>
        <v>4.9665915431042476E-3</v>
      </c>
      <c r="AA6" s="22">
        <f>AA$5*'Multipliers by Technology'!$H19</f>
        <v>4.9665915431042476E-3</v>
      </c>
      <c r="AB6" s="22">
        <f>AB$5*'Multipliers by Technology'!$H19</f>
        <v>4.9665915431042476E-3</v>
      </c>
      <c r="AC6" s="22">
        <f>AC$5*'Multipliers by Technology'!$H19</f>
        <v>4.9665915431042476E-3</v>
      </c>
      <c r="AD6" s="22">
        <f>AD$5*'Multipliers by Technology'!$H19</f>
        <v>4.9665915431042476E-3</v>
      </c>
      <c r="AE6" s="22">
        <f>AE$5*'Multipliers by Technology'!$H19</f>
        <v>4.9665915431042476E-3</v>
      </c>
      <c r="AF6" s="22">
        <f>AF$5*'Multipliers by Technology'!$H19</f>
        <v>4.9665915431042476E-3</v>
      </c>
      <c r="AG6" s="22">
        <f>AG$5*'Multipliers by Technology'!$H19</f>
        <v>4.9665915431042476E-3</v>
      </c>
      <c r="AH6" s="22">
        <f>AH$5*'Multipliers by Technology'!$H19</f>
        <v>4.9665915431042476E-3</v>
      </c>
      <c r="AI6" s="22">
        <f>AI$5*'Multipliers by Technology'!$H19</f>
        <v>4.9665915431042476E-3</v>
      </c>
    </row>
    <row r="7" spans="1:35">
      <c r="A7" t="s">
        <v>797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798</v>
      </c>
      <c r="B8">
        <f>'Hydrogen vehicles - US data'!B9</f>
        <v>8.5558624999999989E-3</v>
      </c>
      <c r="C8">
        <f>'Hydrogen vehicles - US data'!C9</f>
        <v>8.6113574999999998E-3</v>
      </c>
      <c r="D8">
        <f>'Hydrogen vehicles - US data'!D9</f>
        <v>8.6672099999999998E-3</v>
      </c>
      <c r="E8">
        <f>'Hydrogen vehicles - US data'!E9</f>
        <v>8.7234274999999986E-3</v>
      </c>
      <c r="F8">
        <f>'Hydrogen vehicles - US data'!F9</f>
        <v>8.7800075000000009E-3</v>
      </c>
      <c r="G8">
        <f>'Hydrogen vehicles - US data'!G9</f>
        <v>8.8369549999999988E-3</v>
      </c>
      <c r="H8">
        <f>'Hydrogen vehicles - US data'!H9</f>
        <v>8.8942750000000001E-3</v>
      </c>
      <c r="I8">
        <f>'Hydrogen vehicles - US data'!I9</f>
        <v>8.9519625000000005E-3</v>
      </c>
      <c r="J8">
        <f>'Hydrogen vehicles - US data'!J9</f>
        <v>9.0100250000000014E-3</v>
      </c>
      <c r="K8">
        <f>'Hydrogen vehicles - US data'!K9</f>
        <v>9.0684649999999995E-3</v>
      </c>
      <c r="L8">
        <f>'Hydrogen vehicles - US data'!L9</f>
        <v>9.1272850000000006E-3</v>
      </c>
      <c r="M8">
        <f>'Hydrogen vehicles - US data'!M9</f>
        <v>9.1864849999999994E-3</v>
      </c>
      <c r="N8">
        <f>'Hydrogen vehicles - US data'!N9</f>
        <v>9.2460699999999986E-3</v>
      </c>
      <c r="O8">
        <f>'Hydrogen vehicles - US data'!O9</f>
        <v>9.3060399999999998E-3</v>
      </c>
      <c r="P8">
        <f>'Hydrogen vehicles - US data'!P9</f>
        <v>9.3664000000000004E-3</v>
      </c>
      <c r="Q8">
        <f>'Hydrogen vehicles - US data'!Q9</f>
        <v>9.4271500000000005E-3</v>
      </c>
      <c r="R8">
        <f>'Hydrogen vehicles - US data'!R9</f>
        <v>9.488294999999999E-3</v>
      </c>
      <c r="S8">
        <f>'Hydrogen vehicles - US data'!S9</f>
        <v>9.5498375E-3</v>
      </c>
      <c r="T8">
        <f>'Hydrogen vehicles - US data'!T9</f>
        <v>9.6117799999999986E-3</v>
      </c>
      <c r="U8">
        <f>'Hydrogen vehicles - US data'!U9</f>
        <v>9.6741225E-3</v>
      </c>
      <c r="V8">
        <f>'Hydrogen vehicles - US data'!V9</f>
        <v>9.7368699999999999E-3</v>
      </c>
      <c r="W8">
        <f>'Hydrogen vehicles - US data'!W9</f>
        <v>9.8000224999999982E-3</v>
      </c>
      <c r="X8">
        <f>'Hydrogen vehicles - US data'!X9</f>
        <v>9.8635874999999998E-3</v>
      </c>
      <c r="Y8">
        <f>'Hydrogen vehicles - US data'!Y9</f>
        <v>9.9275625000000006E-3</v>
      </c>
      <c r="Z8">
        <f>'Hydrogen vehicles - US data'!Z9</f>
        <v>9.9919550000000003E-3</v>
      </c>
      <c r="AA8">
        <f>'Hydrogen vehicles - US data'!AA9</f>
        <v>1.0056762500000002E-2</v>
      </c>
      <c r="AB8">
        <f>'Hydrogen vehicles - US data'!AB9</f>
        <v>1.0121992500000001E-2</v>
      </c>
      <c r="AC8">
        <f>'Hydrogen vehicles - US data'!AC9</f>
        <v>1.0187645E-2</v>
      </c>
      <c r="AD8">
        <f>'Hydrogen vehicles - US data'!AD9</f>
        <v>1.02537225E-2</v>
      </c>
      <c r="AE8">
        <f>'Hydrogen vehicles - US data'!AE9</f>
        <v>1.0320227500000001E-2</v>
      </c>
      <c r="AF8">
        <f>'Hydrogen vehicles - US data'!AF9</f>
        <v>1.0387165E-2</v>
      </c>
      <c r="AG8">
        <f>'Hydrogen vehicles - US data'!AG9</f>
        <v>1.04545375E-2</v>
      </c>
      <c r="AH8">
        <f>'Hydrogen vehicles - US data'!AH9</f>
        <v>1.0522347500000001E-2</v>
      </c>
      <c r="AI8">
        <f>'Hydrogen vehicles - US data'!AI9</f>
        <v>1.0590595E-2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8" sqref="B8:AI8"/>
    </sheetView>
  </sheetViews>
  <sheetFormatPr defaultRowHeight="14.25"/>
  <cols>
    <col min="1" max="1" width="31.265625" customWidth="1"/>
    <col min="2" max="2" width="12" bestFit="1" customWidth="1"/>
  </cols>
  <sheetData>
    <row r="1" spans="1:35">
      <c r="A1" s="1" t="s">
        <v>796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B$5*'Multipliers by Technology'!$H15</f>
        <v>3.5012913840765119E-4</v>
      </c>
      <c r="C2" s="22">
        <f>C$5*'Multipliers by Technology'!$H15</f>
        <v>3.5012913840765119E-4</v>
      </c>
      <c r="D2" s="22">
        <f>D$5*'Multipliers by Technology'!$H15</f>
        <v>3.5012913840765119E-4</v>
      </c>
      <c r="E2" s="22">
        <f>E$5*'Multipliers by Technology'!$H15</f>
        <v>3.5012913840765119E-4</v>
      </c>
      <c r="F2" s="22">
        <f>F$5*'Multipliers by Technology'!$H15</f>
        <v>3.5012913840765119E-4</v>
      </c>
      <c r="G2" s="22">
        <f>G$5*'Multipliers by Technology'!$H15</f>
        <v>3.5012913840765119E-4</v>
      </c>
      <c r="H2" s="22">
        <f>H$5*'Multipliers by Technology'!$H15</f>
        <v>3.5012913840765119E-4</v>
      </c>
      <c r="I2" s="22">
        <f>I$5*'Multipliers by Technology'!$H15</f>
        <v>3.5012913840765119E-4</v>
      </c>
      <c r="J2" s="22">
        <f>J$5*'Multipliers by Technology'!$H15</f>
        <v>3.5012913840765119E-4</v>
      </c>
      <c r="K2" s="22">
        <f>K$5*'Multipliers by Technology'!$H15</f>
        <v>3.5012913840765119E-4</v>
      </c>
      <c r="L2" s="22">
        <f>L$5*'Multipliers by Technology'!$H15</f>
        <v>3.5012913840765119E-4</v>
      </c>
      <c r="M2" s="22">
        <f>M$5*'Multipliers by Technology'!$H15</f>
        <v>3.5012913840765119E-4</v>
      </c>
      <c r="N2" s="22">
        <f>N$5*'Multipliers by Technology'!$H15</f>
        <v>3.5012913840765119E-4</v>
      </c>
      <c r="O2" s="22">
        <f>O$5*'Multipliers by Technology'!$H15</f>
        <v>3.5012913840765119E-4</v>
      </c>
      <c r="P2" s="22">
        <f>P$5*'Multipliers by Technology'!$H15</f>
        <v>3.5012913840765119E-4</v>
      </c>
      <c r="Q2" s="22">
        <f>Q$5*'Multipliers by Technology'!$H15</f>
        <v>3.5012913840765119E-4</v>
      </c>
      <c r="R2" s="22">
        <f>R$5*'Multipliers by Technology'!$H15</f>
        <v>3.5012913840765119E-4</v>
      </c>
      <c r="S2" s="22">
        <f>S$5*'Multipliers by Technology'!$H15</f>
        <v>3.5012913840765119E-4</v>
      </c>
      <c r="T2" s="22">
        <f>T$5*'Multipliers by Technology'!$H15</f>
        <v>3.5012913840765119E-4</v>
      </c>
      <c r="U2" s="22">
        <f>U$5*'Multipliers by Technology'!$H15</f>
        <v>3.5012913840765119E-4</v>
      </c>
      <c r="V2" s="22">
        <f>V$5*'Multipliers by Technology'!$H15</f>
        <v>3.5012913840765119E-4</v>
      </c>
      <c r="W2" s="22">
        <f>W$5*'Multipliers by Technology'!$H15</f>
        <v>3.5012913840765119E-4</v>
      </c>
      <c r="X2" s="22">
        <f>X$5*'Multipliers by Technology'!$H15</f>
        <v>3.5012913840765119E-4</v>
      </c>
      <c r="Y2" s="22">
        <f>Y$5*'Multipliers by Technology'!$H15</f>
        <v>3.5012913840765119E-4</v>
      </c>
      <c r="Z2" s="22">
        <f>Z$5*'Multipliers by Technology'!$H15</f>
        <v>3.5012913840765119E-4</v>
      </c>
      <c r="AA2" s="22">
        <f>AA$5*'Multipliers by Technology'!$H15</f>
        <v>3.5012913840765119E-4</v>
      </c>
      <c r="AB2" s="22">
        <f>AB$5*'Multipliers by Technology'!$H15</f>
        <v>3.5012913840765119E-4</v>
      </c>
      <c r="AC2" s="22">
        <f>AC$5*'Multipliers by Technology'!$H15</f>
        <v>3.5012913840765119E-4</v>
      </c>
      <c r="AD2" s="22">
        <f>AD$5*'Multipliers by Technology'!$H15</f>
        <v>3.5012913840765119E-4</v>
      </c>
      <c r="AE2" s="22">
        <f>AE$5*'Multipliers by Technology'!$H15</f>
        <v>3.5012913840765119E-4</v>
      </c>
      <c r="AF2" s="22">
        <f>AF$5*'Multipliers by Technology'!$H15</f>
        <v>3.5012913840765119E-4</v>
      </c>
      <c r="AG2" s="22">
        <f>AG$5*'Multipliers by Technology'!$H15</f>
        <v>3.5012913840765119E-4</v>
      </c>
      <c r="AH2" s="22">
        <f>AH$5*'Multipliers by Technology'!$H15</f>
        <v>3.5012913840765119E-4</v>
      </c>
      <c r="AI2" s="22">
        <f>AI$5*'Multipliers by Technology'!$H15</f>
        <v>3.5012913840765119E-4</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'Psgr Ship Data'!B11</f>
        <v>1.9362141353943107E-4</v>
      </c>
      <c r="C5" s="22">
        <f>B5</f>
        <v>1.9362141353943107E-4</v>
      </c>
      <c r="D5" s="22">
        <f t="shared" ref="D5:AI5" si="0">C5</f>
        <v>1.9362141353943107E-4</v>
      </c>
      <c r="E5" s="22">
        <f t="shared" si="0"/>
        <v>1.9362141353943107E-4</v>
      </c>
      <c r="F5" s="22">
        <f t="shared" si="0"/>
        <v>1.9362141353943107E-4</v>
      </c>
      <c r="G5" s="22">
        <f t="shared" si="0"/>
        <v>1.9362141353943107E-4</v>
      </c>
      <c r="H5" s="22">
        <f t="shared" si="0"/>
        <v>1.9362141353943107E-4</v>
      </c>
      <c r="I5" s="22">
        <f t="shared" si="0"/>
        <v>1.9362141353943107E-4</v>
      </c>
      <c r="J5" s="22">
        <f t="shared" si="0"/>
        <v>1.9362141353943107E-4</v>
      </c>
      <c r="K5" s="22">
        <f t="shared" si="0"/>
        <v>1.9362141353943107E-4</v>
      </c>
      <c r="L5" s="22">
        <f t="shared" si="0"/>
        <v>1.9362141353943107E-4</v>
      </c>
      <c r="M5" s="22">
        <f t="shared" si="0"/>
        <v>1.9362141353943107E-4</v>
      </c>
      <c r="N5" s="22">
        <f t="shared" si="0"/>
        <v>1.9362141353943107E-4</v>
      </c>
      <c r="O5" s="22">
        <f t="shared" si="0"/>
        <v>1.9362141353943107E-4</v>
      </c>
      <c r="P5" s="22">
        <f t="shared" si="0"/>
        <v>1.9362141353943107E-4</v>
      </c>
      <c r="Q5" s="22">
        <f t="shared" si="0"/>
        <v>1.9362141353943107E-4</v>
      </c>
      <c r="R5" s="22">
        <f t="shared" si="0"/>
        <v>1.9362141353943107E-4</v>
      </c>
      <c r="S5" s="22">
        <f t="shared" si="0"/>
        <v>1.9362141353943107E-4</v>
      </c>
      <c r="T5" s="22">
        <f t="shared" si="0"/>
        <v>1.9362141353943107E-4</v>
      </c>
      <c r="U5" s="22">
        <f t="shared" si="0"/>
        <v>1.9362141353943107E-4</v>
      </c>
      <c r="V5" s="22">
        <f t="shared" si="0"/>
        <v>1.9362141353943107E-4</v>
      </c>
      <c r="W5" s="22">
        <f t="shared" si="0"/>
        <v>1.9362141353943107E-4</v>
      </c>
      <c r="X5" s="22">
        <f t="shared" si="0"/>
        <v>1.9362141353943107E-4</v>
      </c>
      <c r="Y5" s="22">
        <f t="shared" si="0"/>
        <v>1.9362141353943107E-4</v>
      </c>
      <c r="Z5" s="22">
        <f t="shared" si="0"/>
        <v>1.9362141353943107E-4</v>
      </c>
      <c r="AA5" s="22">
        <f t="shared" si="0"/>
        <v>1.9362141353943107E-4</v>
      </c>
      <c r="AB5" s="22">
        <f t="shared" si="0"/>
        <v>1.9362141353943107E-4</v>
      </c>
      <c r="AC5" s="22">
        <f t="shared" si="0"/>
        <v>1.9362141353943107E-4</v>
      </c>
      <c r="AD5" s="22">
        <f t="shared" si="0"/>
        <v>1.9362141353943107E-4</v>
      </c>
      <c r="AE5" s="22">
        <f t="shared" si="0"/>
        <v>1.9362141353943107E-4</v>
      </c>
      <c r="AF5" s="22">
        <f t="shared" si="0"/>
        <v>1.9362141353943107E-4</v>
      </c>
      <c r="AG5" s="22">
        <f t="shared" si="0"/>
        <v>1.9362141353943107E-4</v>
      </c>
      <c r="AH5" s="22">
        <f t="shared" si="0"/>
        <v>1.9362141353943107E-4</v>
      </c>
      <c r="AI5" s="22">
        <f t="shared" si="0"/>
        <v>1.9362141353943107E-4</v>
      </c>
    </row>
    <row r="6" spans="1:35">
      <c r="A6" t="s">
        <v>143</v>
      </c>
      <c r="B6" s="22">
        <f>B$5*'Multipliers by Technology'!$H19</f>
        <v>2.5674124980366121E-4</v>
      </c>
      <c r="C6" s="22">
        <f>C$5*'Multipliers by Technology'!$H19</f>
        <v>2.5674124980366121E-4</v>
      </c>
      <c r="D6" s="22">
        <f>D$5*'Multipliers by Technology'!$H19</f>
        <v>2.5674124980366121E-4</v>
      </c>
      <c r="E6" s="22">
        <f>E$5*'Multipliers by Technology'!$H19</f>
        <v>2.5674124980366121E-4</v>
      </c>
      <c r="F6" s="22">
        <f>F$5*'Multipliers by Technology'!$H19</f>
        <v>2.5674124980366121E-4</v>
      </c>
      <c r="G6" s="22">
        <f>G$5*'Multipliers by Technology'!$H19</f>
        <v>2.5674124980366121E-4</v>
      </c>
      <c r="H6" s="22">
        <f>H$5*'Multipliers by Technology'!$H19</f>
        <v>2.5674124980366121E-4</v>
      </c>
      <c r="I6" s="22">
        <f>I$5*'Multipliers by Technology'!$H19</f>
        <v>2.5674124980366121E-4</v>
      </c>
      <c r="J6" s="22">
        <f>J$5*'Multipliers by Technology'!$H19</f>
        <v>2.5674124980366121E-4</v>
      </c>
      <c r="K6" s="22">
        <f>K$5*'Multipliers by Technology'!$H19</f>
        <v>2.5674124980366121E-4</v>
      </c>
      <c r="L6" s="22">
        <f>L$5*'Multipliers by Technology'!$H19</f>
        <v>2.5674124980366121E-4</v>
      </c>
      <c r="M6" s="22">
        <f>M$5*'Multipliers by Technology'!$H19</f>
        <v>2.5674124980366121E-4</v>
      </c>
      <c r="N6" s="22">
        <f>N$5*'Multipliers by Technology'!$H19</f>
        <v>2.5674124980366121E-4</v>
      </c>
      <c r="O6" s="22">
        <f>O$5*'Multipliers by Technology'!$H19</f>
        <v>2.5674124980366121E-4</v>
      </c>
      <c r="P6" s="22">
        <f>P$5*'Multipliers by Technology'!$H19</f>
        <v>2.5674124980366121E-4</v>
      </c>
      <c r="Q6" s="22">
        <f>Q$5*'Multipliers by Technology'!$H19</f>
        <v>2.5674124980366121E-4</v>
      </c>
      <c r="R6" s="22">
        <f>R$5*'Multipliers by Technology'!$H19</f>
        <v>2.5674124980366121E-4</v>
      </c>
      <c r="S6" s="22">
        <f>S$5*'Multipliers by Technology'!$H19</f>
        <v>2.5674124980366121E-4</v>
      </c>
      <c r="T6" s="22">
        <f>T$5*'Multipliers by Technology'!$H19</f>
        <v>2.5674124980366121E-4</v>
      </c>
      <c r="U6" s="22">
        <f>U$5*'Multipliers by Technology'!$H19</f>
        <v>2.5674124980366121E-4</v>
      </c>
      <c r="V6" s="22">
        <f>V$5*'Multipliers by Technology'!$H19</f>
        <v>2.5674124980366121E-4</v>
      </c>
      <c r="W6" s="22">
        <f>W$5*'Multipliers by Technology'!$H19</f>
        <v>2.5674124980366121E-4</v>
      </c>
      <c r="X6" s="22">
        <f>X$5*'Multipliers by Technology'!$H19</f>
        <v>2.5674124980366121E-4</v>
      </c>
      <c r="Y6" s="22">
        <f>Y$5*'Multipliers by Technology'!$H19</f>
        <v>2.5674124980366121E-4</v>
      </c>
      <c r="Z6" s="22">
        <f>Z$5*'Multipliers by Technology'!$H19</f>
        <v>2.5674124980366121E-4</v>
      </c>
      <c r="AA6" s="22">
        <f>AA$5*'Multipliers by Technology'!$H19</f>
        <v>2.5674124980366121E-4</v>
      </c>
      <c r="AB6" s="22">
        <f>AB$5*'Multipliers by Technology'!$H19</f>
        <v>2.5674124980366121E-4</v>
      </c>
      <c r="AC6" s="22">
        <f>AC$5*'Multipliers by Technology'!$H19</f>
        <v>2.5674124980366121E-4</v>
      </c>
      <c r="AD6" s="22">
        <f>AD$5*'Multipliers by Technology'!$H19</f>
        <v>2.5674124980366121E-4</v>
      </c>
      <c r="AE6" s="22">
        <f>AE$5*'Multipliers by Technology'!$H19</f>
        <v>2.5674124980366121E-4</v>
      </c>
      <c r="AF6" s="22">
        <f>AF$5*'Multipliers by Technology'!$H19</f>
        <v>2.5674124980366121E-4</v>
      </c>
      <c r="AG6" s="22">
        <f>AG$5*'Multipliers by Technology'!$H19</f>
        <v>2.5674124980366121E-4</v>
      </c>
      <c r="AH6" s="22">
        <f>AH$5*'Multipliers by Technology'!$H19</f>
        <v>2.5674124980366121E-4</v>
      </c>
      <c r="AI6" s="22">
        <f>AI$5*'Multipliers by Technology'!$H19</f>
        <v>2.5674124980366121E-4</v>
      </c>
    </row>
    <row r="7" spans="1:35">
      <c r="A7" t="s">
        <v>797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798</v>
      </c>
      <c r="B8">
        <f>'Hydrogen vehicles - US data'!B10</f>
        <v>2.5394766639902824E-5</v>
      </c>
      <c r="C8">
        <f>'Hydrogen vehicles - US data'!C10</f>
        <v>2.5394766639902824E-5</v>
      </c>
      <c r="D8">
        <f>'Hydrogen vehicles - US data'!D10</f>
        <v>2.5394766639902824E-5</v>
      </c>
      <c r="E8">
        <f>'Hydrogen vehicles - US data'!E10</f>
        <v>2.5394766639902824E-5</v>
      </c>
      <c r="F8">
        <f>'Hydrogen vehicles - US data'!F10</f>
        <v>2.5394766639902824E-5</v>
      </c>
      <c r="G8">
        <f>'Hydrogen vehicles - US data'!G10</f>
        <v>2.5394766639902824E-5</v>
      </c>
      <c r="H8">
        <f>'Hydrogen vehicles - US data'!H10</f>
        <v>2.5394766639902824E-5</v>
      </c>
      <c r="I8">
        <f>'Hydrogen vehicles - US data'!I10</f>
        <v>2.5394766639902824E-5</v>
      </c>
      <c r="J8">
        <f>'Hydrogen vehicles - US data'!J10</f>
        <v>2.5394766639902824E-5</v>
      </c>
      <c r="K8">
        <f>'Hydrogen vehicles - US data'!K10</f>
        <v>2.5394766639902824E-5</v>
      </c>
      <c r="L8">
        <f>'Hydrogen vehicles - US data'!L10</f>
        <v>2.5394766639902824E-5</v>
      </c>
      <c r="M8">
        <f>'Hydrogen vehicles - US data'!M10</f>
        <v>2.5394766639902824E-5</v>
      </c>
      <c r="N8">
        <f>'Hydrogen vehicles - US data'!N10</f>
        <v>2.5394766639902824E-5</v>
      </c>
      <c r="O8">
        <f>'Hydrogen vehicles - US data'!O10</f>
        <v>2.5394766639902824E-5</v>
      </c>
      <c r="P8">
        <f>'Hydrogen vehicles - US data'!P10</f>
        <v>2.5394766639902824E-5</v>
      </c>
      <c r="Q8">
        <f>'Hydrogen vehicles - US data'!Q10</f>
        <v>2.5394766639902824E-5</v>
      </c>
      <c r="R8">
        <f>'Hydrogen vehicles - US data'!R10</f>
        <v>2.5394766639902824E-5</v>
      </c>
      <c r="S8">
        <f>'Hydrogen vehicles - US data'!S10</f>
        <v>2.5394766639902824E-5</v>
      </c>
      <c r="T8">
        <f>'Hydrogen vehicles - US data'!T10</f>
        <v>2.5394766639902824E-5</v>
      </c>
      <c r="U8">
        <f>'Hydrogen vehicles - US data'!U10</f>
        <v>2.5394766639902824E-5</v>
      </c>
      <c r="V8">
        <f>'Hydrogen vehicles - US data'!V10</f>
        <v>2.5394766639902824E-5</v>
      </c>
      <c r="W8">
        <f>'Hydrogen vehicles - US data'!W10</f>
        <v>2.5394766639902824E-5</v>
      </c>
      <c r="X8">
        <f>'Hydrogen vehicles - US data'!X10</f>
        <v>2.5394766639902824E-5</v>
      </c>
      <c r="Y8">
        <f>'Hydrogen vehicles - US data'!Y10</f>
        <v>2.5394766639902824E-5</v>
      </c>
      <c r="Z8">
        <f>'Hydrogen vehicles - US data'!Z10</f>
        <v>2.5394766639902824E-5</v>
      </c>
      <c r="AA8">
        <f>'Hydrogen vehicles - US data'!AA10</f>
        <v>2.5394766639902824E-5</v>
      </c>
      <c r="AB8">
        <f>'Hydrogen vehicles - US data'!AB10</f>
        <v>2.5394766639902824E-5</v>
      </c>
      <c r="AC8">
        <f>'Hydrogen vehicles - US data'!AC10</f>
        <v>2.5394766639902824E-5</v>
      </c>
      <c r="AD8">
        <f>'Hydrogen vehicles - US data'!AD10</f>
        <v>2.5394766639902824E-5</v>
      </c>
      <c r="AE8">
        <f>'Hydrogen vehicles - US data'!AE10</f>
        <v>2.5394766639902824E-5</v>
      </c>
      <c r="AF8">
        <f>'Hydrogen vehicles - US data'!AF10</f>
        <v>2.5394766639902824E-5</v>
      </c>
      <c r="AG8">
        <f>'Hydrogen vehicles - US data'!AG10</f>
        <v>2.5394766639902824E-5</v>
      </c>
      <c r="AH8">
        <f>'Hydrogen vehicles - US data'!AH10</f>
        <v>2.5394766639902824E-5</v>
      </c>
      <c r="AI8">
        <f>'Hydrogen vehicles - US data'!AI10</f>
        <v>2.5394766639902824E-5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8" sqref="B8:AI8"/>
    </sheetView>
  </sheetViews>
  <sheetFormatPr defaultRowHeight="14.25"/>
  <cols>
    <col min="1" max="1" width="31.265625" customWidth="1"/>
  </cols>
  <sheetData>
    <row r="1" spans="1:35">
      <c r="A1" s="1" t="s">
        <v>796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B$5*'Multipliers by Technology'!$H15</f>
        <v>9.5826609818093194E-3</v>
      </c>
      <c r="C2" s="22">
        <f>C$5*'Multipliers by Technology'!$H15</f>
        <v>9.7530408102759029E-3</v>
      </c>
      <c r="D2" s="22">
        <f>D$5*'Multipliers by Technology'!$H15</f>
        <v>9.8244073412636634E-3</v>
      </c>
      <c r="E2" s="22">
        <f>E$5*'Multipliers by Technology'!$H15</f>
        <v>9.8805950668137306E-3</v>
      </c>
      <c r="F2" s="22">
        <f>F$5*'Multipliers by Technology'!$H15</f>
        <v>1.0021412834454879E-2</v>
      </c>
      <c r="G2" s="22">
        <f>G$5*'Multipliers by Technology'!$H15</f>
        <v>1.0161734227749814E-2</v>
      </c>
      <c r="H2" s="22">
        <f>H$5*'Multipliers by Technology'!$H15</f>
        <v>1.0303307540151225E-2</v>
      </c>
      <c r="I2" s="22">
        <f>I$5*'Multipliers by Technology'!$H15</f>
        <v>1.0443703996569829E-2</v>
      </c>
      <c r="J2" s="22">
        <f>J$5*'Multipliers by Technology'!$H15</f>
        <v>1.0500061426723113E-2</v>
      </c>
      <c r="K2" s="22">
        <f>K$5*'Multipliers by Technology'!$H15</f>
        <v>1.0699471487527701E-2</v>
      </c>
      <c r="L2" s="22">
        <f>L$5*'Multipliers by Technology'!$H15</f>
        <v>1.0897289111138603E-2</v>
      </c>
      <c r="M2" s="22">
        <f>M$5*'Multipliers by Technology'!$H15</f>
        <v>1.1091123156103826E-2</v>
      </c>
      <c r="N2" s="22">
        <f>N$5*'Multipliers by Technology'!$H15</f>
        <v>1.128256791914852E-2</v>
      </c>
      <c r="O2" s="22">
        <f>O$5*'Multipliers by Technology'!$H15</f>
        <v>1.1325834900532995E-2</v>
      </c>
      <c r="P2" s="22">
        <f>P$5*'Multipliers by Technology'!$H15</f>
        <v>1.1422455259821799E-2</v>
      </c>
      <c r="Q2" s="22">
        <f>Q$5*'Multipliers by Technology'!$H15</f>
        <v>1.1518803872098129E-2</v>
      </c>
      <c r="R2" s="22">
        <f>R$5*'Multipliers by Technology'!$H15</f>
        <v>1.1613261772858234E-2</v>
      </c>
      <c r="S2" s="22">
        <f>S$5*'Multipliers by Technology'!$H15</f>
        <v>1.1712509723129743E-2</v>
      </c>
      <c r="T2" s="22">
        <f>T$5*'Multipliers by Technology'!$H15</f>
        <v>1.1761461455490823E-2</v>
      </c>
      <c r="U2" s="22">
        <f>U$5*'Multipliers by Technology'!$H15</f>
        <v>1.1872955079325035E-2</v>
      </c>
      <c r="V2" s="22">
        <f>V$5*'Multipliers by Technology'!$H15</f>
        <v>1.1985504266301891E-2</v>
      </c>
      <c r="W2" s="22">
        <f>W$5*'Multipliers by Technology'!$H15</f>
        <v>1.2102367386012657E-2</v>
      </c>
      <c r="X2" s="22">
        <f>X$5*'Multipliers by Technology'!$H15</f>
        <v>1.2222827459569425E-2</v>
      </c>
      <c r="Y2" s="22">
        <f>Y$5*'Multipliers by Technology'!$H15</f>
        <v>1.2343895264127384E-2</v>
      </c>
      <c r="Z2" s="22">
        <f>Z$5*'Multipliers by Technology'!$H15</f>
        <v>1.2408244936260596E-2</v>
      </c>
      <c r="AA2" s="22">
        <f>AA$5*'Multipliers by Technology'!$H15</f>
        <v>1.2478260552247442E-2</v>
      </c>
      <c r="AB2" s="22">
        <f>AB$5*'Multipliers by Technology'!$H15</f>
        <v>1.2551624409383724E-2</v>
      </c>
      <c r="AC2" s="22">
        <f>AC$5*'Multipliers by Technology'!$H15</f>
        <v>1.2626205486930799E-2</v>
      </c>
      <c r="AD2" s="22">
        <f>AD$5*'Multipliers by Technology'!$H15</f>
        <v>1.2708172002083122E-2</v>
      </c>
      <c r="AE2" s="22">
        <f>AE$5*'Multipliers by Technology'!$H15</f>
        <v>1.2788155378688472E-2</v>
      </c>
      <c r="AF2" s="22">
        <f>AF$5*'Multipliers by Technology'!$H15</f>
        <v>1.287338063810689E-2</v>
      </c>
      <c r="AG2" s="22">
        <f>AG$5*'Multipliers by Technology'!$H15</f>
        <v>1.2965710193181471E-2</v>
      </c>
      <c r="AH2" s="22">
        <f>AH$5*'Multipliers by Technology'!$H15</f>
        <v>1.305849472636717E-2</v>
      </c>
      <c r="AI2" s="22">
        <f>AI$5*'Multipliers by Technology'!$H15</f>
        <v>1.3157693186383402E-2</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'AEO 7'!E49/10^3*'U.S. Aircraft Calcs'!B8</f>
        <v>5.2992115229405527E-3</v>
      </c>
      <c r="C5" s="22">
        <f>'AEO 7'!F49/10^3*'U.S. Aircraft Calcs'!C8</f>
        <v>5.3934315680825738E-3</v>
      </c>
      <c r="D5" s="22">
        <f>'AEO 7'!G49/10^3*'U.S. Aircraft Calcs'!D8</f>
        <v>5.4328972597188054E-3</v>
      </c>
      <c r="E5" s="22">
        <f>'AEO 7'!H49/10^3*'U.S. Aircraft Calcs'!E8</f>
        <v>5.4639690719479918E-3</v>
      </c>
      <c r="F5" s="22">
        <f>'AEO 7'!I49/10^3*'U.S. Aircraft Calcs'!F8</f>
        <v>5.5418412974535475E-3</v>
      </c>
      <c r="G5" s="22">
        <f>'AEO 7'!J49/10^3*'U.S. Aircraft Calcs'!G8</f>
        <v>5.6194390279456462E-3</v>
      </c>
      <c r="H5" s="22">
        <f>'AEO 7'!K49/10^3*'U.S. Aircraft Calcs'!H8</f>
        <v>5.6977290697036269E-3</v>
      </c>
      <c r="I5" s="22">
        <f>'AEO 7'!L49/10^3*'U.S. Aircraft Calcs'!I8</f>
        <v>5.7753683101031145E-3</v>
      </c>
      <c r="J5" s="22">
        <f>'AEO 7'!M49/10^3*'U.S. Aircraft Calcs'!J8</f>
        <v>5.8065339689778806E-3</v>
      </c>
      <c r="K5" s="22">
        <f>'AEO 7'!N49/10^3*'U.S. Aircraft Calcs'!K8</f>
        <v>5.9168077326028174E-3</v>
      </c>
      <c r="L5" s="22">
        <f>'AEO 7'!O49/10^3*'U.S. Aircraft Calcs'!L8</f>
        <v>6.0262008784596468E-3</v>
      </c>
      <c r="M5" s="22">
        <f>'AEO 7'!P49/10^3*'U.S. Aircraft Calcs'!M8</f>
        <v>6.1333911053254144E-3</v>
      </c>
      <c r="N5" s="22">
        <f>'AEO 7'!Q49/10^3*'U.S. Aircraft Calcs'!N8</f>
        <v>6.23926005928913E-3</v>
      </c>
      <c r="O5" s="22">
        <f>'AEO 7'!R49/10^3*'U.S. Aircraft Calcs'!O8</f>
        <v>6.2631866999947458E-3</v>
      </c>
      <c r="P5" s="22">
        <f>'AEO 7'!S49/10^3*'U.S. Aircraft Calcs'!P8</f>
        <v>6.3166177586814537E-3</v>
      </c>
      <c r="Q5" s="22">
        <f>'AEO 7'!T49/10^3*'U.S. Aircraft Calcs'!Q8</f>
        <v>6.3698985412702644E-3</v>
      </c>
      <c r="R5" s="22">
        <f>'AEO 7'!U49/10^3*'U.S. Aircraft Calcs'!R8</f>
        <v>6.4221337603906021E-3</v>
      </c>
      <c r="S5" s="22">
        <f>'AEO 7'!V49/10^3*'U.S. Aircraft Calcs'!S8</f>
        <v>6.4770178768907465E-3</v>
      </c>
      <c r="T5" s="22">
        <f>'AEO 7'!W49/10^3*'U.S. Aircraft Calcs'!T8</f>
        <v>6.5040881848864238E-3</v>
      </c>
      <c r="U5" s="22">
        <f>'AEO 7'!X49/10^3*'U.S. Aircraft Calcs'!U8</f>
        <v>6.5657441588667436E-3</v>
      </c>
      <c r="V5" s="22">
        <f>'AEO 7'!Y49/10^3*'U.S. Aircraft Calcs'!V8</f>
        <v>6.6279838592649453E-3</v>
      </c>
      <c r="W5" s="22">
        <f>'AEO 7'!Z49/10^3*'U.S. Aircraft Calcs'!W8</f>
        <v>6.6926091644649984E-3</v>
      </c>
      <c r="X5" s="22">
        <f>'AEO 7'!AA49/10^3*'U.S. Aircraft Calcs'!X8</f>
        <v>6.7592235851418906E-3</v>
      </c>
      <c r="Y5" s="22">
        <f>'AEO 7'!AB49/10^3*'U.S. Aircraft Calcs'!Y8</f>
        <v>6.8261740810624423E-3</v>
      </c>
      <c r="Z5" s="22">
        <f>'AEO 7'!AC49/10^3*'U.S. Aircraft Calcs'!Z8</f>
        <v>6.8617594497521082E-3</v>
      </c>
      <c r="AA5" s="22">
        <f>'AEO 7'!AD49/10^3*'U.S. Aircraft Calcs'!AA8</f>
        <v>6.9004780853928341E-3</v>
      </c>
      <c r="AB5" s="22">
        <f>'AEO 7'!AE49/10^3*'U.S. Aircraft Calcs'!AB8</f>
        <v>6.9410482983891979E-3</v>
      </c>
      <c r="AC5" s="22">
        <f>'AEO 7'!AF49/10^3*'U.S. Aircraft Calcs'!AC8</f>
        <v>6.9822916342727305E-3</v>
      </c>
      <c r="AD5" s="22">
        <f>'AEO 7'!AG49/10^3*'U.S. Aircraft Calcs'!AD8</f>
        <v>7.0276191171519658E-3</v>
      </c>
      <c r="AE5" s="22">
        <f>'AEO 7'!AH49/10^3*'U.S. Aircraft Calcs'!AE8</f>
        <v>7.0718499244147234E-3</v>
      </c>
      <c r="AF5" s="22">
        <f>'AEO 7'!AI49/10^3*'U.S. Aircraft Calcs'!AF8</f>
        <v>7.1189794928731096E-3</v>
      </c>
      <c r="AG5" s="22">
        <f>'AEO 7'!AJ49/10^3*'U.S. Aircraft Calcs'!AG8</f>
        <v>7.1700377368293525E-3</v>
      </c>
      <c r="AH5" s="22">
        <f>'AEO 7'!AK49/10^3*'U.S. Aircraft Calcs'!AH8</f>
        <v>7.221347583681044E-3</v>
      </c>
      <c r="AI5" s="22">
        <f>'AEO 7'!AL49/10^3*'U.S. Aircraft Calcs'!AI8</f>
        <v>7.2762043320700196E-3</v>
      </c>
    </row>
    <row r="6" spans="1:35">
      <c r="A6" t="s">
        <v>143</v>
      </c>
      <c r="B6" s="22">
        <f>B$5*'Multipliers by Technology'!$H19</f>
        <v>7.0267341018902781E-3</v>
      </c>
      <c r="C6" s="22">
        <f>C$5*'Multipliers by Technology'!$H19</f>
        <v>7.1516695194358878E-3</v>
      </c>
      <c r="D6" s="22">
        <f>D$5*'Multipliers by Technology'!$H19</f>
        <v>7.2040008747846001E-3</v>
      </c>
      <c r="E6" s="22">
        <f>E$5*'Multipliers by Technology'!$H19</f>
        <v>7.245201978317301E-3</v>
      </c>
      <c r="F6" s="22">
        <f>F$5*'Multipliers by Technology'!$H19</f>
        <v>7.3484602498886803E-3</v>
      </c>
      <c r="G6" s="22">
        <f>G$5*'Multipliers by Technology'!$H19</f>
        <v>7.4513545421277562E-3</v>
      </c>
      <c r="H6" s="22">
        <f>H$5*'Multipliers by Technology'!$H19</f>
        <v>7.555166836443185E-3</v>
      </c>
      <c r="I6" s="22">
        <f>I$5*'Multipliers by Technology'!$H19</f>
        <v>7.6581161706598365E-3</v>
      </c>
      <c r="J6" s="22">
        <f>J$5*'Multipliers by Technology'!$H19</f>
        <v>7.6994417144836992E-3</v>
      </c>
      <c r="K6" s="22">
        <f>K$5*'Multipliers by Technology'!$H19</f>
        <v>7.8456643010048639E-3</v>
      </c>
      <c r="L6" s="22">
        <f>L$5*'Multipliers by Technology'!$H19</f>
        <v>7.9907191917518369E-3</v>
      </c>
      <c r="M6" s="22">
        <f>M$5*'Multipliers by Technology'!$H19</f>
        <v>8.1328530203877408E-3</v>
      </c>
      <c r="N6" s="22">
        <f>N$5*'Multipliers by Technology'!$H19</f>
        <v>8.2732348462363336E-3</v>
      </c>
      <c r="O6" s="22">
        <f>O$5*'Multipliers by Technology'!$H19</f>
        <v>8.3049614798047424E-3</v>
      </c>
      <c r="P6" s="22">
        <f>P$5*'Multipliers by Technology'!$H19</f>
        <v>8.3758108581601202E-3</v>
      </c>
      <c r="Q6" s="22">
        <f>Q$5*'Multipliers by Technology'!$H19</f>
        <v>8.4464609709875554E-3</v>
      </c>
      <c r="R6" s="22">
        <f>R$5*'Multipliers by Technology'!$H19</f>
        <v>8.5157246706763952E-3</v>
      </c>
      <c r="S6" s="22">
        <f>S$5*'Multipliers by Technology'!$H19</f>
        <v>8.5885007981048173E-3</v>
      </c>
      <c r="T6" s="22">
        <f>T$5*'Multipliers by Technology'!$H19</f>
        <v>8.6243959224112238E-3</v>
      </c>
      <c r="U6" s="22">
        <f>U$5*'Multipliers by Technology'!$H19</f>
        <v>8.7061515068179336E-3</v>
      </c>
      <c r="V6" s="22">
        <f>V$5*'Multipliers by Technology'!$H19</f>
        <v>8.7886811102100993E-3</v>
      </c>
      <c r="W6" s="22">
        <f>W$5*'Multipliers by Technology'!$H19</f>
        <v>8.874374016395941E-3</v>
      </c>
      <c r="X6" s="22">
        <f>X$5*'Multipliers by Technology'!$H19</f>
        <v>8.9627044820551512E-3</v>
      </c>
      <c r="Y6" s="22">
        <f>Y$5*'Multipliers by Technology'!$H19</f>
        <v>9.0514805821951122E-3</v>
      </c>
      <c r="Z6" s="22">
        <f>Z$5*'Multipliers by Technology'!$H19</f>
        <v>9.0986666442380293E-3</v>
      </c>
      <c r="AA6" s="22">
        <f>AA$5*'Multipliers by Technology'!$H19</f>
        <v>9.1500074062094219E-3</v>
      </c>
      <c r="AB6" s="22">
        <f>AB$5*'Multipliers by Technology'!$H19</f>
        <v>9.2038033526343557E-3</v>
      </c>
      <c r="AC6" s="22">
        <f>AC$5*'Multipliers by Technology'!$H19</f>
        <v>9.258491857419256E-3</v>
      </c>
      <c r="AD6" s="22">
        <f>AD$5*'Multipliers by Technology'!$H19</f>
        <v>9.3185959254153249E-3</v>
      </c>
      <c r="AE6" s="22">
        <f>AE$5*'Multipliers by Technology'!$H19</f>
        <v>9.3772458057610874E-3</v>
      </c>
      <c r="AF6" s="22">
        <f>AF$5*'Multipliers by Technology'!$H19</f>
        <v>9.4397394323053919E-3</v>
      </c>
      <c r="AG6" s="22">
        <f>AG$5*'Multipliers by Technology'!$H19</f>
        <v>9.5074424674525676E-3</v>
      </c>
      <c r="AH6" s="22">
        <f>AH$5*'Multipliers by Technology'!$H19</f>
        <v>9.5754791270715976E-3</v>
      </c>
      <c r="AI6" s="22">
        <f>AI$5*'Multipliers by Technology'!$H19</f>
        <v>9.6482189644898509E-3</v>
      </c>
    </row>
    <row r="7" spans="1:35">
      <c r="A7" t="s">
        <v>797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798</v>
      </c>
      <c r="B8">
        <f>'Hydrogen vehicles - US data'!B11</f>
        <v>1.2634067701417079E-2</v>
      </c>
      <c r="C8">
        <f>'Hydrogen vehicles - US data'!C11</f>
        <v>1.2815729983607577E-2</v>
      </c>
      <c r="D8">
        <f>'Hydrogen vehicles - US data'!D11</f>
        <v>1.2866370658350747E-2</v>
      </c>
      <c r="E8">
        <f>'Hydrogen vehicles - US data'!E11</f>
        <v>1.2896711771923853E-2</v>
      </c>
      <c r="F8">
        <f>'Hydrogen vehicles - US data'!F11</f>
        <v>1.3036801077233991E-2</v>
      </c>
      <c r="G8">
        <f>'Hydrogen vehicles - US data'!G11</f>
        <v>1.3175171512819677E-2</v>
      </c>
      <c r="H8">
        <f>'Hydrogen vehicles - US data'!H11</f>
        <v>1.3314084600435001E-2</v>
      </c>
      <c r="I8">
        <f>'Hydrogen vehicles - US data'!I11</f>
        <v>1.345041221814792E-2</v>
      </c>
      <c r="J8">
        <f>'Hydrogen vehicles - US data'!J11</f>
        <v>1.3477801586260165E-2</v>
      </c>
      <c r="K8">
        <f>'Hydrogen vehicles - US data'!K11</f>
        <v>1.368786984468362E-2</v>
      </c>
      <c r="L8">
        <f>'Hydrogen vehicles - US data'!L11</f>
        <v>1.3894350585999882E-2</v>
      </c>
      <c r="M8">
        <f>'Hydrogen vehicles - US data'!M11</f>
        <v>1.4094239424863616E-2</v>
      </c>
      <c r="N8">
        <f>'Hydrogen vehicles - US data'!N11</f>
        <v>1.428960720790828E-2</v>
      </c>
      <c r="O8">
        <f>'Hydrogen vehicles - US data'!O11</f>
        <v>1.4296471574170024E-2</v>
      </c>
      <c r="P8">
        <f>'Hydrogen vehicles - US data'!P11</f>
        <v>1.4370253347307375E-2</v>
      </c>
      <c r="Q8">
        <f>'Hydrogen vehicles - US data'!Q11</f>
        <v>1.4443038692674543E-2</v>
      </c>
      <c r="R8">
        <f>'Hydrogen vehicles - US data'!R11</f>
        <v>1.4512814837776413E-2</v>
      </c>
      <c r="S8">
        <f>'Hydrogen vehicles - US data'!S11</f>
        <v>1.4587928590570971E-2</v>
      </c>
      <c r="T8">
        <f>'Hydrogen vehicles - US data'!T11</f>
        <v>1.4599946976100273E-2</v>
      </c>
      <c r="U8">
        <f>'Hydrogen vehicles - US data'!U11</f>
        <v>1.4689095593490489E-2</v>
      </c>
      <c r="V8">
        <f>'Hydrogen vehicles - US data'!V11</f>
        <v>1.4778790632079115E-2</v>
      </c>
      <c r="W8">
        <f>'Hydrogen vehicles - US data'!W11</f>
        <v>1.487301885894066E-2</v>
      </c>
      <c r="X8">
        <f>'Hydrogen vehicles - US data'!X11</f>
        <v>1.4970860244702556E-2</v>
      </c>
      <c r="Y8">
        <f>'Hydrogen vehicles - US data'!Y11</f>
        <v>1.5068627255220029E-2</v>
      </c>
      <c r="Z8">
        <f>'Hydrogen vehicles - US data'!Z11</f>
        <v>1.5096563048602097E-2</v>
      </c>
      <c r="AA8">
        <f>'Hydrogen vehicles - US data'!AA11</f>
        <v>1.5131012089860681E-2</v>
      </c>
      <c r="AB8">
        <f>'Hydrogen vehicles - US data'!AB11</f>
        <v>1.516910853391449E-2</v>
      </c>
      <c r="AC8">
        <f>'Hydrogen vehicles - US data'!AC11</f>
        <v>1.5208252394209932E-2</v>
      </c>
      <c r="AD8">
        <f>'Hydrogen vehicles - US data'!AD11</f>
        <v>1.5255828076357558E-2</v>
      </c>
      <c r="AE8">
        <f>'Hydrogen vehicles - US data'!AE11</f>
        <v>1.5300547650765845E-2</v>
      </c>
      <c r="AF8">
        <f>'Hydrogen vehicles - US data'!AF11</f>
        <v>1.5351043043386121E-2</v>
      </c>
      <c r="AG8">
        <f>'Hydrogen vehicles - US data'!AG11</f>
        <v>1.5409475482780106E-2</v>
      </c>
      <c r="AH8">
        <f>'Hydrogen vehicles - US data'!AH11</f>
        <v>1.5467887105456997E-2</v>
      </c>
      <c r="AI8">
        <f>'Hydrogen vehicles - US data'!AI11</f>
        <v>1.5533307961818048E-2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4"/>
  <sheetViews>
    <sheetView topLeftCell="Q1" workbookViewId="0">
      <selection activeCell="B8" sqref="B8:AI8"/>
    </sheetView>
  </sheetViews>
  <sheetFormatPr defaultRowHeight="14.25"/>
  <cols>
    <col min="1" max="1" width="31.265625" customWidth="1"/>
  </cols>
  <sheetData>
    <row r="1" spans="1:35">
      <c r="A1" s="1" t="s">
        <v>796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B$4*'Multipliers by Technology'!$F15</f>
        <v>4.9138352501830263E-3</v>
      </c>
      <c r="C2" s="22">
        <f>C$4*'Multipliers by Technology'!$F15</f>
        <v>4.9138352501830263E-3</v>
      </c>
      <c r="D2" s="22">
        <f>D$4*'Multipliers by Technology'!$F15</f>
        <v>4.9138352501830263E-3</v>
      </c>
      <c r="E2" s="22">
        <f>E$4*'Multipliers by Technology'!$F15</f>
        <v>4.9138352501830263E-3</v>
      </c>
      <c r="F2" s="22">
        <f>F$4*'Multipliers by Technology'!$F15</f>
        <v>4.9138352501830263E-3</v>
      </c>
      <c r="G2" s="22">
        <f>G$4*'Multipliers by Technology'!$F15</f>
        <v>4.9138352501830263E-3</v>
      </c>
      <c r="H2" s="22">
        <f>H$4*'Multipliers by Technology'!$F15</f>
        <v>4.9138352501830263E-3</v>
      </c>
      <c r="I2" s="22">
        <f>I$4*'Multipliers by Technology'!$F15</f>
        <v>4.9138352501830263E-3</v>
      </c>
      <c r="J2" s="22">
        <f>J$4*'Multipliers by Technology'!$F15</f>
        <v>4.9138352501830263E-3</v>
      </c>
      <c r="K2" s="22">
        <f>K$4*'Multipliers by Technology'!$F15</f>
        <v>4.9138352501830263E-3</v>
      </c>
      <c r="L2" s="22">
        <f>L$4*'Multipliers by Technology'!$F15</f>
        <v>4.9138352501830263E-3</v>
      </c>
      <c r="M2" s="22">
        <f>M$4*'Multipliers by Technology'!$F15</f>
        <v>4.9138352501830263E-3</v>
      </c>
      <c r="N2" s="22">
        <f>N$4*'Multipliers by Technology'!$F15</f>
        <v>4.9138352501830263E-3</v>
      </c>
      <c r="O2" s="22">
        <f>O$4*'Multipliers by Technology'!$F15</f>
        <v>4.9138352501830263E-3</v>
      </c>
      <c r="P2" s="22">
        <f>P$4*'Multipliers by Technology'!$F15</f>
        <v>4.9138352501830263E-3</v>
      </c>
      <c r="Q2" s="22">
        <f>Q$4*'Multipliers by Technology'!$F15</f>
        <v>4.9138352501830263E-3</v>
      </c>
      <c r="R2" s="22">
        <f>R$4*'Multipliers by Technology'!$F15</f>
        <v>4.9138352501830263E-3</v>
      </c>
      <c r="S2" s="22">
        <f>S$4*'Multipliers by Technology'!$F15</f>
        <v>4.9138352501830263E-3</v>
      </c>
      <c r="T2" s="22">
        <f>T$4*'Multipliers by Technology'!$F15</f>
        <v>4.9138352501830263E-3</v>
      </c>
      <c r="U2" s="22">
        <f>U$4*'Multipliers by Technology'!$F15</f>
        <v>4.9138352501830263E-3</v>
      </c>
      <c r="V2" s="22">
        <f>V$4*'Multipliers by Technology'!$F15</f>
        <v>4.9138352501830263E-3</v>
      </c>
      <c r="W2" s="22">
        <f>W$4*'Multipliers by Technology'!$F15</f>
        <v>4.9138352501830263E-3</v>
      </c>
      <c r="X2" s="22">
        <f>X$4*'Multipliers by Technology'!$F15</f>
        <v>4.9138352501830263E-3</v>
      </c>
      <c r="Y2" s="22">
        <f>Y$4*'Multipliers by Technology'!$F15</f>
        <v>4.9138352501830263E-3</v>
      </c>
      <c r="Z2" s="22">
        <f>Z$4*'Multipliers by Technology'!$F15</f>
        <v>4.9138352501830263E-3</v>
      </c>
      <c r="AA2" s="22">
        <f>AA$4*'Multipliers by Technology'!$F15</f>
        <v>4.9138352501830263E-3</v>
      </c>
      <c r="AB2" s="22">
        <f>AB$4*'Multipliers by Technology'!$F15</f>
        <v>4.9138352501830263E-3</v>
      </c>
      <c r="AC2" s="22">
        <f>AC$4*'Multipliers by Technology'!$F15</f>
        <v>4.9138352501830263E-3</v>
      </c>
      <c r="AD2" s="22">
        <f>AD$4*'Multipliers by Technology'!$F15</f>
        <v>4.9138352501830263E-3</v>
      </c>
      <c r="AE2" s="22">
        <f>AE$4*'Multipliers by Technology'!$F15</f>
        <v>4.9138352501830263E-3</v>
      </c>
      <c r="AF2" s="22">
        <f>AF$4*'Multipliers by Technology'!$F15</f>
        <v>4.9138352501830263E-3</v>
      </c>
      <c r="AG2" s="22">
        <f>AG$4*'Multipliers by Technology'!$F15</f>
        <v>4.9138352501830263E-3</v>
      </c>
      <c r="AH2" s="22">
        <f>AH$4*'Multipliers by Technology'!$F15</f>
        <v>4.9138352501830263E-3</v>
      </c>
      <c r="AI2" s="22">
        <f>AI$4*'Multipliers by Technology'!$F15</f>
        <v>4.9138352501830263E-3</v>
      </c>
    </row>
    <row r="3" spans="1:35">
      <c r="A3" t="s">
        <v>140</v>
      </c>
      <c r="B3" s="22">
        <f>B$4*'Multipliers by Technology'!$F16</f>
        <v>1.5431879298095457E-3</v>
      </c>
      <c r="C3" s="22">
        <f>C$4*'Multipliers by Technology'!$F16</f>
        <v>1.5431879298095457E-3</v>
      </c>
      <c r="D3" s="22">
        <f>D$4*'Multipliers by Technology'!$F16</f>
        <v>1.5431879298095457E-3</v>
      </c>
      <c r="E3" s="22">
        <f>E$4*'Multipliers by Technology'!$F16</f>
        <v>1.5431879298095457E-3</v>
      </c>
      <c r="F3" s="22">
        <f>F$4*'Multipliers by Technology'!$F16</f>
        <v>1.5431879298095457E-3</v>
      </c>
      <c r="G3" s="22">
        <f>G$4*'Multipliers by Technology'!$F16</f>
        <v>1.5431879298095457E-3</v>
      </c>
      <c r="H3" s="22">
        <f>H$4*'Multipliers by Technology'!$F16</f>
        <v>1.5431879298095457E-3</v>
      </c>
      <c r="I3" s="22">
        <f>I$4*'Multipliers by Technology'!$F16</f>
        <v>1.5431879298095457E-3</v>
      </c>
      <c r="J3" s="22">
        <f>J$4*'Multipliers by Technology'!$F16</f>
        <v>1.5431879298095457E-3</v>
      </c>
      <c r="K3" s="22">
        <f>K$4*'Multipliers by Technology'!$F16</f>
        <v>1.5431879298095457E-3</v>
      </c>
      <c r="L3" s="22">
        <f>L$4*'Multipliers by Technology'!$F16</f>
        <v>1.5431879298095457E-3</v>
      </c>
      <c r="M3" s="22">
        <f>M$4*'Multipliers by Technology'!$F16</f>
        <v>1.5431879298095457E-3</v>
      </c>
      <c r="N3" s="22">
        <f>N$4*'Multipliers by Technology'!$F16</f>
        <v>1.5431879298095457E-3</v>
      </c>
      <c r="O3" s="22">
        <f>O$4*'Multipliers by Technology'!$F16</f>
        <v>1.5431879298095457E-3</v>
      </c>
      <c r="P3" s="22">
        <f>P$4*'Multipliers by Technology'!$F16</f>
        <v>1.5431879298095457E-3</v>
      </c>
      <c r="Q3" s="22">
        <f>Q$4*'Multipliers by Technology'!$F16</f>
        <v>1.5431879298095457E-3</v>
      </c>
      <c r="R3" s="22">
        <f>R$4*'Multipliers by Technology'!$F16</f>
        <v>1.5431879298095457E-3</v>
      </c>
      <c r="S3" s="22">
        <f>S$4*'Multipliers by Technology'!$F16</f>
        <v>1.5431879298095457E-3</v>
      </c>
      <c r="T3" s="22">
        <f>T$4*'Multipliers by Technology'!$F16</f>
        <v>1.5431879298095457E-3</v>
      </c>
      <c r="U3" s="22">
        <f>U$4*'Multipliers by Technology'!$F16</f>
        <v>1.5431879298095457E-3</v>
      </c>
      <c r="V3" s="22">
        <f>V$4*'Multipliers by Technology'!$F16</f>
        <v>1.5431879298095457E-3</v>
      </c>
      <c r="W3" s="22">
        <f>W$4*'Multipliers by Technology'!$F16</f>
        <v>1.5431879298095457E-3</v>
      </c>
      <c r="X3" s="22">
        <f>X$4*'Multipliers by Technology'!$F16</f>
        <v>1.5431879298095457E-3</v>
      </c>
      <c r="Y3" s="22">
        <f>Y$4*'Multipliers by Technology'!$F16</f>
        <v>1.5431879298095457E-3</v>
      </c>
      <c r="Z3" s="22">
        <f>Z$4*'Multipliers by Technology'!$F16</f>
        <v>1.5431879298095457E-3</v>
      </c>
      <c r="AA3" s="22">
        <f>AA$4*'Multipliers by Technology'!$F16</f>
        <v>1.5431879298095457E-3</v>
      </c>
      <c r="AB3" s="22">
        <f>AB$4*'Multipliers by Technology'!$F16</f>
        <v>1.5431879298095457E-3</v>
      </c>
      <c r="AC3" s="22">
        <f>AC$4*'Multipliers by Technology'!$F16</f>
        <v>1.5431879298095457E-3</v>
      </c>
      <c r="AD3" s="22">
        <f>AD$4*'Multipliers by Technology'!$F16</f>
        <v>1.5431879298095457E-3</v>
      </c>
      <c r="AE3" s="22">
        <f>AE$4*'Multipliers by Technology'!$F16</f>
        <v>1.5431879298095457E-3</v>
      </c>
      <c r="AF3" s="22">
        <f>AF$4*'Multipliers by Technology'!$F16</f>
        <v>1.5431879298095457E-3</v>
      </c>
      <c r="AG3" s="22">
        <f>AG$4*'Multipliers by Technology'!$F16</f>
        <v>1.5431879298095457E-3</v>
      </c>
      <c r="AH3" s="22">
        <f>AH$4*'Multipliers by Technology'!$F16</f>
        <v>1.5431879298095457E-3</v>
      </c>
      <c r="AI3" s="22">
        <f>AI$4*'Multipliers by Technology'!$F16</f>
        <v>1.5431879298095457E-3</v>
      </c>
    </row>
    <row r="4" spans="1:35">
      <c r="A4" t="s">
        <v>141</v>
      </c>
      <c r="B4" s="22">
        <f>'India Data'!G57</f>
        <v>1.5431879298095457E-3</v>
      </c>
      <c r="C4" s="22">
        <f>$B4</f>
        <v>1.5431879298095457E-3</v>
      </c>
      <c r="D4" s="22">
        <f t="shared" ref="D4:AI4" si="0">$B4</f>
        <v>1.5431879298095457E-3</v>
      </c>
      <c r="E4" s="22">
        <f t="shared" si="0"/>
        <v>1.5431879298095457E-3</v>
      </c>
      <c r="F4" s="22">
        <f t="shared" si="0"/>
        <v>1.5431879298095457E-3</v>
      </c>
      <c r="G4" s="22">
        <f t="shared" si="0"/>
        <v>1.5431879298095457E-3</v>
      </c>
      <c r="H4" s="22">
        <f t="shared" si="0"/>
        <v>1.5431879298095457E-3</v>
      </c>
      <c r="I4" s="22">
        <f t="shared" si="0"/>
        <v>1.5431879298095457E-3</v>
      </c>
      <c r="J4" s="22">
        <f t="shared" si="0"/>
        <v>1.5431879298095457E-3</v>
      </c>
      <c r="K4" s="22">
        <f t="shared" si="0"/>
        <v>1.5431879298095457E-3</v>
      </c>
      <c r="L4" s="22">
        <f t="shared" si="0"/>
        <v>1.5431879298095457E-3</v>
      </c>
      <c r="M4" s="22">
        <f t="shared" si="0"/>
        <v>1.5431879298095457E-3</v>
      </c>
      <c r="N4" s="22">
        <f t="shared" si="0"/>
        <v>1.5431879298095457E-3</v>
      </c>
      <c r="O4" s="22">
        <f t="shared" si="0"/>
        <v>1.5431879298095457E-3</v>
      </c>
      <c r="P4" s="22">
        <f t="shared" si="0"/>
        <v>1.5431879298095457E-3</v>
      </c>
      <c r="Q4" s="22">
        <f t="shared" si="0"/>
        <v>1.5431879298095457E-3</v>
      </c>
      <c r="R4" s="22">
        <f t="shared" si="0"/>
        <v>1.5431879298095457E-3</v>
      </c>
      <c r="S4" s="22">
        <f t="shared" si="0"/>
        <v>1.5431879298095457E-3</v>
      </c>
      <c r="T4" s="22">
        <f t="shared" si="0"/>
        <v>1.5431879298095457E-3</v>
      </c>
      <c r="U4" s="22">
        <f t="shared" si="0"/>
        <v>1.5431879298095457E-3</v>
      </c>
      <c r="V4" s="22">
        <f t="shared" si="0"/>
        <v>1.5431879298095457E-3</v>
      </c>
      <c r="W4" s="22">
        <f t="shared" si="0"/>
        <v>1.5431879298095457E-3</v>
      </c>
      <c r="X4" s="22">
        <f t="shared" si="0"/>
        <v>1.5431879298095457E-3</v>
      </c>
      <c r="Y4" s="22">
        <f t="shared" si="0"/>
        <v>1.5431879298095457E-3</v>
      </c>
      <c r="Z4" s="22">
        <f t="shared" si="0"/>
        <v>1.5431879298095457E-3</v>
      </c>
      <c r="AA4" s="22">
        <f t="shared" si="0"/>
        <v>1.5431879298095457E-3</v>
      </c>
      <c r="AB4" s="22">
        <f t="shared" si="0"/>
        <v>1.5431879298095457E-3</v>
      </c>
      <c r="AC4" s="22">
        <f t="shared" si="0"/>
        <v>1.5431879298095457E-3</v>
      </c>
      <c r="AD4" s="22">
        <f t="shared" si="0"/>
        <v>1.5431879298095457E-3</v>
      </c>
      <c r="AE4" s="22">
        <f t="shared" si="0"/>
        <v>1.5431879298095457E-3</v>
      </c>
      <c r="AF4" s="22">
        <f t="shared" si="0"/>
        <v>1.5431879298095457E-3</v>
      </c>
      <c r="AG4" s="22">
        <f t="shared" si="0"/>
        <v>1.5431879298095457E-3</v>
      </c>
      <c r="AH4" s="22">
        <f t="shared" si="0"/>
        <v>1.5431879298095457E-3</v>
      </c>
      <c r="AI4" s="22">
        <f t="shared" si="0"/>
        <v>1.5431879298095457E-3</v>
      </c>
    </row>
    <row r="5" spans="1:35">
      <c r="A5" t="s">
        <v>142</v>
      </c>
      <c r="B5" s="22">
        <f>B$4*'Multipliers by Technology'!$F18</f>
        <v>1.5431879298095457E-3</v>
      </c>
      <c r="C5" s="22">
        <f>C$4*'Multipliers by Technology'!$F18</f>
        <v>1.5431879298095457E-3</v>
      </c>
      <c r="D5" s="22">
        <f>D$4*'Multipliers by Technology'!$F18</f>
        <v>1.5431879298095457E-3</v>
      </c>
      <c r="E5" s="22">
        <f>E$4*'Multipliers by Technology'!$F18</f>
        <v>1.5431879298095457E-3</v>
      </c>
      <c r="F5" s="22">
        <f>F$4*'Multipliers by Technology'!$F18</f>
        <v>1.5431879298095457E-3</v>
      </c>
      <c r="G5" s="22">
        <f>G$4*'Multipliers by Technology'!$F18</f>
        <v>1.5431879298095457E-3</v>
      </c>
      <c r="H5" s="22">
        <f>H$4*'Multipliers by Technology'!$F18</f>
        <v>1.5431879298095457E-3</v>
      </c>
      <c r="I5" s="22">
        <f>I$4*'Multipliers by Technology'!$F18</f>
        <v>1.5431879298095457E-3</v>
      </c>
      <c r="J5" s="22">
        <f>J$4*'Multipliers by Technology'!$F18</f>
        <v>1.5431879298095457E-3</v>
      </c>
      <c r="K5" s="22">
        <f>K$4*'Multipliers by Technology'!$F18</f>
        <v>1.5431879298095457E-3</v>
      </c>
      <c r="L5" s="22">
        <f>L$4*'Multipliers by Technology'!$F18</f>
        <v>1.5431879298095457E-3</v>
      </c>
      <c r="M5" s="22">
        <f>M$4*'Multipliers by Technology'!$F18</f>
        <v>1.5431879298095457E-3</v>
      </c>
      <c r="N5" s="22">
        <f>N$4*'Multipliers by Technology'!$F18</f>
        <v>1.5431879298095457E-3</v>
      </c>
      <c r="O5" s="22">
        <f>O$4*'Multipliers by Technology'!$F18</f>
        <v>1.5431879298095457E-3</v>
      </c>
      <c r="P5" s="22">
        <f>P$4*'Multipliers by Technology'!$F18</f>
        <v>1.5431879298095457E-3</v>
      </c>
      <c r="Q5" s="22">
        <f>Q$4*'Multipliers by Technology'!$F18</f>
        <v>1.5431879298095457E-3</v>
      </c>
      <c r="R5" s="22">
        <f>R$4*'Multipliers by Technology'!$F18</f>
        <v>1.5431879298095457E-3</v>
      </c>
      <c r="S5" s="22">
        <f>S$4*'Multipliers by Technology'!$F18</f>
        <v>1.5431879298095457E-3</v>
      </c>
      <c r="T5" s="22">
        <f>T$4*'Multipliers by Technology'!$F18</f>
        <v>1.5431879298095457E-3</v>
      </c>
      <c r="U5" s="22">
        <f>U$4*'Multipliers by Technology'!$F18</f>
        <v>1.5431879298095457E-3</v>
      </c>
      <c r="V5" s="22">
        <f>V$4*'Multipliers by Technology'!$F18</f>
        <v>1.5431879298095457E-3</v>
      </c>
      <c r="W5" s="22">
        <f>W$4*'Multipliers by Technology'!$F18</f>
        <v>1.5431879298095457E-3</v>
      </c>
      <c r="X5" s="22">
        <f>X$4*'Multipliers by Technology'!$F18</f>
        <v>1.5431879298095457E-3</v>
      </c>
      <c r="Y5" s="22">
        <f>Y$4*'Multipliers by Technology'!$F18</f>
        <v>1.5431879298095457E-3</v>
      </c>
      <c r="Z5" s="22">
        <f>Z$4*'Multipliers by Technology'!$F18</f>
        <v>1.5431879298095457E-3</v>
      </c>
      <c r="AA5" s="22">
        <f>AA$4*'Multipliers by Technology'!$F18</f>
        <v>1.5431879298095457E-3</v>
      </c>
      <c r="AB5" s="22">
        <f>AB$4*'Multipliers by Technology'!$F18</f>
        <v>1.5431879298095457E-3</v>
      </c>
      <c r="AC5" s="22">
        <f>AC$4*'Multipliers by Technology'!$F18</f>
        <v>1.5431879298095457E-3</v>
      </c>
      <c r="AD5" s="22">
        <f>AD$4*'Multipliers by Technology'!$F18</f>
        <v>1.5431879298095457E-3</v>
      </c>
      <c r="AE5" s="22">
        <f>AE$4*'Multipliers by Technology'!$F18</f>
        <v>1.5431879298095457E-3</v>
      </c>
      <c r="AF5" s="22">
        <f>AF$4*'Multipliers by Technology'!$F18</f>
        <v>1.5431879298095457E-3</v>
      </c>
      <c r="AG5" s="22">
        <f>AG$4*'Multipliers by Technology'!$F18</f>
        <v>1.5431879298095457E-3</v>
      </c>
      <c r="AH5" s="22">
        <f>AH$4*'Multipliers by Technology'!$F18</f>
        <v>1.5431879298095457E-3</v>
      </c>
      <c r="AI5" s="22">
        <f>AI$4*'Multipliers by Technology'!$F18</f>
        <v>1.5431879298095457E-3</v>
      </c>
    </row>
    <row r="6" spans="1:35">
      <c r="A6" t="s">
        <v>143</v>
      </c>
      <c r="B6" s="22">
        <f>B$4*'Multipliers by Technology'!$F19</f>
        <v>2.4781120040737229E-3</v>
      </c>
      <c r="C6" s="22">
        <f>C$4*'Multipliers by Technology'!$F19</f>
        <v>2.4781120040737229E-3</v>
      </c>
      <c r="D6" s="22">
        <f>D$4*'Multipliers by Technology'!$F19</f>
        <v>2.4781120040737229E-3</v>
      </c>
      <c r="E6" s="22">
        <f>E$4*'Multipliers by Technology'!$F19</f>
        <v>2.4781120040737229E-3</v>
      </c>
      <c r="F6" s="22">
        <f>F$4*'Multipliers by Technology'!$F19</f>
        <v>2.4781120040737229E-3</v>
      </c>
      <c r="G6" s="22">
        <f>G$4*'Multipliers by Technology'!$F19</f>
        <v>2.4781120040737229E-3</v>
      </c>
      <c r="H6" s="22">
        <f>H$4*'Multipliers by Technology'!$F19</f>
        <v>2.4781120040737229E-3</v>
      </c>
      <c r="I6" s="22">
        <f>I$4*'Multipliers by Technology'!$F19</f>
        <v>2.4781120040737229E-3</v>
      </c>
      <c r="J6" s="22">
        <f>J$4*'Multipliers by Technology'!$F19</f>
        <v>2.4781120040737229E-3</v>
      </c>
      <c r="K6" s="22">
        <f>K$4*'Multipliers by Technology'!$F19</f>
        <v>2.4781120040737229E-3</v>
      </c>
      <c r="L6" s="22">
        <f>L$4*'Multipliers by Technology'!$F19</f>
        <v>2.4781120040737229E-3</v>
      </c>
      <c r="M6" s="22">
        <f>M$4*'Multipliers by Technology'!$F19</f>
        <v>2.4781120040737229E-3</v>
      </c>
      <c r="N6" s="22">
        <f>N$4*'Multipliers by Technology'!$F19</f>
        <v>2.4781120040737229E-3</v>
      </c>
      <c r="O6" s="22">
        <f>O$4*'Multipliers by Technology'!$F19</f>
        <v>2.4781120040737229E-3</v>
      </c>
      <c r="P6" s="22">
        <f>P$4*'Multipliers by Technology'!$F19</f>
        <v>2.4781120040737229E-3</v>
      </c>
      <c r="Q6" s="22">
        <f>Q$4*'Multipliers by Technology'!$F19</f>
        <v>2.4781120040737229E-3</v>
      </c>
      <c r="R6" s="22">
        <f>R$4*'Multipliers by Technology'!$F19</f>
        <v>2.4781120040737229E-3</v>
      </c>
      <c r="S6" s="22">
        <f>S$4*'Multipliers by Technology'!$F19</f>
        <v>2.4781120040737229E-3</v>
      </c>
      <c r="T6" s="22">
        <f>T$4*'Multipliers by Technology'!$F19</f>
        <v>2.4781120040737229E-3</v>
      </c>
      <c r="U6" s="22">
        <f>U$4*'Multipliers by Technology'!$F19</f>
        <v>2.4781120040737229E-3</v>
      </c>
      <c r="V6" s="22">
        <f>V$4*'Multipliers by Technology'!$F19</f>
        <v>2.4781120040737229E-3</v>
      </c>
      <c r="W6" s="22">
        <f>W$4*'Multipliers by Technology'!$F19</f>
        <v>2.4781120040737229E-3</v>
      </c>
      <c r="X6" s="22">
        <f>X$4*'Multipliers by Technology'!$F19</f>
        <v>2.4781120040737229E-3</v>
      </c>
      <c r="Y6" s="22">
        <f>Y$4*'Multipliers by Technology'!$F19</f>
        <v>2.4781120040737229E-3</v>
      </c>
      <c r="Z6" s="22">
        <f>Z$4*'Multipliers by Technology'!$F19</f>
        <v>2.4781120040737229E-3</v>
      </c>
      <c r="AA6" s="22">
        <f>AA$4*'Multipliers by Technology'!$F19</f>
        <v>2.4781120040737229E-3</v>
      </c>
      <c r="AB6" s="22">
        <f>AB$4*'Multipliers by Technology'!$F19</f>
        <v>2.4781120040737229E-3</v>
      </c>
      <c r="AC6" s="22">
        <f>AC$4*'Multipliers by Technology'!$F19</f>
        <v>2.4781120040737229E-3</v>
      </c>
      <c r="AD6" s="22">
        <f>AD$4*'Multipliers by Technology'!$F19</f>
        <v>2.4781120040737229E-3</v>
      </c>
      <c r="AE6" s="22">
        <f>AE$4*'Multipliers by Technology'!$F19</f>
        <v>2.4781120040737229E-3</v>
      </c>
      <c r="AF6" s="22">
        <f>AF$4*'Multipliers by Technology'!$F19</f>
        <v>2.4781120040737229E-3</v>
      </c>
      <c r="AG6" s="22">
        <f>AG$4*'Multipliers by Technology'!$F19</f>
        <v>2.4781120040737229E-3</v>
      </c>
      <c r="AH6" s="22">
        <f>AH$4*'Multipliers by Technology'!$F19</f>
        <v>2.4781120040737229E-3</v>
      </c>
      <c r="AI6" s="22">
        <f>AI$4*'Multipliers by Technology'!$F19</f>
        <v>2.4781120040737229E-3</v>
      </c>
    </row>
    <row r="7" spans="1:35">
      <c r="A7" t="s">
        <v>797</v>
      </c>
      <c r="B7" s="22">
        <f>B$4*'Multipliers by Technology'!$F20</f>
        <v>1.5431879298095457E-3</v>
      </c>
      <c r="C7" s="22">
        <f>C$4*'Multipliers by Technology'!$F20</f>
        <v>1.5431879298095457E-3</v>
      </c>
      <c r="D7" s="22">
        <f>D$4*'Multipliers by Technology'!$F20</f>
        <v>1.5431879298095457E-3</v>
      </c>
      <c r="E7" s="22">
        <f>E$4*'Multipliers by Technology'!$F20</f>
        <v>1.5431879298095457E-3</v>
      </c>
      <c r="F7" s="22">
        <f>F$4*'Multipliers by Technology'!$F20</f>
        <v>1.5431879298095457E-3</v>
      </c>
      <c r="G7" s="22">
        <f>G$4*'Multipliers by Technology'!$F20</f>
        <v>1.5431879298095457E-3</v>
      </c>
      <c r="H7" s="22">
        <f>H$4*'Multipliers by Technology'!$F20</f>
        <v>1.5431879298095457E-3</v>
      </c>
      <c r="I7" s="22">
        <f>I$4*'Multipliers by Technology'!$F20</f>
        <v>1.5431879298095457E-3</v>
      </c>
      <c r="J7" s="22">
        <f>J$4*'Multipliers by Technology'!$F20</f>
        <v>1.5431879298095457E-3</v>
      </c>
      <c r="K7" s="22">
        <f>K$4*'Multipliers by Technology'!$F20</f>
        <v>1.5431879298095457E-3</v>
      </c>
      <c r="L7" s="22">
        <f>L$4*'Multipliers by Technology'!$F20</f>
        <v>1.5431879298095457E-3</v>
      </c>
      <c r="M7" s="22">
        <f>M$4*'Multipliers by Technology'!$F20</f>
        <v>1.5431879298095457E-3</v>
      </c>
      <c r="N7" s="22">
        <f>N$4*'Multipliers by Technology'!$F20</f>
        <v>1.5431879298095457E-3</v>
      </c>
      <c r="O7" s="22">
        <f>O$4*'Multipliers by Technology'!$F20</f>
        <v>1.5431879298095457E-3</v>
      </c>
      <c r="P7" s="22">
        <f>P$4*'Multipliers by Technology'!$F20</f>
        <v>1.5431879298095457E-3</v>
      </c>
      <c r="Q7" s="22">
        <f>Q$4*'Multipliers by Technology'!$F20</f>
        <v>1.5431879298095457E-3</v>
      </c>
      <c r="R7" s="22">
        <f>R$4*'Multipliers by Technology'!$F20</f>
        <v>1.5431879298095457E-3</v>
      </c>
      <c r="S7" s="22">
        <f>S$4*'Multipliers by Technology'!$F20</f>
        <v>1.5431879298095457E-3</v>
      </c>
      <c r="T7" s="22">
        <f>T$4*'Multipliers by Technology'!$F20</f>
        <v>1.5431879298095457E-3</v>
      </c>
      <c r="U7" s="22">
        <f>U$4*'Multipliers by Technology'!$F20</f>
        <v>1.5431879298095457E-3</v>
      </c>
      <c r="V7" s="22">
        <f>V$4*'Multipliers by Technology'!$F20</f>
        <v>1.5431879298095457E-3</v>
      </c>
      <c r="W7" s="22">
        <f>W$4*'Multipliers by Technology'!$F20</f>
        <v>1.5431879298095457E-3</v>
      </c>
      <c r="X7" s="22">
        <f>X$4*'Multipliers by Technology'!$F20</f>
        <v>1.5431879298095457E-3</v>
      </c>
      <c r="Y7" s="22">
        <f>Y$4*'Multipliers by Technology'!$F20</f>
        <v>1.5431879298095457E-3</v>
      </c>
      <c r="Z7" s="22">
        <f>Z$4*'Multipliers by Technology'!$F20</f>
        <v>1.5431879298095457E-3</v>
      </c>
      <c r="AA7" s="22">
        <f>AA$4*'Multipliers by Technology'!$F20</f>
        <v>1.5431879298095457E-3</v>
      </c>
      <c r="AB7" s="22">
        <f>AB$4*'Multipliers by Technology'!$F20</f>
        <v>1.5431879298095457E-3</v>
      </c>
      <c r="AC7" s="22">
        <f>AC$4*'Multipliers by Technology'!$F20</f>
        <v>1.5431879298095457E-3</v>
      </c>
      <c r="AD7" s="22">
        <f>AD$4*'Multipliers by Technology'!$F20</f>
        <v>1.5431879298095457E-3</v>
      </c>
      <c r="AE7" s="22">
        <f>AE$4*'Multipliers by Technology'!$F20</f>
        <v>1.5431879298095457E-3</v>
      </c>
      <c r="AF7" s="22">
        <f>AF$4*'Multipliers by Technology'!$F20</f>
        <v>1.5431879298095457E-3</v>
      </c>
      <c r="AG7" s="22">
        <f>AG$4*'Multipliers by Technology'!$F20</f>
        <v>1.5431879298095457E-3</v>
      </c>
      <c r="AH7" s="22">
        <f>AH$4*'Multipliers by Technology'!$F20</f>
        <v>1.5431879298095457E-3</v>
      </c>
      <c r="AI7" s="22">
        <f>AI$4*'Multipliers by Technology'!$F20</f>
        <v>1.5431879298095457E-3</v>
      </c>
    </row>
    <row r="8" spans="1:35">
      <c r="A8" t="s">
        <v>798</v>
      </c>
      <c r="B8">
        <f>'Hydrogen vehicles - US data'!B12</f>
        <v>2.7273477921253108E-3</v>
      </c>
      <c r="C8">
        <f>'Hydrogen vehicles - US data'!C12</f>
        <v>2.7273477921253108E-3</v>
      </c>
      <c r="D8">
        <f>'Hydrogen vehicles - US data'!D12</f>
        <v>2.7273477921253108E-3</v>
      </c>
      <c r="E8">
        <f>'Hydrogen vehicles - US data'!E12</f>
        <v>2.7273477921253108E-3</v>
      </c>
      <c r="F8">
        <f>'Hydrogen vehicles - US data'!F12</f>
        <v>2.7273477921253108E-3</v>
      </c>
      <c r="G8">
        <f>'Hydrogen vehicles - US data'!G12</f>
        <v>2.7273477921253108E-3</v>
      </c>
      <c r="H8">
        <f>'Hydrogen vehicles - US data'!H12</f>
        <v>2.7273477921253108E-3</v>
      </c>
      <c r="I8">
        <f>'Hydrogen vehicles - US data'!I12</f>
        <v>2.7273477921253108E-3</v>
      </c>
      <c r="J8">
        <f>'Hydrogen vehicles - US data'!J12</f>
        <v>2.7273477921253108E-3</v>
      </c>
      <c r="K8">
        <f>'Hydrogen vehicles - US data'!K12</f>
        <v>2.7273477921253108E-3</v>
      </c>
      <c r="L8">
        <f>'Hydrogen vehicles - US data'!L12</f>
        <v>2.7273477921253108E-3</v>
      </c>
      <c r="M8">
        <f>'Hydrogen vehicles - US data'!M12</f>
        <v>2.7273477921253108E-3</v>
      </c>
      <c r="N8">
        <f>'Hydrogen vehicles - US data'!N12</f>
        <v>2.7273477921253108E-3</v>
      </c>
      <c r="O8">
        <f>'Hydrogen vehicles - US data'!O12</f>
        <v>2.7273477921253108E-3</v>
      </c>
      <c r="P8">
        <f>'Hydrogen vehicles - US data'!P12</f>
        <v>2.7273477921253108E-3</v>
      </c>
      <c r="Q8">
        <f>'Hydrogen vehicles - US data'!Q12</f>
        <v>2.7273477921253108E-3</v>
      </c>
      <c r="R8">
        <f>'Hydrogen vehicles - US data'!R12</f>
        <v>2.7273477921253108E-3</v>
      </c>
      <c r="S8">
        <f>'Hydrogen vehicles - US data'!S12</f>
        <v>2.7273477921253108E-3</v>
      </c>
      <c r="T8">
        <f>'Hydrogen vehicles - US data'!T12</f>
        <v>2.7273477921253108E-3</v>
      </c>
      <c r="U8">
        <f>'Hydrogen vehicles - US data'!U12</f>
        <v>2.7273477921253108E-3</v>
      </c>
      <c r="V8">
        <f>'Hydrogen vehicles - US data'!V12</f>
        <v>2.7273477921253108E-3</v>
      </c>
      <c r="W8">
        <f>'Hydrogen vehicles - US data'!W12</f>
        <v>2.7273477921253108E-3</v>
      </c>
      <c r="X8">
        <f>'Hydrogen vehicles - US data'!X12</f>
        <v>2.7273477921253108E-3</v>
      </c>
      <c r="Y8">
        <f>'Hydrogen vehicles - US data'!Y12</f>
        <v>2.7273477921253108E-3</v>
      </c>
      <c r="Z8">
        <f>'Hydrogen vehicles - US data'!Z12</f>
        <v>2.7273477921253108E-3</v>
      </c>
      <c r="AA8">
        <f>'Hydrogen vehicles - US data'!AA12</f>
        <v>2.7273477921253108E-3</v>
      </c>
      <c r="AB8">
        <f>'Hydrogen vehicles - US data'!AB12</f>
        <v>2.7273477921253108E-3</v>
      </c>
      <c r="AC8">
        <f>'Hydrogen vehicles - US data'!AC12</f>
        <v>2.7273477921253108E-3</v>
      </c>
      <c r="AD8">
        <f>'Hydrogen vehicles - US data'!AD12</f>
        <v>2.7273477921253108E-3</v>
      </c>
      <c r="AE8">
        <f>'Hydrogen vehicles - US data'!AE12</f>
        <v>2.7273477921253108E-3</v>
      </c>
      <c r="AF8">
        <f>'Hydrogen vehicles - US data'!AF12</f>
        <v>2.7273477921253108E-3</v>
      </c>
      <c r="AG8">
        <f>'Hydrogen vehicles - US data'!AG12</f>
        <v>2.7273477921253108E-3</v>
      </c>
      <c r="AH8">
        <f>'Hydrogen vehicles - US data'!AH12</f>
        <v>2.7273477921253108E-3</v>
      </c>
      <c r="AI8">
        <f>'Hydrogen vehicles - US data'!AI12</f>
        <v>2.7273477921253108E-3</v>
      </c>
    </row>
    <row r="13" spans="1:35">
      <c r="B13" s="54"/>
    </row>
    <row r="14" spans="1:35">
      <c r="B14" s="2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H19" sqref="H19"/>
    </sheetView>
  </sheetViews>
  <sheetFormatPr defaultRowHeight="14.25"/>
  <cols>
    <col min="1" max="1" width="31.265625" customWidth="1"/>
  </cols>
  <sheetData>
    <row r="1" spans="1:35">
      <c r="A1" s="1" t="s">
        <v>796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B$4*'Multipliers by Technology'!$G15</f>
        <v>3.7839224609655542E-3</v>
      </c>
      <c r="C2" s="22">
        <f>C$4*'Multipliers by Technology'!$G15</f>
        <v>3.7839224609655542E-3</v>
      </c>
      <c r="D2" s="22">
        <f>D$4*'Multipliers by Technology'!$G15</f>
        <v>3.7839224609655542E-3</v>
      </c>
      <c r="E2" s="22">
        <f>E$4*'Multipliers by Technology'!$G15</f>
        <v>3.7839224609655542E-3</v>
      </c>
      <c r="F2" s="22">
        <f>F$4*'Multipliers by Technology'!$G15</f>
        <v>3.7839224609655542E-3</v>
      </c>
      <c r="G2" s="22">
        <f>G$4*'Multipliers by Technology'!$G15</f>
        <v>3.7839224609655542E-3</v>
      </c>
      <c r="H2" s="22">
        <f>H$4*'Multipliers by Technology'!$G15</f>
        <v>3.7839224609655542E-3</v>
      </c>
      <c r="I2" s="22">
        <f>I$4*'Multipliers by Technology'!$G15</f>
        <v>3.7839224609655542E-3</v>
      </c>
      <c r="J2" s="22">
        <f>J$4*'Multipliers by Technology'!$G15</f>
        <v>3.7839224609655542E-3</v>
      </c>
      <c r="K2" s="22">
        <f>K$4*'Multipliers by Technology'!$G15</f>
        <v>3.7839224609655542E-3</v>
      </c>
      <c r="L2" s="22">
        <f>L$4*'Multipliers by Technology'!$G15</f>
        <v>3.7839224609655542E-3</v>
      </c>
      <c r="M2" s="22">
        <f>M$4*'Multipliers by Technology'!$G15</f>
        <v>3.7839224609655542E-3</v>
      </c>
      <c r="N2" s="22">
        <f>N$4*'Multipliers by Technology'!$G15</f>
        <v>3.7839224609655542E-3</v>
      </c>
      <c r="O2" s="22">
        <f>O$4*'Multipliers by Technology'!$G15</f>
        <v>3.7839224609655542E-3</v>
      </c>
      <c r="P2" s="22">
        <f>P$4*'Multipliers by Technology'!$G15</f>
        <v>3.7839224609655542E-3</v>
      </c>
      <c r="Q2" s="22">
        <f>Q$4*'Multipliers by Technology'!$G15</f>
        <v>3.7839224609655542E-3</v>
      </c>
      <c r="R2" s="22">
        <f>R$4*'Multipliers by Technology'!$G15</f>
        <v>3.7839224609655542E-3</v>
      </c>
      <c r="S2" s="22">
        <f>S$4*'Multipliers by Technology'!$G15</f>
        <v>3.7839224609655542E-3</v>
      </c>
      <c r="T2" s="22">
        <f>T$4*'Multipliers by Technology'!$G15</f>
        <v>3.7839224609655542E-3</v>
      </c>
      <c r="U2" s="22">
        <f>U$4*'Multipliers by Technology'!$G15</f>
        <v>3.7839224609655542E-3</v>
      </c>
      <c r="V2" s="22">
        <f>V$4*'Multipliers by Technology'!$G15</f>
        <v>3.7839224609655542E-3</v>
      </c>
      <c r="W2" s="22">
        <f>W$4*'Multipliers by Technology'!$G15</f>
        <v>3.7839224609655542E-3</v>
      </c>
      <c r="X2" s="22">
        <f>X$4*'Multipliers by Technology'!$G15</f>
        <v>3.7839224609655542E-3</v>
      </c>
      <c r="Y2" s="22">
        <f>Y$4*'Multipliers by Technology'!$G15</f>
        <v>3.7839224609655542E-3</v>
      </c>
      <c r="Z2" s="22">
        <f>Z$4*'Multipliers by Technology'!$G15</f>
        <v>3.7839224609655542E-3</v>
      </c>
      <c r="AA2" s="22">
        <f>AA$4*'Multipliers by Technology'!$G15</f>
        <v>3.7839224609655542E-3</v>
      </c>
      <c r="AB2" s="22">
        <f>AB$4*'Multipliers by Technology'!$G15</f>
        <v>3.7839224609655542E-3</v>
      </c>
      <c r="AC2" s="22">
        <f>AC$4*'Multipliers by Technology'!$G15</f>
        <v>3.7839224609655542E-3</v>
      </c>
      <c r="AD2" s="22">
        <f>AD$4*'Multipliers by Technology'!$G15</f>
        <v>3.7839224609655542E-3</v>
      </c>
      <c r="AE2" s="22">
        <f>AE$4*'Multipliers by Technology'!$G15</f>
        <v>3.7839224609655542E-3</v>
      </c>
      <c r="AF2" s="22">
        <f>AF$4*'Multipliers by Technology'!$G15</f>
        <v>3.7839224609655542E-3</v>
      </c>
      <c r="AG2" s="22">
        <f>AG$4*'Multipliers by Technology'!$G15</f>
        <v>3.7839224609655542E-3</v>
      </c>
      <c r="AH2" s="22">
        <f>AH$4*'Multipliers by Technology'!$G15</f>
        <v>3.7839224609655542E-3</v>
      </c>
      <c r="AI2" s="22">
        <f>AI$4*'Multipliers by Technology'!$G15</f>
        <v>3.7839224609655542E-3</v>
      </c>
    </row>
    <row r="3" spans="1:35">
      <c r="A3" t="s">
        <v>140</v>
      </c>
      <c r="B3" s="22">
        <f>B$4*'Multipliers by Technology'!$G16</f>
        <v>1.1883392852619099E-3</v>
      </c>
      <c r="C3" s="22">
        <f>C$4*'Multipliers by Technology'!$G16</f>
        <v>1.1883392852619099E-3</v>
      </c>
      <c r="D3" s="22">
        <f>D$4*'Multipliers by Technology'!$G16</f>
        <v>1.1883392852619099E-3</v>
      </c>
      <c r="E3" s="22">
        <f>E$4*'Multipliers by Technology'!$G16</f>
        <v>1.1883392852619099E-3</v>
      </c>
      <c r="F3" s="22">
        <f>F$4*'Multipliers by Technology'!$G16</f>
        <v>1.1883392852619099E-3</v>
      </c>
      <c r="G3" s="22">
        <f>G$4*'Multipliers by Technology'!$G16</f>
        <v>1.1883392852619099E-3</v>
      </c>
      <c r="H3" s="22">
        <f>H$4*'Multipliers by Technology'!$G16</f>
        <v>1.1883392852619099E-3</v>
      </c>
      <c r="I3" s="22">
        <f>I$4*'Multipliers by Technology'!$G16</f>
        <v>1.1883392852619099E-3</v>
      </c>
      <c r="J3" s="22">
        <f>J$4*'Multipliers by Technology'!$G16</f>
        <v>1.1883392852619099E-3</v>
      </c>
      <c r="K3" s="22">
        <f>K$4*'Multipliers by Technology'!$G16</f>
        <v>1.1883392852619099E-3</v>
      </c>
      <c r="L3" s="22">
        <f>L$4*'Multipliers by Technology'!$G16</f>
        <v>1.1883392852619099E-3</v>
      </c>
      <c r="M3" s="22">
        <f>M$4*'Multipliers by Technology'!$G16</f>
        <v>1.1883392852619099E-3</v>
      </c>
      <c r="N3" s="22">
        <f>N$4*'Multipliers by Technology'!$G16</f>
        <v>1.1883392852619099E-3</v>
      </c>
      <c r="O3" s="22">
        <f>O$4*'Multipliers by Technology'!$G16</f>
        <v>1.1883392852619099E-3</v>
      </c>
      <c r="P3" s="22">
        <f>P$4*'Multipliers by Technology'!$G16</f>
        <v>1.1883392852619099E-3</v>
      </c>
      <c r="Q3" s="22">
        <f>Q$4*'Multipliers by Technology'!$G16</f>
        <v>1.1883392852619099E-3</v>
      </c>
      <c r="R3" s="22">
        <f>R$4*'Multipliers by Technology'!$G16</f>
        <v>1.1883392852619099E-3</v>
      </c>
      <c r="S3" s="22">
        <f>S$4*'Multipliers by Technology'!$G16</f>
        <v>1.1883392852619099E-3</v>
      </c>
      <c r="T3" s="22">
        <f>T$4*'Multipliers by Technology'!$G16</f>
        <v>1.1883392852619099E-3</v>
      </c>
      <c r="U3" s="22">
        <f>U$4*'Multipliers by Technology'!$G16</f>
        <v>1.1883392852619099E-3</v>
      </c>
      <c r="V3" s="22">
        <f>V$4*'Multipliers by Technology'!$G16</f>
        <v>1.1883392852619099E-3</v>
      </c>
      <c r="W3" s="22">
        <f>W$4*'Multipliers by Technology'!$G16</f>
        <v>1.1883392852619099E-3</v>
      </c>
      <c r="X3" s="22">
        <f>X$4*'Multipliers by Technology'!$G16</f>
        <v>1.1883392852619099E-3</v>
      </c>
      <c r="Y3" s="22">
        <f>Y$4*'Multipliers by Technology'!$G16</f>
        <v>1.1883392852619099E-3</v>
      </c>
      <c r="Z3" s="22">
        <f>Z$4*'Multipliers by Technology'!$G16</f>
        <v>1.1883392852619099E-3</v>
      </c>
      <c r="AA3" s="22">
        <f>AA$4*'Multipliers by Technology'!$G16</f>
        <v>1.1883392852619099E-3</v>
      </c>
      <c r="AB3" s="22">
        <f>AB$4*'Multipliers by Technology'!$G16</f>
        <v>1.1883392852619099E-3</v>
      </c>
      <c r="AC3" s="22">
        <f>AC$4*'Multipliers by Technology'!$G16</f>
        <v>1.1883392852619099E-3</v>
      </c>
      <c r="AD3" s="22">
        <f>AD$4*'Multipliers by Technology'!$G16</f>
        <v>1.1883392852619099E-3</v>
      </c>
      <c r="AE3" s="22">
        <f>AE$4*'Multipliers by Technology'!$G16</f>
        <v>1.1883392852619099E-3</v>
      </c>
      <c r="AF3" s="22">
        <f>AF$4*'Multipliers by Technology'!$G16</f>
        <v>1.1883392852619099E-3</v>
      </c>
      <c r="AG3" s="22">
        <f>AG$4*'Multipliers by Technology'!$G16</f>
        <v>1.1883392852619099E-3</v>
      </c>
      <c r="AH3" s="22">
        <f>AH$4*'Multipliers by Technology'!$G16</f>
        <v>1.1883392852619099E-3</v>
      </c>
      <c r="AI3" s="22">
        <f>AI$4*'Multipliers by Technology'!$G16</f>
        <v>1.1883392852619099E-3</v>
      </c>
    </row>
    <row r="4" spans="1:35">
      <c r="A4" t="s">
        <v>141</v>
      </c>
      <c r="B4" s="22">
        <f>'India Data'!G64</f>
        <v>1.1883392852619099E-3</v>
      </c>
      <c r="C4" s="22">
        <f>$B4</f>
        <v>1.1883392852619099E-3</v>
      </c>
      <c r="D4" s="22">
        <f t="shared" ref="D4:AI4" si="0">$B4</f>
        <v>1.1883392852619099E-3</v>
      </c>
      <c r="E4" s="22">
        <f t="shared" si="0"/>
        <v>1.1883392852619099E-3</v>
      </c>
      <c r="F4" s="22">
        <f t="shared" si="0"/>
        <v>1.1883392852619099E-3</v>
      </c>
      <c r="G4" s="22">
        <f t="shared" si="0"/>
        <v>1.1883392852619099E-3</v>
      </c>
      <c r="H4" s="22">
        <f t="shared" si="0"/>
        <v>1.1883392852619099E-3</v>
      </c>
      <c r="I4" s="22">
        <f t="shared" si="0"/>
        <v>1.1883392852619099E-3</v>
      </c>
      <c r="J4" s="22">
        <f t="shared" si="0"/>
        <v>1.1883392852619099E-3</v>
      </c>
      <c r="K4" s="22">
        <f t="shared" si="0"/>
        <v>1.1883392852619099E-3</v>
      </c>
      <c r="L4" s="22">
        <f t="shared" si="0"/>
        <v>1.1883392852619099E-3</v>
      </c>
      <c r="M4" s="22">
        <f t="shared" si="0"/>
        <v>1.1883392852619099E-3</v>
      </c>
      <c r="N4" s="22">
        <f t="shared" si="0"/>
        <v>1.1883392852619099E-3</v>
      </c>
      <c r="O4" s="22">
        <f t="shared" si="0"/>
        <v>1.1883392852619099E-3</v>
      </c>
      <c r="P4" s="22">
        <f t="shared" si="0"/>
        <v>1.1883392852619099E-3</v>
      </c>
      <c r="Q4" s="22">
        <f t="shared" si="0"/>
        <v>1.1883392852619099E-3</v>
      </c>
      <c r="R4" s="22">
        <f t="shared" si="0"/>
        <v>1.1883392852619099E-3</v>
      </c>
      <c r="S4" s="22">
        <f t="shared" si="0"/>
        <v>1.1883392852619099E-3</v>
      </c>
      <c r="T4" s="22">
        <f t="shared" si="0"/>
        <v>1.1883392852619099E-3</v>
      </c>
      <c r="U4" s="22">
        <f t="shared" si="0"/>
        <v>1.1883392852619099E-3</v>
      </c>
      <c r="V4" s="22">
        <f t="shared" si="0"/>
        <v>1.1883392852619099E-3</v>
      </c>
      <c r="W4" s="22">
        <f t="shared" si="0"/>
        <v>1.1883392852619099E-3</v>
      </c>
      <c r="X4" s="22">
        <f t="shared" si="0"/>
        <v>1.1883392852619099E-3</v>
      </c>
      <c r="Y4" s="22">
        <f t="shared" si="0"/>
        <v>1.1883392852619099E-3</v>
      </c>
      <c r="Z4" s="22">
        <f t="shared" si="0"/>
        <v>1.1883392852619099E-3</v>
      </c>
      <c r="AA4" s="22">
        <f t="shared" si="0"/>
        <v>1.1883392852619099E-3</v>
      </c>
      <c r="AB4" s="22">
        <f t="shared" si="0"/>
        <v>1.1883392852619099E-3</v>
      </c>
      <c r="AC4" s="22">
        <f t="shared" si="0"/>
        <v>1.1883392852619099E-3</v>
      </c>
      <c r="AD4" s="22">
        <f t="shared" si="0"/>
        <v>1.1883392852619099E-3</v>
      </c>
      <c r="AE4" s="22">
        <f t="shared" si="0"/>
        <v>1.1883392852619099E-3</v>
      </c>
      <c r="AF4" s="22">
        <f t="shared" si="0"/>
        <v>1.1883392852619099E-3</v>
      </c>
      <c r="AG4" s="22">
        <f t="shared" si="0"/>
        <v>1.1883392852619099E-3</v>
      </c>
      <c r="AH4" s="22">
        <f t="shared" si="0"/>
        <v>1.1883392852619099E-3</v>
      </c>
      <c r="AI4" s="22">
        <f t="shared" si="0"/>
        <v>1.1883392852619099E-3</v>
      </c>
    </row>
    <row r="5" spans="1:35">
      <c r="A5" t="s">
        <v>142</v>
      </c>
      <c r="B5" s="22">
        <f>B$4*'Multipliers by Technology'!$G18</f>
        <v>1.1883392852619099E-3</v>
      </c>
      <c r="C5" s="22">
        <f>C$4*'Multipliers by Technology'!$G18</f>
        <v>1.1883392852619099E-3</v>
      </c>
      <c r="D5" s="22">
        <f>D$4*'Multipliers by Technology'!$G18</f>
        <v>1.1883392852619099E-3</v>
      </c>
      <c r="E5" s="22">
        <f>E$4*'Multipliers by Technology'!$G18</f>
        <v>1.1883392852619099E-3</v>
      </c>
      <c r="F5" s="22">
        <f>F$4*'Multipliers by Technology'!$G18</f>
        <v>1.1883392852619099E-3</v>
      </c>
      <c r="G5" s="22">
        <f>G$4*'Multipliers by Technology'!$G18</f>
        <v>1.1883392852619099E-3</v>
      </c>
      <c r="H5" s="22">
        <f>H$4*'Multipliers by Technology'!$G18</f>
        <v>1.1883392852619099E-3</v>
      </c>
      <c r="I5" s="22">
        <f>I$4*'Multipliers by Technology'!$G18</f>
        <v>1.1883392852619099E-3</v>
      </c>
      <c r="J5" s="22">
        <f>J$4*'Multipliers by Technology'!$G18</f>
        <v>1.1883392852619099E-3</v>
      </c>
      <c r="K5" s="22">
        <f>K$4*'Multipliers by Technology'!$G18</f>
        <v>1.1883392852619099E-3</v>
      </c>
      <c r="L5" s="22">
        <f>L$4*'Multipliers by Technology'!$G18</f>
        <v>1.1883392852619099E-3</v>
      </c>
      <c r="M5" s="22">
        <f>M$4*'Multipliers by Technology'!$G18</f>
        <v>1.1883392852619099E-3</v>
      </c>
      <c r="N5" s="22">
        <f>N$4*'Multipliers by Technology'!$G18</f>
        <v>1.1883392852619099E-3</v>
      </c>
      <c r="O5" s="22">
        <f>O$4*'Multipliers by Technology'!$G18</f>
        <v>1.1883392852619099E-3</v>
      </c>
      <c r="P5" s="22">
        <f>P$4*'Multipliers by Technology'!$G18</f>
        <v>1.1883392852619099E-3</v>
      </c>
      <c r="Q5" s="22">
        <f>Q$4*'Multipliers by Technology'!$G18</f>
        <v>1.1883392852619099E-3</v>
      </c>
      <c r="R5" s="22">
        <f>R$4*'Multipliers by Technology'!$G18</f>
        <v>1.1883392852619099E-3</v>
      </c>
      <c r="S5" s="22">
        <f>S$4*'Multipliers by Technology'!$G18</f>
        <v>1.1883392852619099E-3</v>
      </c>
      <c r="T5" s="22">
        <f>T$4*'Multipliers by Technology'!$G18</f>
        <v>1.1883392852619099E-3</v>
      </c>
      <c r="U5" s="22">
        <f>U$4*'Multipliers by Technology'!$G18</f>
        <v>1.1883392852619099E-3</v>
      </c>
      <c r="V5" s="22">
        <f>V$4*'Multipliers by Technology'!$G18</f>
        <v>1.1883392852619099E-3</v>
      </c>
      <c r="W5" s="22">
        <f>W$4*'Multipliers by Technology'!$G18</f>
        <v>1.1883392852619099E-3</v>
      </c>
      <c r="X5" s="22">
        <f>X$4*'Multipliers by Technology'!$G18</f>
        <v>1.1883392852619099E-3</v>
      </c>
      <c r="Y5" s="22">
        <f>Y$4*'Multipliers by Technology'!$G18</f>
        <v>1.1883392852619099E-3</v>
      </c>
      <c r="Z5" s="22">
        <f>Z$4*'Multipliers by Technology'!$G18</f>
        <v>1.1883392852619099E-3</v>
      </c>
      <c r="AA5" s="22">
        <f>AA$4*'Multipliers by Technology'!$G18</f>
        <v>1.1883392852619099E-3</v>
      </c>
      <c r="AB5" s="22">
        <f>AB$4*'Multipliers by Technology'!$G18</f>
        <v>1.1883392852619099E-3</v>
      </c>
      <c r="AC5" s="22">
        <f>AC$4*'Multipliers by Technology'!$G18</f>
        <v>1.1883392852619099E-3</v>
      </c>
      <c r="AD5" s="22">
        <f>AD$4*'Multipliers by Technology'!$G18</f>
        <v>1.1883392852619099E-3</v>
      </c>
      <c r="AE5" s="22">
        <f>AE$4*'Multipliers by Technology'!$G18</f>
        <v>1.1883392852619099E-3</v>
      </c>
      <c r="AF5" s="22">
        <f>AF$4*'Multipliers by Technology'!$G18</f>
        <v>1.1883392852619099E-3</v>
      </c>
      <c r="AG5" s="22">
        <f>AG$4*'Multipliers by Technology'!$G18</f>
        <v>1.1883392852619099E-3</v>
      </c>
      <c r="AH5" s="22">
        <f>AH$4*'Multipliers by Technology'!$G18</f>
        <v>1.1883392852619099E-3</v>
      </c>
      <c r="AI5" s="22">
        <f>AI$4*'Multipliers by Technology'!$G18</f>
        <v>1.1883392852619099E-3</v>
      </c>
    </row>
    <row r="6" spans="1:35">
      <c r="A6" t="s">
        <v>143</v>
      </c>
      <c r="B6" s="22">
        <f>B$4*'Multipliers by Technology'!$G19</f>
        <v>1.9082820639242347E-3</v>
      </c>
      <c r="C6" s="22">
        <f>C$4*'Multipliers by Technology'!$G19</f>
        <v>1.9082820639242347E-3</v>
      </c>
      <c r="D6" s="22">
        <f>D$4*'Multipliers by Technology'!$G19</f>
        <v>1.9082820639242347E-3</v>
      </c>
      <c r="E6" s="22">
        <f>E$4*'Multipliers by Technology'!$G19</f>
        <v>1.9082820639242347E-3</v>
      </c>
      <c r="F6" s="22">
        <f>F$4*'Multipliers by Technology'!$G19</f>
        <v>1.9082820639242347E-3</v>
      </c>
      <c r="G6" s="22">
        <f>G$4*'Multipliers by Technology'!$G19</f>
        <v>1.9082820639242347E-3</v>
      </c>
      <c r="H6" s="22">
        <f>H$4*'Multipliers by Technology'!$G19</f>
        <v>1.9082820639242347E-3</v>
      </c>
      <c r="I6" s="22">
        <f>I$4*'Multipliers by Technology'!$G19</f>
        <v>1.9082820639242347E-3</v>
      </c>
      <c r="J6" s="22">
        <f>J$4*'Multipliers by Technology'!$G19</f>
        <v>1.9082820639242347E-3</v>
      </c>
      <c r="K6" s="22">
        <f>K$4*'Multipliers by Technology'!$G19</f>
        <v>1.9082820639242347E-3</v>
      </c>
      <c r="L6" s="22">
        <f>L$4*'Multipliers by Technology'!$G19</f>
        <v>1.9082820639242347E-3</v>
      </c>
      <c r="M6" s="22">
        <f>M$4*'Multipliers by Technology'!$G19</f>
        <v>1.9082820639242347E-3</v>
      </c>
      <c r="N6" s="22">
        <f>N$4*'Multipliers by Technology'!$G19</f>
        <v>1.9082820639242347E-3</v>
      </c>
      <c r="O6" s="22">
        <f>O$4*'Multipliers by Technology'!$G19</f>
        <v>1.9082820639242347E-3</v>
      </c>
      <c r="P6" s="22">
        <f>P$4*'Multipliers by Technology'!$G19</f>
        <v>1.9082820639242347E-3</v>
      </c>
      <c r="Q6" s="22">
        <f>Q$4*'Multipliers by Technology'!$G19</f>
        <v>1.9082820639242347E-3</v>
      </c>
      <c r="R6" s="22">
        <f>R$4*'Multipliers by Technology'!$G19</f>
        <v>1.9082820639242347E-3</v>
      </c>
      <c r="S6" s="22">
        <f>S$4*'Multipliers by Technology'!$G19</f>
        <v>1.9082820639242347E-3</v>
      </c>
      <c r="T6" s="22">
        <f>T$4*'Multipliers by Technology'!$G19</f>
        <v>1.9082820639242347E-3</v>
      </c>
      <c r="U6" s="22">
        <f>U$4*'Multipliers by Technology'!$G19</f>
        <v>1.9082820639242347E-3</v>
      </c>
      <c r="V6" s="22">
        <f>V$4*'Multipliers by Technology'!$G19</f>
        <v>1.9082820639242347E-3</v>
      </c>
      <c r="W6" s="22">
        <f>W$4*'Multipliers by Technology'!$G19</f>
        <v>1.9082820639242347E-3</v>
      </c>
      <c r="X6" s="22">
        <f>X$4*'Multipliers by Technology'!$G19</f>
        <v>1.9082820639242347E-3</v>
      </c>
      <c r="Y6" s="22">
        <f>Y$4*'Multipliers by Technology'!$G19</f>
        <v>1.9082820639242347E-3</v>
      </c>
      <c r="Z6" s="22">
        <f>Z$4*'Multipliers by Technology'!$G19</f>
        <v>1.9082820639242347E-3</v>
      </c>
      <c r="AA6" s="22">
        <f>AA$4*'Multipliers by Technology'!$G19</f>
        <v>1.9082820639242347E-3</v>
      </c>
      <c r="AB6" s="22">
        <f>AB$4*'Multipliers by Technology'!$G19</f>
        <v>1.9082820639242347E-3</v>
      </c>
      <c r="AC6" s="22">
        <f>AC$4*'Multipliers by Technology'!$G19</f>
        <v>1.9082820639242347E-3</v>
      </c>
      <c r="AD6" s="22">
        <f>AD$4*'Multipliers by Technology'!$G19</f>
        <v>1.9082820639242347E-3</v>
      </c>
      <c r="AE6" s="22">
        <f>AE$4*'Multipliers by Technology'!$G19</f>
        <v>1.9082820639242347E-3</v>
      </c>
      <c r="AF6" s="22">
        <f>AF$4*'Multipliers by Technology'!$G19</f>
        <v>1.9082820639242347E-3</v>
      </c>
      <c r="AG6" s="22">
        <f>AG$4*'Multipliers by Technology'!$G19</f>
        <v>1.9082820639242347E-3</v>
      </c>
      <c r="AH6" s="22">
        <f>AH$4*'Multipliers by Technology'!$G19</f>
        <v>1.9082820639242347E-3</v>
      </c>
      <c r="AI6" s="22">
        <f>AI$4*'Multipliers by Technology'!$G19</f>
        <v>1.9082820639242347E-3</v>
      </c>
    </row>
    <row r="7" spans="1:35">
      <c r="A7" t="s">
        <v>797</v>
      </c>
      <c r="B7" s="22">
        <f>B$4*'Multipliers by Technology'!$G20</f>
        <v>1.1883392852619099E-3</v>
      </c>
      <c r="C7" s="22">
        <f>C$4*'Multipliers by Technology'!$G20</f>
        <v>1.1883392852619099E-3</v>
      </c>
      <c r="D7" s="22">
        <f>D$4*'Multipliers by Technology'!$G20</f>
        <v>1.1883392852619099E-3</v>
      </c>
      <c r="E7" s="22">
        <f>E$4*'Multipliers by Technology'!$G20</f>
        <v>1.1883392852619099E-3</v>
      </c>
      <c r="F7" s="22">
        <f>F$4*'Multipliers by Technology'!$G20</f>
        <v>1.1883392852619099E-3</v>
      </c>
      <c r="G7" s="22">
        <f>G$4*'Multipliers by Technology'!$G20</f>
        <v>1.1883392852619099E-3</v>
      </c>
      <c r="H7" s="22">
        <f>H$4*'Multipliers by Technology'!$G20</f>
        <v>1.1883392852619099E-3</v>
      </c>
      <c r="I7" s="22">
        <f>I$4*'Multipliers by Technology'!$G20</f>
        <v>1.1883392852619099E-3</v>
      </c>
      <c r="J7" s="22">
        <f>J$4*'Multipliers by Technology'!$G20</f>
        <v>1.1883392852619099E-3</v>
      </c>
      <c r="K7" s="22">
        <f>K$4*'Multipliers by Technology'!$G20</f>
        <v>1.1883392852619099E-3</v>
      </c>
      <c r="L7" s="22">
        <f>L$4*'Multipliers by Technology'!$G20</f>
        <v>1.1883392852619099E-3</v>
      </c>
      <c r="M7" s="22">
        <f>M$4*'Multipliers by Technology'!$G20</f>
        <v>1.1883392852619099E-3</v>
      </c>
      <c r="N7" s="22">
        <f>N$4*'Multipliers by Technology'!$G20</f>
        <v>1.1883392852619099E-3</v>
      </c>
      <c r="O7" s="22">
        <f>O$4*'Multipliers by Technology'!$G20</f>
        <v>1.1883392852619099E-3</v>
      </c>
      <c r="P7" s="22">
        <f>P$4*'Multipliers by Technology'!$G20</f>
        <v>1.1883392852619099E-3</v>
      </c>
      <c r="Q7" s="22">
        <f>Q$4*'Multipliers by Technology'!$G20</f>
        <v>1.1883392852619099E-3</v>
      </c>
      <c r="R7" s="22">
        <f>R$4*'Multipliers by Technology'!$G20</f>
        <v>1.1883392852619099E-3</v>
      </c>
      <c r="S7" s="22">
        <f>S$4*'Multipliers by Technology'!$G20</f>
        <v>1.1883392852619099E-3</v>
      </c>
      <c r="T7" s="22">
        <f>T$4*'Multipliers by Technology'!$G20</f>
        <v>1.1883392852619099E-3</v>
      </c>
      <c r="U7" s="22">
        <f>U$4*'Multipliers by Technology'!$G20</f>
        <v>1.1883392852619099E-3</v>
      </c>
      <c r="V7" s="22">
        <f>V$4*'Multipliers by Technology'!$G20</f>
        <v>1.1883392852619099E-3</v>
      </c>
      <c r="W7" s="22">
        <f>W$4*'Multipliers by Technology'!$G20</f>
        <v>1.1883392852619099E-3</v>
      </c>
      <c r="X7" s="22">
        <f>X$4*'Multipliers by Technology'!$G20</f>
        <v>1.1883392852619099E-3</v>
      </c>
      <c r="Y7" s="22">
        <f>Y$4*'Multipliers by Technology'!$G20</f>
        <v>1.1883392852619099E-3</v>
      </c>
      <c r="Z7" s="22">
        <f>Z$4*'Multipliers by Technology'!$G20</f>
        <v>1.1883392852619099E-3</v>
      </c>
      <c r="AA7" s="22">
        <f>AA$4*'Multipliers by Technology'!$G20</f>
        <v>1.1883392852619099E-3</v>
      </c>
      <c r="AB7" s="22">
        <f>AB$4*'Multipliers by Technology'!$G20</f>
        <v>1.1883392852619099E-3</v>
      </c>
      <c r="AC7" s="22">
        <f>AC$4*'Multipliers by Technology'!$G20</f>
        <v>1.1883392852619099E-3</v>
      </c>
      <c r="AD7" s="22">
        <f>AD$4*'Multipliers by Technology'!$G20</f>
        <v>1.1883392852619099E-3</v>
      </c>
      <c r="AE7" s="22">
        <f>AE$4*'Multipliers by Technology'!$G20</f>
        <v>1.1883392852619099E-3</v>
      </c>
      <c r="AF7" s="22">
        <f>AF$4*'Multipliers by Technology'!$G20</f>
        <v>1.1883392852619099E-3</v>
      </c>
      <c r="AG7" s="22">
        <f>AG$4*'Multipliers by Technology'!$G20</f>
        <v>1.1883392852619099E-3</v>
      </c>
      <c r="AH7" s="22">
        <f>AH$4*'Multipliers by Technology'!$G20</f>
        <v>1.1883392852619099E-3</v>
      </c>
      <c r="AI7" s="22">
        <f>AI$4*'Multipliers by Technology'!$G20</f>
        <v>1.1883392852619099E-3</v>
      </c>
    </row>
    <row r="8" spans="1:35">
      <c r="A8" t="s">
        <v>798</v>
      </c>
      <c r="B8">
        <f>'Hydrogen vehicles - US data'!B12</f>
        <v>2.7273477921253108E-3</v>
      </c>
      <c r="C8">
        <f>'Hydrogen vehicles - US data'!C12</f>
        <v>2.7273477921253108E-3</v>
      </c>
      <c r="D8">
        <f>'Hydrogen vehicles - US data'!D12</f>
        <v>2.7273477921253108E-3</v>
      </c>
      <c r="E8">
        <f>'Hydrogen vehicles - US data'!E12</f>
        <v>2.7273477921253108E-3</v>
      </c>
      <c r="F8">
        <f>'Hydrogen vehicles - US data'!F12</f>
        <v>2.7273477921253108E-3</v>
      </c>
      <c r="G8">
        <f>'Hydrogen vehicles - US data'!G12</f>
        <v>2.7273477921253108E-3</v>
      </c>
      <c r="H8">
        <f>'Hydrogen vehicles - US data'!H12</f>
        <v>2.7273477921253108E-3</v>
      </c>
      <c r="I8">
        <f>'Hydrogen vehicles - US data'!I12</f>
        <v>2.7273477921253108E-3</v>
      </c>
      <c r="J8">
        <f>'Hydrogen vehicles - US data'!J12</f>
        <v>2.7273477921253108E-3</v>
      </c>
      <c r="K8">
        <f>'Hydrogen vehicles - US data'!K12</f>
        <v>2.7273477921253108E-3</v>
      </c>
      <c r="L8">
        <f>'Hydrogen vehicles - US data'!L12</f>
        <v>2.7273477921253108E-3</v>
      </c>
      <c r="M8">
        <f>'Hydrogen vehicles - US data'!M12</f>
        <v>2.7273477921253108E-3</v>
      </c>
      <c r="N8">
        <f>'Hydrogen vehicles - US data'!N12</f>
        <v>2.7273477921253108E-3</v>
      </c>
      <c r="O8">
        <f>'Hydrogen vehicles - US data'!O12</f>
        <v>2.7273477921253108E-3</v>
      </c>
      <c r="P8">
        <f>'Hydrogen vehicles - US data'!P12</f>
        <v>2.7273477921253108E-3</v>
      </c>
      <c r="Q8">
        <f>'Hydrogen vehicles - US data'!Q12</f>
        <v>2.7273477921253108E-3</v>
      </c>
      <c r="R8">
        <f>'Hydrogen vehicles - US data'!R12</f>
        <v>2.7273477921253108E-3</v>
      </c>
      <c r="S8">
        <f>'Hydrogen vehicles - US data'!S12</f>
        <v>2.7273477921253108E-3</v>
      </c>
      <c r="T8">
        <f>'Hydrogen vehicles - US data'!T12</f>
        <v>2.7273477921253108E-3</v>
      </c>
      <c r="U8">
        <f>'Hydrogen vehicles - US data'!U12</f>
        <v>2.7273477921253108E-3</v>
      </c>
      <c r="V8">
        <f>'Hydrogen vehicles - US data'!V12</f>
        <v>2.7273477921253108E-3</v>
      </c>
      <c r="W8">
        <f>'Hydrogen vehicles - US data'!W12</f>
        <v>2.7273477921253108E-3</v>
      </c>
      <c r="X8">
        <f>'Hydrogen vehicles - US data'!X12</f>
        <v>2.7273477921253108E-3</v>
      </c>
      <c r="Y8">
        <f>'Hydrogen vehicles - US data'!Y12</f>
        <v>2.7273477921253108E-3</v>
      </c>
      <c r="Z8">
        <f>'Hydrogen vehicles - US data'!Z12</f>
        <v>2.7273477921253108E-3</v>
      </c>
      <c r="AA8">
        <f>'Hydrogen vehicles - US data'!AA12</f>
        <v>2.7273477921253108E-3</v>
      </c>
      <c r="AB8">
        <f>'Hydrogen vehicles - US data'!AB12</f>
        <v>2.7273477921253108E-3</v>
      </c>
      <c r="AC8">
        <f>'Hydrogen vehicles - US data'!AC12</f>
        <v>2.7273477921253108E-3</v>
      </c>
      <c r="AD8">
        <f>'Hydrogen vehicles - US data'!AD12</f>
        <v>2.7273477921253108E-3</v>
      </c>
      <c r="AE8">
        <f>'Hydrogen vehicles - US data'!AE12</f>
        <v>2.7273477921253108E-3</v>
      </c>
      <c r="AF8">
        <f>'Hydrogen vehicles - US data'!AF12</f>
        <v>2.7273477921253108E-3</v>
      </c>
      <c r="AG8">
        <f>'Hydrogen vehicles - US data'!AG12</f>
        <v>2.7273477921253108E-3</v>
      </c>
      <c r="AH8">
        <f>'Hydrogen vehicles - US data'!AH12</f>
        <v>2.7273477921253108E-3</v>
      </c>
      <c r="AI8">
        <f>'Hydrogen vehicles - US data'!AI12</f>
        <v>2.7273477921253108E-3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B29" sqref="B29"/>
    </sheetView>
  </sheetViews>
  <sheetFormatPr defaultRowHeight="14.25"/>
  <cols>
    <col min="1" max="1" width="22.59765625" customWidth="1"/>
    <col min="2" max="2" width="9.59765625" bestFit="1" customWidth="1"/>
  </cols>
  <sheetData>
    <row r="1" spans="1:4">
      <c r="A1" s="1" t="s">
        <v>730</v>
      </c>
    </row>
    <row r="2" spans="1:4">
      <c r="A2" s="25" t="s">
        <v>731</v>
      </c>
    </row>
    <row r="3" spans="1:4">
      <c r="A3" s="1"/>
    </row>
    <row r="4" spans="1:4">
      <c r="A4" t="s">
        <v>708</v>
      </c>
      <c r="B4">
        <f>AVERAGE(120388,124340)</f>
        <v>122364</v>
      </c>
      <c r="C4" t="s">
        <v>706</v>
      </c>
      <c r="D4" s="60" t="s">
        <v>707</v>
      </c>
    </row>
    <row r="5" spans="1:4">
      <c r="A5" t="s">
        <v>708</v>
      </c>
      <c r="B5" s="59">
        <v>2834.89</v>
      </c>
      <c r="C5" t="s">
        <v>709</v>
      </c>
      <c r="D5" s="60" t="s">
        <v>710</v>
      </c>
    </row>
    <row r="6" spans="1:4">
      <c r="A6" t="s">
        <v>708</v>
      </c>
      <c r="B6" s="58">
        <f>B4/B5</f>
        <v>43.163579539241383</v>
      </c>
      <c r="C6" t="s">
        <v>711</v>
      </c>
    </row>
    <row r="7" spans="1:4">
      <c r="A7" t="s">
        <v>708</v>
      </c>
      <c r="B7" s="59">
        <f>B4/B21</f>
        <v>32325.164249050958</v>
      </c>
      <c r="C7" t="s">
        <v>733</v>
      </c>
    </row>
    <row r="9" spans="1:4">
      <c r="A9" t="s">
        <v>721</v>
      </c>
      <c r="B9">
        <v>138490</v>
      </c>
      <c r="C9" t="s">
        <v>706</v>
      </c>
      <c r="D9" s="60" t="s">
        <v>707</v>
      </c>
    </row>
    <row r="10" spans="1:4">
      <c r="A10" t="s">
        <v>721</v>
      </c>
      <c r="B10" s="59">
        <v>3220.63</v>
      </c>
      <c r="C10" t="s">
        <v>709</v>
      </c>
      <c r="D10" s="60" t="s">
        <v>710</v>
      </c>
    </row>
    <row r="11" spans="1:4">
      <c r="A11" t="s">
        <v>721</v>
      </c>
      <c r="B11" s="58">
        <f>B9/B10</f>
        <v>43.000903549926562</v>
      </c>
      <c r="C11" t="s">
        <v>711</v>
      </c>
    </row>
    <row r="12" spans="1:4">
      <c r="A12" t="s">
        <v>721</v>
      </c>
      <c r="B12" s="59">
        <f>B9/B21</f>
        <v>36585.204773062891</v>
      </c>
      <c r="C12" t="s">
        <v>733</v>
      </c>
    </row>
    <row r="13" spans="1:4">
      <c r="B13" s="59"/>
    </row>
    <row r="14" spans="1:4">
      <c r="A14" t="s">
        <v>800</v>
      </c>
      <c r="B14" s="59">
        <v>11300</v>
      </c>
      <c r="C14" t="s">
        <v>801</v>
      </c>
      <c r="D14" s="25" t="s">
        <v>804</v>
      </c>
    </row>
    <row r="15" spans="1:4">
      <c r="A15" t="s">
        <v>800</v>
      </c>
      <c r="B15" s="59">
        <v>11300000</v>
      </c>
      <c r="C15" t="s">
        <v>802</v>
      </c>
    </row>
    <row r="16" spans="1:4">
      <c r="A16" t="s">
        <v>800</v>
      </c>
      <c r="B16" s="59">
        <v>44812071</v>
      </c>
      <c r="C16" t="s">
        <v>803</v>
      </c>
    </row>
    <row r="17" spans="1:4">
      <c r="A17" t="s">
        <v>800</v>
      </c>
      <c r="B17" s="59">
        <v>1844</v>
      </c>
      <c r="C17" t="s">
        <v>805</v>
      </c>
    </row>
    <row r="18" spans="1:4">
      <c r="A18" t="s">
        <v>800</v>
      </c>
      <c r="B18">
        <f>1/B17</f>
        <v>5.4229934924078093E-4</v>
      </c>
      <c r="C18" t="s">
        <v>806</v>
      </c>
    </row>
    <row r="19" spans="1:4">
      <c r="A19" t="s">
        <v>800</v>
      </c>
      <c r="B19" s="59">
        <f>B18*B16</f>
        <v>24301.556941431671</v>
      </c>
      <c r="C19" t="s">
        <v>733</v>
      </c>
    </row>
    <row r="21" spans="1:4">
      <c r="A21" t="s">
        <v>727</v>
      </c>
      <c r="B21" s="57">
        <v>3.7854100000000002</v>
      </c>
      <c r="C21" t="s">
        <v>728</v>
      </c>
      <c r="D21" s="60" t="s">
        <v>729</v>
      </c>
    </row>
    <row r="23" spans="1:4">
      <c r="A23" t="s">
        <v>747</v>
      </c>
      <c r="B23">
        <v>1.60934</v>
      </c>
      <c r="C23" t="s">
        <v>748</v>
      </c>
      <c r="D23" s="60" t="s">
        <v>749</v>
      </c>
    </row>
    <row r="25" spans="1:4">
      <c r="A25" t="s">
        <v>781</v>
      </c>
      <c r="B25">
        <v>73.400000000000006</v>
      </c>
      <c r="C25" t="s">
        <v>780</v>
      </c>
      <c r="D25" t="s">
        <v>782</v>
      </c>
    </row>
    <row r="27" spans="1:4">
      <c r="A27" t="s">
        <v>830</v>
      </c>
      <c r="B27" s="22">
        <v>3412.14</v>
      </c>
    </row>
    <row r="28" spans="1:4">
      <c r="A28" t="s">
        <v>831</v>
      </c>
      <c r="B28">
        <f>3412000000000</f>
        <v>3412000000000</v>
      </c>
    </row>
  </sheetData>
  <hyperlinks>
    <hyperlink ref="D5" r:id="rId1"/>
    <hyperlink ref="D10" r:id="rId2"/>
    <hyperlink ref="D4" r:id="rId3"/>
    <hyperlink ref="D9" r:id="rId4"/>
    <hyperlink ref="D21" r:id="rId5"/>
    <hyperlink ref="D23" r:id="rId6"/>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AT66"/>
  <sheetViews>
    <sheetView topLeftCell="A47" workbookViewId="0">
      <selection activeCell="D81" sqref="D81"/>
    </sheetView>
  </sheetViews>
  <sheetFormatPr defaultRowHeight="14.25"/>
  <cols>
    <col min="1" max="1" width="29.3984375" customWidth="1"/>
    <col min="2" max="2" width="17.3984375" customWidth="1"/>
    <col min="3" max="3" width="17.73046875" customWidth="1"/>
    <col min="4" max="4" width="14.265625" customWidth="1"/>
    <col min="5" max="5" width="17.265625" customWidth="1"/>
    <col min="6" max="6" width="15.73046875" customWidth="1"/>
    <col min="7" max="7" width="19.3984375" customWidth="1"/>
    <col min="8" max="8" width="13.265625" customWidth="1"/>
    <col min="9" max="9" width="15.265625" customWidth="1"/>
    <col min="10" max="10" width="12.265625" customWidth="1"/>
  </cols>
  <sheetData>
    <row r="1" spans="1:46">
      <c r="A1" s="20" t="s">
        <v>722</v>
      </c>
      <c r="B1" s="21"/>
      <c r="C1" s="21"/>
      <c r="D1" s="21"/>
      <c r="E1" s="21"/>
      <c r="F1" s="21"/>
    </row>
    <row r="2" spans="1:46" s="56" customFormat="1">
      <c r="A2" s="56" t="s">
        <v>679</v>
      </c>
      <c r="B2" s="56" t="s">
        <v>739</v>
      </c>
      <c r="C2" s="56" t="s">
        <v>717</v>
      </c>
      <c r="D2" s="56" t="s">
        <v>719</v>
      </c>
      <c r="E2" s="56" t="s">
        <v>720</v>
      </c>
      <c r="F2" s="56" t="s">
        <v>750</v>
      </c>
    </row>
    <row r="3" spans="1:46">
      <c r="A3">
        <f>'ICCT emissions to fuel rates'!C12</f>
        <v>2021</v>
      </c>
      <c r="B3">
        <f>'ICCT emissions to fuel rates'!B12</f>
        <v>20.709724091851811</v>
      </c>
      <c r="C3" s="63">
        <f>CONVERT(1/B3,"l","gal")*'Conversion Factors'!$B$4</f>
        <v>1560.8681637371849</v>
      </c>
      <c r="D3" s="63">
        <f>C3/'Data from India AVLo'!$B$2</f>
        <v>633.39577680128241</v>
      </c>
      <c r="E3" s="63">
        <f>1/D3</f>
        <v>1.578791707532546E-3</v>
      </c>
      <c r="F3" s="22">
        <f>E3/'Conversion Factors'!$B$23</f>
        <v>9.8101812390951931E-4</v>
      </c>
    </row>
    <row r="4" spans="1:46">
      <c r="A4">
        <f>'ICCT emissions to fuel rates'!C13</f>
        <v>2016</v>
      </c>
      <c r="B4">
        <f>'ICCT emissions to fuel rates'!B13</f>
        <v>18.004733712284658</v>
      </c>
      <c r="C4" s="63">
        <f>CONVERT(1/B4,"l","gal")*'Conversion Factors'!$B$4</f>
        <v>1795.3694584606365</v>
      </c>
      <c r="D4" s="63">
        <f>C4/'Data from India AVLo'!$B$2</f>
        <v>728.55572251805381</v>
      </c>
      <c r="E4" s="63">
        <f>1/D4</f>
        <v>1.372578608735339E-3</v>
      </c>
      <c r="F4" s="22">
        <f>E4/'Conversion Factors'!$B$23</f>
        <v>8.5288292637686195E-4</v>
      </c>
    </row>
    <row r="5" spans="1:46">
      <c r="A5">
        <f>'ICCT emissions to fuel rates'!C14</f>
        <v>2012</v>
      </c>
      <c r="B5">
        <f>'ICCT emissions to fuel rates'!B14</f>
        <v>17.211393460387786</v>
      </c>
      <c r="C5" s="63">
        <f>CONVERT(1/B5,"l","gal")*'Conversion Factors'!$B$4</f>
        <v>1878.1250390416772</v>
      </c>
      <c r="D5" s="63">
        <f>C5/'Data from India AVLo'!$B$2</f>
        <v>762.13769725784687</v>
      </c>
      <c r="E5" s="63">
        <f>1/D5</f>
        <v>1.3120988550992503E-3</v>
      </c>
      <c r="F5" s="22">
        <f>E5/'Conversion Factors'!$B$23</f>
        <v>8.1530245634809945E-4</v>
      </c>
    </row>
    <row r="6" spans="1:46">
      <c r="A6">
        <f>'ICCT emissions to fuel rates'!C15</f>
        <v>2011</v>
      </c>
      <c r="B6">
        <f>'ICCT emissions to fuel rates'!B15</f>
        <v>17.211393460387786</v>
      </c>
      <c r="C6" s="63">
        <f>CONVERT(1/B6,"l","gal")*'Conversion Factors'!$B$4</f>
        <v>1878.1250390416772</v>
      </c>
      <c r="D6" s="63">
        <f>C6/'Data from India AVLo'!$B$2</f>
        <v>762.13769725784687</v>
      </c>
      <c r="E6" s="63">
        <f t="shared" ref="E6:E9" si="0">1/D6</f>
        <v>1.3120988550992503E-3</v>
      </c>
      <c r="F6" s="22">
        <f>E6/'Conversion Factors'!$B$23</f>
        <v>8.1530245634809945E-4</v>
      </c>
    </row>
    <row r="7" spans="1:46">
      <c r="A7">
        <f>'ICCT emissions to fuel rates'!C16</f>
        <v>2010</v>
      </c>
      <c r="B7">
        <f>'ICCT emissions to fuel rates'!B16</f>
        <v>16.96226746103957</v>
      </c>
      <c r="C7" s="63">
        <f>CONVERT(1/B7,"l","gal")*'Conversion Factors'!$B$4</f>
        <v>1905.7091918282579</v>
      </c>
      <c r="D7" s="63">
        <f>C7/'Data from India AVLo'!$B$2</f>
        <v>773.33126650832673</v>
      </c>
      <c r="E7" s="63">
        <f t="shared" si="0"/>
        <v>1.2931069042573524E-3</v>
      </c>
      <c r="F7" s="22">
        <f>E7/'Conversion Factors'!$B$23</f>
        <v>8.035013758791507E-4</v>
      </c>
    </row>
    <row r="8" spans="1:46">
      <c r="A8">
        <f>'ICCT emissions to fuel rates'!C17</f>
        <v>2009</v>
      </c>
      <c r="B8">
        <f>'ICCT emissions to fuel rates'!B17</f>
        <v>16.601821590736861</v>
      </c>
      <c r="C8" s="63">
        <f>CONVERT(1/B8,"l","gal")*'Conversion Factors'!$B$4</f>
        <v>1947.0844713081717</v>
      </c>
      <c r="D8" s="63">
        <f>C8/'Data from India AVLo'!$B$2</f>
        <v>790.12123499855659</v>
      </c>
      <c r="E8" s="63">
        <f t="shared" si="0"/>
        <v>1.2656285588904933E-3</v>
      </c>
      <c r="F8" s="22">
        <f>E8/'Conversion Factors'!$B$23</f>
        <v>7.8642708121993694E-4</v>
      </c>
    </row>
    <row r="9" spans="1:46">
      <c r="A9">
        <f>'ICCT emissions to fuel rates'!C18</f>
        <v>2006</v>
      </c>
      <c r="B9">
        <f>'ICCT emissions to fuel rates'!B18</f>
        <v>15.301305075439725</v>
      </c>
      <c r="C9" s="63">
        <f>CONVERT(1/B9,"l","gal")*'Conversion Factors'!$B$4</f>
        <v>2112.5746369594244</v>
      </c>
      <c r="D9" s="63">
        <f>C9/'Data from India AVLo'!$B$2</f>
        <v>857.27666456070222</v>
      </c>
      <c r="E9" s="63">
        <f t="shared" si="0"/>
        <v>1.1664845683306147E-3</v>
      </c>
      <c r="F9" s="22">
        <f>E9/'Conversion Factors'!$B$23</f>
        <v>7.2482170848336264E-4</v>
      </c>
    </row>
    <row r="10" spans="1:46">
      <c r="C10" s="59"/>
      <c r="D10" s="59"/>
      <c r="E10" s="22"/>
    </row>
    <row r="11" spans="1:46">
      <c r="B11">
        <v>2006</v>
      </c>
      <c r="C11" s="59">
        <v>2007</v>
      </c>
      <c r="D11">
        <v>2008</v>
      </c>
      <c r="E11" s="59">
        <v>2009</v>
      </c>
      <c r="F11">
        <v>2010</v>
      </c>
      <c r="G11" s="59">
        <v>2011</v>
      </c>
      <c r="H11">
        <v>2012</v>
      </c>
      <c r="I11" s="59">
        <v>2013</v>
      </c>
      <c r="J11">
        <v>2014</v>
      </c>
      <c r="K11" s="59">
        <v>2015</v>
      </c>
      <c r="L11">
        <v>2016</v>
      </c>
      <c r="M11" s="59">
        <v>2017</v>
      </c>
      <c r="N11">
        <v>2018</v>
      </c>
      <c r="O11" s="59">
        <v>2019</v>
      </c>
      <c r="P11">
        <v>2020</v>
      </c>
      <c r="Q11" s="59">
        <v>2021</v>
      </c>
      <c r="R11">
        <v>2022</v>
      </c>
      <c r="S11" s="59">
        <v>2023</v>
      </c>
      <c r="T11">
        <v>2024</v>
      </c>
      <c r="U11" s="59">
        <v>2025</v>
      </c>
      <c r="V11">
        <v>2026</v>
      </c>
      <c r="W11" s="59">
        <v>2027</v>
      </c>
      <c r="X11">
        <v>2028</v>
      </c>
      <c r="Y11" s="59">
        <v>2029</v>
      </c>
      <c r="Z11">
        <v>2030</v>
      </c>
      <c r="AA11" s="59">
        <v>2031</v>
      </c>
      <c r="AB11">
        <v>2032</v>
      </c>
      <c r="AC11" s="59">
        <v>2033</v>
      </c>
      <c r="AD11">
        <v>2034</v>
      </c>
      <c r="AE11" s="59">
        <v>2035</v>
      </c>
      <c r="AF11">
        <v>2036</v>
      </c>
      <c r="AG11" s="59">
        <v>2037</v>
      </c>
      <c r="AH11">
        <v>2038</v>
      </c>
      <c r="AI11" s="59">
        <v>2039</v>
      </c>
      <c r="AJ11">
        <v>2040</v>
      </c>
      <c r="AK11" s="59">
        <v>2041</v>
      </c>
      <c r="AL11">
        <v>2042</v>
      </c>
      <c r="AM11" s="59">
        <v>2043</v>
      </c>
      <c r="AN11">
        <v>2044</v>
      </c>
      <c r="AO11" s="59">
        <v>2045</v>
      </c>
      <c r="AP11">
        <v>2046</v>
      </c>
      <c r="AQ11" s="59">
        <v>2047</v>
      </c>
      <c r="AR11">
        <v>2048</v>
      </c>
      <c r="AS11" s="59">
        <v>2049</v>
      </c>
      <c r="AT11">
        <v>2050</v>
      </c>
    </row>
    <row r="12" spans="1:46">
      <c r="A12" s="62" t="s">
        <v>751</v>
      </c>
      <c r="B12" s="22">
        <f>TREND($F$8:$F$9,$A$8:$A$9,B11)</f>
        <v>7.2482170848335581E-4</v>
      </c>
      <c r="C12" s="22">
        <f>TREND($F$8:$F$9,$A$8:$A$9,C11)</f>
        <v>7.4535683272888148E-4</v>
      </c>
      <c r="D12" s="22">
        <f>TREND($F$8:$F$9,$A$8:$A$9,D11)</f>
        <v>7.6589195697440715E-4</v>
      </c>
      <c r="E12" s="22">
        <f>F8</f>
        <v>7.8642708121993694E-4</v>
      </c>
      <c r="F12" s="22">
        <f>F7</f>
        <v>8.035013758791507E-4</v>
      </c>
      <c r="G12" s="22">
        <f>F6</f>
        <v>8.1530245634809945E-4</v>
      </c>
      <c r="H12" s="22">
        <f>TREND($F$4:$F$5,$A$4:$A$5,H11)</f>
        <v>8.1530245634809859E-4</v>
      </c>
      <c r="I12" s="22">
        <f>TREND($F$4:$F$5,$A$4:$A$5,I11)</f>
        <v>8.2469757385528891E-4</v>
      </c>
      <c r="J12" s="22">
        <f>TREND($F$4:$F$5,$A$4:$A$5,J11)</f>
        <v>8.3409269136247924E-4</v>
      </c>
      <c r="K12" s="22">
        <f>TREND($F$4:$F$5,$A$4:$A$5,K11)</f>
        <v>8.4348780886966956E-4</v>
      </c>
      <c r="L12" s="22">
        <f>F4</f>
        <v>8.5288292637686195E-4</v>
      </c>
      <c r="M12" s="22">
        <f>TREND($F$3:$F$4,$A$3:$A$4,M11)</f>
        <v>8.7850996588340058E-4</v>
      </c>
      <c r="N12" s="22">
        <f>TREND($F$3:$F$4,$A$3:$A$4,N11)</f>
        <v>9.0413700538993086E-4</v>
      </c>
      <c r="O12" s="22">
        <f>TREND($F$3:$F$4,$A$3:$A$4,O11)</f>
        <v>9.2976404489646114E-4</v>
      </c>
      <c r="P12" s="22">
        <f>TREND($F$3:$F$4,$A$3:$A$4,P11)</f>
        <v>9.5539108440299142E-4</v>
      </c>
      <c r="Q12" s="22">
        <f>F3</f>
        <v>9.8101812390951931E-4</v>
      </c>
      <c r="R12" s="22">
        <f t="shared" ref="R12" si="1">Q12</f>
        <v>9.8101812390951931E-4</v>
      </c>
      <c r="S12" s="22">
        <f t="shared" ref="S12" si="2">R12</f>
        <v>9.8101812390951931E-4</v>
      </c>
      <c r="T12" s="22">
        <f t="shared" ref="T12" si="3">S12</f>
        <v>9.8101812390951931E-4</v>
      </c>
      <c r="U12" s="22">
        <f t="shared" ref="U12" si="4">T12</f>
        <v>9.8101812390951931E-4</v>
      </c>
      <c r="V12" s="22">
        <f t="shared" ref="V12" si="5">U12</f>
        <v>9.8101812390951931E-4</v>
      </c>
      <c r="W12" s="22">
        <f t="shared" ref="W12" si="6">V12</f>
        <v>9.8101812390951931E-4</v>
      </c>
      <c r="X12" s="22">
        <f t="shared" ref="X12" si="7">W12</f>
        <v>9.8101812390951931E-4</v>
      </c>
      <c r="Y12" s="22">
        <f t="shared" ref="Y12" si="8">X12</f>
        <v>9.8101812390951931E-4</v>
      </c>
      <c r="Z12" s="22">
        <f t="shared" ref="Z12" si="9">Y12</f>
        <v>9.8101812390951931E-4</v>
      </c>
      <c r="AA12" s="22">
        <f t="shared" ref="AA12" si="10">Z12</f>
        <v>9.8101812390951931E-4</v>
      </c>
      <c r="AB12" s="22">
        <f t="shared" ref="AB12" si="11">AA12</f>
        <v>9.8101812390951931E-4</v>
      </c>
      <c r="AC12" s="22">
        <f t="shared" ref="AC12" si="12">AB12</f>
        <v>9.8101812390951931E-4</v>
      </c>
      <c r="AD12" s="22">
        <f t="shared" ref="AD12" si="13">AC12</f>
        <v>9.8101812390951931E-4</v>
      </c>
      <c r="AE12" s="22">
        <f t="shared" ref="AE12" si="14">AD12</f>
        <v>9.8101812390951931E-4</v>
      </c>
      <c r="AF12" s="22">
        <f t="shared" ref="AF12" si="15">AE12</f>
        <v>9.8101812390951931E-4</v>
      </c>
      <c r="AG12" s="22">
        <f t="shared" ref="AG12" si="16">AF12</f>
        <v>9.8101812390951931E-4</v>
      </c>
      <c r="AH12" s="22">
        <f t="shared" ref="AH12" si="17">AG12</f>
        <v>9.8101812390951931E-4</v>
      </c>
      <c r="AI12" s="22">
        <f t="shared" ref="AI12" si="18">AH12</f>
        <v>9.8101812390951931E-4</v>
      </c>
      <c r="AJ12" s="22">
        <f t="shared" ref="AJ12" si="19">AI12</f>
        <v>9.8101812390951931E-4</v>
      </c>
      <c r="AK12" s="22">
        <f t="shared" ref="AK12" si="20">AJ12</f>
        <v>9.8101812390951931E-4</v>
      </c>
      <c r="AL12" s="22">
        <f t="shared" ref="AL12" si="21">AK12</f>
        <v>9.8101812390951931E-4</v>
      </c>
      <c r="AM12" s="22">
        <f t="shared" ref="AM12" si="22">AL12</f>
        <v>9.8101812390951931E-4</v>
      </c>
      <c r="AN12" s="22">
        <f t="shared" ref="AN12" si="23">AM12</f>
        <v>9.8101812390951931E-4</v>
      </c>
      <c r="AO12" s="22">
        <f t="shared" ref="AO12" si="24">AN12</f>
        <v>9.8101812390951931E-4</v>
      </c>
      <c r="AP12" s="22">
        <f t="shared" ref="AP12" si="25">AO12</f>
        <v>9.8101812390951931E-4</v>
      </c>
      <c r="AQ12" s="22">
        <f t="shared" ref="AQ12" si="26">AP12</f>
        <v>9.8101812390951931E-4</v>
      </c>
      <c r="AR12" s="22">
        <f t="shared" ref="AR12" si="27">AQ12</f>
        <v>9.8101812390951931E-4</v>
      </c>
      <c r="AS12" s="22">
        <f t="shared" ref="AS12" si="28">AR12</f>
        <v>9.8101812390951931E-4</v>
      </c>
      <c r="AT12" s="22">
        <f t="shared" ref="AT12" si="29">AS12</f>
        <v>9.8101812390951931E-4</v>
      </c>
    </row>
    <row r="13" spans="1:46" ht="42.75">
      <c r="A13" s="65" t="s">
        <v>834</v>
      </c>
      <c r="B13" s="22">
        <f>B12*$A$15</f>
        <v>5.9134567410064429E-4</v>
      </c>
      <c r="C13" s="22">
        <f t="shared" ref="C13:AT13" si="30">C12*$A$15</f>
        <v>6.0809925190824076E-4</v>
      </c>
      <c r="D13" s="22">
        <f t="shared" si="30"/>
        <v>6.2485282971583712E-4</v>
      </c>
      <c r="E13" s="22">
        <f t="shared" si="30"/>
        <v>6.4160640752343695E-4</v>
      </c>
      <c r="F13" s="22">
        <f t="shared" si="30"/>
        <v>6.555364680705647E-4</v>
      </c>
      <c r="G13" s="22">
        <f t="shared" si="30"/>
        <v>6.6516437767005581E-4</v>
      </c>
      <c r="H13" s="22">
        <f t="shared" si="30"/>
        <v>6.6516437767005516E-4</v>
      </c>
      <c r="I13" s="22">
        <f t="shared" si="30"/>
        <v>6.728293827747854E-4</v>
      </c>
      <c r="J13" s="22">
        <f t="shared" si="30"/>
        <v>6.8049438787951564E-4</v>
      </c>
      <c r="K13" s="22">
        <f t="shared" si="30"/>
        <v>6.8815939298424588E-4</v>
      </c>
      <c r="L13" s="22">
        <f t="shared" si="30"/>
        <v>6.9582439808897785E-4</v>
      </c>
      <c r="M13" s="22">
        <f t="shared" si="30"/>
        <v>7.1673221414198711E-4</v>
      </c>
      <c r="N13" s="22">
        <f t="shared" si="30"/>
        <v>7.3764003019498965E-4</v>
      </c>
      <c r="O13" s="22">
        <f t="shared" si="30"/>
        <v>7.5854784624799208E-4</v>
      </c>
      <c r="P13" s="22">
        <f t="shared" si="30"/>
        <v>7.7945566230099462E-4</v>
      </c>
      <c r="Q13" s="22">
        <f t="shared" si="30"/>
        <v>8.0036347835399509E-4</v>
      </c>
      <c r="R13" s="22">
        <f t="shared" si="30"/>
        <v>8.0036347835399509E-4</v>
      </c>
      <c r="S13" s="22">
        <f t="shared" si="30"/>
        <v>8.0036347835399509E-4</v>
      </c>
      <c r="T13" s="22">
        <f t="shared" si="30"/>
        <v>8.0036347835399509E-4</v>
      </c>
      <c r="U13" s="22">
        <f t="shared" si="30"/>
        <v>8.0036347835399509E-4</v>
      </c>
      <c r="V13" s="22">
        <f t="shared" si="30"/>
        <v>8.0036347835399509E-4</v>
      </c>
      <c r="W13" s="22">
        <f t="shared" si="30"/>
        <v>8.0036347835399509E-4</v>
      </c>
      <c r="X13" s="22">
        <f t="shared" si="30"/>
        <v>8.0036347835399509E-4</v>
      </c>
      <c r="Y13" s="22">
        <f t="shared" si="30"/>
        <v>8.0036347835399509E-4</v>
      </c>
      <c r="Z13" s="22">
        <f t="shared" si="30"/>
        <v>8.0036347835399509E-4</v>
      </c>
      <c r="AA13" s="22">
        <f t="shared" si="30"/>
        <v>8.0036347835399509E-4</v>
      </c>
      <c r="AB13" s="22">
        <f t="shared" si="30"/>
        <v>8.0036347835399509E-4</v>
      </c>
      <c r="AC13" s="22">
        <f t="shared" si="30"/>
        <v>8.0036347835399509E-4</v>
      </c>
      <c r="AD13" s="22">
        <f t="shared" si="30"/>
        <v>8.0036347835399509E-4</v>
      </c>
      <c r="AE13" s="22">
        <f t="shared" si="30"/>
        <v>8.0036347835399509E-4</v>
      </c>
      <c r="AF13" s="22">
        <f t="shared" si="30"/>
        <v>8.0036347835399509E-4</v>
      </c>
      <c r="AG13" s="22">
        <f t="shared" si="30"/>
        <v>8.0036347835399509E-4</v>
      </c>
      <c r="AH13" s="22">
        <f t="shared" si="30"/>
        <v>8.0036347835399509E-4</v>
      </c>
      <c r="AI13" s="22">
        <f t="shared" si="30"/>
        <v>8.0036347835399509E-4</v>
      </c>
      <c r="AJ13" s="22">
        <f t="shared" si="30"/>
        <v>8.0036347835399509E-4</v>
      </c>
      <c r="AK13" s="22">
        <f t="shared" si="30"/>
        <v>8.0036347835399509E-4</v>
      </c>
      <c r="AL13" s="22">
        <f t="shared" si="30"/>
        <v>8.0036347835399509E-4</v>
      </c>
      <c r="AM13" s="22">
        <f t="shared" si="30"/>
        <v>8.0036347835399509E-4</v>
      </c>
      <c r="AN13" s="22">
        <f t="shared" si="30"/>
        <v>8.0036347835399509E-4</v>
      </c>
      <c r="AO13" s="22">
        <f t="shared" si="30"/>
        <v>8.0036347835399509E-4</v>
      </c>
      <c r="AP13" s="22">
        <f t="shared" si="30"/>
        <v>8.0036347835399509E-4</v>
      </c>
      <c r="AQ13" s="22">
        <f t="shared" si="30"/>
        <v>8.0036347835399509E-4</v>
      </c>
      <c r="AR13" s="22">
        <f t="shared" si="30"/>
        <v>8.0036347835399509E-4</v>
      </c>
      <c r="AS13" s="22">
        <f t="shared" si="30"/>
        <v>8.0036347835399509E-4</v>
      </c>
      <c r="AT13" s="22">
        <f t="shared" si="30"/>
        <v>8.0036347835399509E-4</v>
      </c>
    </row>
    <row r="14" spans="1:46">
      <c r="B14" s="22"/>
      <c r="C14" s="59"/>
      <c r="D14" s="59"/>
      <c r="E14" s="22"/>
    </row>
    <row r="15" spans="1:46">
      <c r="A15">
        <v>0.81584983890451934</v>
      </c>
      <c r="C15" s="59"/>
      <c r="D15" s="59"/>
      <c r="E15" s="22"/>
    </row>
    <row r="16" spans="1:46">
      <c r="A16" s="20" t="s">
        <v>723</v>
      </c>
      <c r="B16" s="21"/>
      <c r="C16" s="21"/>
      <c r="D16" s="21"/>
      <c r="E16" s="21"/>
      <c r="F16" s="21"/>
    </row>
    <row r="17" spans="1:13" ht="15.75">
      <c r="A17" s="64" t="s">
        <v>787</v>
      </c>
      <c r="B17" s="64" t="s">
        <v>134</v>
      </c>
      <c r="C17" s="64" t="s">
        <v>788</v>
      </c>
      <c r="D17" s="64" t="s">
        <v>679</v>
      </c>
      <c r="E17" s="64" t="s">
        <v>789</v>
      </c>
      <c r="F17" s="64" t="s">
        <v>790</v>
      </c>
      <c r="G17" s="64" t="s">
        <v>791</v>
      </c>
      <c r="H17" s="56" t="s">
        <v>752</v>
      </c>
    </row>
    <row r="18" spans="1:13">
      <c r="A18" t="s">
        <v>783</v>
      </c>
      <c r="B18" t="s">
        <v>784</v>
      </c>
      <c r="C18" t="s">
        <v>785</v>
      </c>
      <c r="D18">
        <v>2015</v>
      </c>
      <c r="E18" t="s">
        <v>786</v>
      </c>
      <c r="F18">
        <v>127.53005229999999</v>
      </c>
      <c r="G18">
        <v>244.71315970000001</v>
      </c>
      <c r="H18" s="61">
        <f>CONVERT(1/(G18*947817120000/(F18*10^9)),"km","mi")</f>
        <v>3.4165027849915303E-4</v>
      </c>
    </row>
    <row r="19" spans="1:13" ht="15.75">
      <c r="F19" s="64"/>
      <c r="G19" s="64"/>
      <c r="H19" s="64"/>
      <c r="J19" s="64"/>
      <c r="L19" s="64"/>
      <c r="M19" s="64"/>
    </row>
    <row r="22" spans="1:13">
      <c r="A22" s="20" t="s">
        <v>724</v>
      </c>
      <c r="B22" s="21"/>
    </row>
    <row r="23" spans="1:13">
      <c r="A23" s="1">
        <v>2018</v>
      </c>
      <c r="B23" t="s">
        <v>737</v>
      </c>
      <c r="D23" s="1" t="s">
        <v>735</v>
      </c>
    </row>
    <row r="24" spans="1:13">
      <c r="A24" s="56" t="s">
        <v>683</v>
      </c>
      <c r="B24" s="56" t="s">
        <v>682</v>
      </c>
      <c r="D24" s="56" t="s">
        <v>679</v>
      </c>
      <c r="E24" s="56" t="s">
        <v>725</v>
      </c>
      <c r="F24" s="56" t="s">
        <v>726</v>
      </c>
      <c r="G24" s="56" t="s">
        <v>717</v>
      </c>
      <c r="H24" s="56" t="s">
        <v>718</v>
      </c>
      <c r="I24" s="56" t="s">
        <v>732</v>
      </c>
      <c r="J24" s="56" t="s">
        <v>752</v>
      </c>
    </row>
    <row r="25" spans="1:13">
      <c r="A25">
        <v>1</v>
      </c>
      <c r="B25">
        <v>14.7</v>
      </c>
      <c r="D25">
        <v>2018</v>
      </c>
      <c r="E25" s="58">
        <f>AVERAGE(B25:B33)</f>
        <v>22.955555555555559</v>
      </c>
      <c r="F25" s="59">
        <f>E25*'Conversion Factors'!$B$12</f>
        <v>839833.70067942166</v>
      </c>
      <c r="G25" s="59">
        <f>F25/100</f>
        <v>8398.337006794216</v>
      </c>
      <c r="H25" s="59">
        <f>G25/'Data from India AVLo'!$C$3</f>
        <v>1376.7765584908555</v>
      </c>
      <c r="I25" s="22">
        <f>1/H25</f>
        <v>7.2633427249527214E-4</v>
      </c>
      <c r="J25" s="22">
        <f>I25/'Conversion Factors'!$B$23</f>
        <v>4.5132431462293373E-4</v>
      </c>
    </row>
    <row r="26" spans="1:13">
      <c r="A26">
        <v>2</v>
      </c>
      <c r="B26">
        <v>16.2</v>
      </c>
      <c r="D26">
        <v>2021</v>
      </c>
      <c r="E26" s="58">
        <f>AVERAGE(B38:B46)</f>
        <v>19.688888888888886</v>
      </c>
      <c r="F26" s="59">
        <f>E26*'Conversion Factors'!$B$12</f>
        <v>720322.03175408265</v>
      </c>
      <c r="G26" s="59">
        <f>F26/100</f>
        <v>7203.2203175408267</v>
      </c>
      <c r="H26" s="59">
        <f>G26/'Data from India AVLo'!$C$3</f>
        <v>1180.8557897607916</v>
      </c>
      <c r="I26" s="22">
        <f>1/H26</f>
        <v>8.4684345766096643E-4</v>
      </c>
      <c r="J26" s="22">
        <f>I26/'Conversion Factors'!$B$23</f>
        <v>5.2620543680077943E-4</v>
      </c>
    </row>
    <row r="27" spans="1:13">
      <c r="A27">
        <v>3</v>
      </c>
      <c r="B27">
        <v>16.2</v>
      </c>
    </row>
    <row r="28" spans="1:13">
      <c r="A28">
        <v>4</v>
      </c>
      <c r="B28">
        <v>21.5</v>
      </c>
    </row>
    <row r="29" spans="1:13">
      <c r="A29">
        <v>5</v>
      </c>
      <c r="B29">
        <v>22.5</v>
      </c>
      <c r="D29" s="1" t="s">
        <v>736</v>
      </c>
      <c r="E29" s="24"/>
      <c r="F29" s="24"/>
      <c r="G29" s="24"/>
    </row>
    <row r="30" spans="1:13">
      <c r="A30">
        <v>6</v>
      </c>
      <c r="B30">
        <v>24.7</v>
      </c>
      <c r="D30" s="56" t="s">
        <v>679</v>
      </c>
      <c r="E30" s="56" t="s">
        <v>725</v>
      </c>
      <c r="F30" s="56" t="s">
        <v>726</v>
      </c>
      <c r="G30" s="56" t="s">
        <v>717</v>
      </c>
      <c r="H30" s="56" t="s">
        <v>719</v>
      </c>
      <c r="I30" s="56" t="s">
        <v>720</v>
      </c>
      <c r="J30" s="56" t="s">
        <v>752</v>
      </c>
    </row>
    <row r="31" spans="1:13">
      <c r="A31">
        <v>7</v>
      </c>
      <c r="B31">
        <v>27</v>
      </c>
      <c r="D31">
        <v>2018</v>
      </c>
      <c r="E31" s="24">
        <f>B34</f>
        <v>17.2</v>
      </c>
      <c r="F31" s="59">
        <f>E31*'Conversion Factors'!$B$12</f>
        <v>629265.52209668176</v>
      </c>
      <c r="G31" s="59">
        <f>F31/100</f>
        <v>6292.655220966818</v>
      </c>
      <c r="H31" s="59">
        <f>G31/'Data from India AVLo'!$B$3</f>
        <v>139.83678268815152</v>
      </c>
      <c r="I31" s="22">
        <f>1/H31</f>
        <v>7.1511942764736595E-3</v>
      </c>
      <c r="J31" s="22">
        <f>I31/'Conversion Factors'!$B$23</f>
        <v>4.4435571578868727E-3</v>
      </c>
    </row>
    <row r="32" spans="1:13">
      <c r="A32">
        <v>8</v>
      </c>
      <c r="B32">
        <v>31.9</v>
      </c>
      <c r="D32">
        <v>2021</v>
      </c>
      <c r="E32" s="24">
        <f>B47</f>
        <v>14.5</v>
      </c>
      <c r="F32" s="59">
        <f>E32*'Conversion Factors'!$B$12</f>
        <v>530485.46920941188</v>
      </c>
      <c r="G32" s="59">
        <f>F32/100</f>
        <v>5304.8546920941189</v>
      </c>
      <c r="H32" s="59">
        <f>G32/'Data from India AVLo'!$B$3</f>
        <v>117.88565982431375</v>
      </c>
      <c r="I32" s="22">
        <f>1/H32</f>
        <v>8.4827959693342739E-3</v>
      </c>
      <c r="J32" s="22">
        <f>I32/'Conversion Factors'!$B$23</f>
        <v>5.2709781459071882E-3</v>
      </c>
    </row>
    <row r="33" spans="1:2">
      <c r="A33">
        <v>9</v>
      </c>
      <c r="B33">
        <v>31.9</v>
      </c>
    </row>
    <row r="34" spans="1:2">
      <c r="A34" s="56" t="s">
        <v>734</v>
      </c>
      <c r="B34">
        <v>17.2</v>
      </c>
    </row>
    <row r="35" spans="1:2">
      <c r="A35" s="56"/>
    </row>
    <row r="36" spans="1:2">
      <c r="A36" s="1">
        <v>2021</v>
      </c>
      <c r="B36" t="s">
        <v>737</v>
      </c>
    </row>
    <row r="37" spans="1:2">
      <c r="A37" s="56" t="s">
        <v>683</v>
      </c>
      <c r="B37" s="56" t="s">
        <v>682</v>
      </c>
    </row>
    <row r="38" spans="1:2">
      <c r="A38">
        <v>1</v>
      </c>
      <c r="B38">
        <v>13.6</v>
      </c>
    </row>
    <row r="39" spans="1:2">
      <c r="A39">
        <v>2</v>
      </c>
      <c r="B39">
        <v>14.9</v>
      </c>
    </row>
    <row r="40" spans="1:2">
      <c r="A40">
        <v>3</v>
      </c>
      <c r="B40">
        <v>14.9</v>
      </c>
    </row>
    <row r="41" spans="1:2">
      <c r="A41">
        <v>4</v>
      </c>
      <c r="B41">
        <v>19.5</v>
      </c>
    </row>
    <row r="42" spans="1:2">
      <c r="A42">
        <v>5</v>
      </c>
      <c r="B42">
        <v>15.7</v>
      </c>
    </row>
    <row r="43" spans="1:2">
      <c r="A43">
        <v>6</v>
      </c>
      <c r="B43">
        <v>22.1</v>
      </c>
    </row>
    <row r="44" spans="1:2">
      <c r="A44">
        <v>7</v>
      </c>
      <c r="B44">
        <v>25.9</v>
      </c>
    </row>
    <row r="45" spans="1:2">
      <c r="A45">
        <v>8</v>
      </c>
      <c r="B45">
        <v>20.6</v>
      </c>
    </row>
    <row r="46" spans="1:2">
      <c r="A46">
        <v>9</v>
      </c>
      <c r="B46">
        <v>30</v>
      </c>
    </row>
    <row r="47" spans="1:2">
      <c r="A47" s="56" t="s">
        <v>734</v>
      </c>
      <c r="B47">
        <v>14.5</v>
      </c>
    </row>
    <row r="48" spans="1:2">
      <c r="A48" s="56"/>
    </row>
    <row r="49" spans="1:36">
      <c r="A49" s="56"/>
    </row>
    <row r="50" spans="1:36">
      <c r="B50">
        <v>2016</v>
      </c>
      <c r="C50" s="59">
        <v>2017</v>
      </c>
      <c r="D50">
        <v>2018</v>
      </c>
      <c r="E50" s="59">
        <v>2019</v>
      </c>
      <c r="F50">
        <v>2020</v>
      </c>
      <c r="G50" s="59">
        <v>2021</v>
      </c>
      <c r="H50">
        <v>2022</v>
      </c>
      <c r="I50" s="59">
        <v>2023</v>
      </c>
      <c r="J50">
        <v>2024</v>
      </c>
      <c r="K50" s="59">
        <v>2025</v>
      </c>
      <c r="L50">
        <v>2026</v>
      </c>
      <c r="M50" s="59">
        <v>2027</v>
      </c>
      <c r="N50">
        <v>2028</v>
      </c>
      <c r="O50" s="59">
        <v>2029</v>
      </c>
      <c r="P50">
        <v>2030</v>
      </c>
      <c r="Q50" s="59">
        <v>2031</v>
      </c>
      <c r="R50">
        <v>2032</v>
      </c>
      <c r="S50" s="59">
        <v>2033</v>
      </c>
      <c r="T50">
        <v>2034</v>
      </c>
      <c r="U50" s="59">
        <v>2035</v>
      </c>
      <c r="V50">
        <v>2036</v>
      </c>
      <c r="W50" s="59">
        <v>2037</v>
      </c>
      <c r="X50">
        <v>2038</v>
      </c>
      <c r="Y50" s="59">
        <v>2039</v>
      </c>
      <c r="Z50">
        <v>2040</v>
      </c>
      <c r="AA50" s="59">
        <v>2041</v>
      </c>
      <c r="AB50">
        <v>2042</v>
      </c>
      <c r="AC50" s="59">
        <v>2043</v>
      </c>
      <c r="AD50">
        <v>2044</v>
      </c>
      <c r="AE50" s="59">
        <v>2045</v>
      </c>
      <c r="AF50">
        <v>2046</v>
      </c>
      <c r="AG50" s="59">
        <v>2047</v>
      </c>
      <c r="AH50">
        <v>2048</v>
      </c>
      <c r="AI50" s="59">
        <v>2049</v>
      </c>
      <c r="AJ50">
        <v>2050</v>
      </c>
    </row>
    <row r="51" spans="1:36">
      <c r="A51" s="62" t="s">
        <v>753</v>
      </c>
      <c r="B51" s="22">
        <f>$D51</f>
        <v>4.4435571578869126E-3</v>
      </c>
      <c r="C51" s="22">
        <f>$D51</f>
        <v>4.4435571578869126E-3</v>
      </c>
      <c r="D51" s="22">
        <f>TREND($J$31:$J$32,$D$31:$D$32,D$50)</f>
        <v>4.4435571578869126E-3</v>
      </c>
      <c r="E51" s="22">
        <f t="shared" ref="E51:G51" si="31">TREND($J$31:$J$32,$D$31:$D$32,E$50)</f>
        <v>4.7193641538936237E-3</v>
      </c>
      <c r="F51" s="22">
        <f t="shared" si="31"/>
        <v>4.9951711499004459E-3</v>
      </c>
      <c r="G51" s="22">
        <f t="shared" si="31"/>
        <v>5.270978145907157E-3</v>
      </c>
      <c r="H51" s="22">
        <f>$G51</f>
        <v>5.270978145907157E-3</v>
      </c>
      <c r="I51" s="22">
        <f t="shared" ref="I51:AJ52" si="32">$G51</f>
        <v>5.270978145907157E-3</v>
      </c>
      <c r="J51" s="22">
        <f t="shared" si="32"/>
        <v>5.270978145907157E-3</v>
      </c>
      <c r="K51" s="22">
        <f t="shared" si="32"/>
        <v>5.270978145907157E-3</v>
      </c>
      <c r="L51" s="22">
        <f t="shared" si="32"/>
        <v>5.270978145907157E-3</v>
      </c>
      <c r="M51" s="22">
        <f t="shared" si="32"/>
        <v>5.270978145907157E-3</v>
      </c>
      <c r="N51" s="22">
        <f t="shared" si="32"/>
        <v>5.270978145907157E-3</v>
      </c>
      <c r="O51" s="22">
        <f t="shared" si="32"/>
        <v>5.270978145907157E-3</v>
      </c>
      <c r="P51" s="22">
        <f t="shared" si="32"/>
        <v>5.270978145907157E-3</v>
      </c>
      <c r="Q51" s="22">
        <f t="shared" si="32"/>
        <v>5.270978145907157E-3</v>
      </c>
      <c r="R51" s="22">
        <f t="shared" si="32"/>
        <v>5.270978145907157E-3</v>
      </c>
      <c r="S51" s="22">
        <f t="shared" si="32"/>
        <v>5.270978145907157E-3</v>
      </c>
      <c r="T51" s="22">
        <f t="shared" si="32"/>
        <v>5.270978145907157E-3</v>
      </c>
      <c r="U51" s="22">
        <f t="shared" si="32"/>
        <v>5.270978145907157E-3</v>
      </c>
      <c r="V51" s="22">
        <f t="shared" si="32"/>
        <v>5.270978145907157E-3</v>
      </c>
      <c r="W51" s="22">
        <f t="shared" si="32"/>
        <v>5.270978145907157E-3</v>
      </c>
      <c r="X51" s="22">
        <f t="shared" si="32"/>
        <v>5.270978145907157E-3</v>
      </c>
      <c r="Y51" s="22">
        <f t="shared" si="32"/>
        <v>5.270978145907157E-3</v>
      </c>
      <c r="Z51" s="22">
        <f t="shared" si="32"/>
        <v>5.270978145907157E-3</v>
      </c>
      <c r="AA51" s="22">
        <f t="shared" si="32"/>
        <v>5.270978145907157E-3</v>
      </c>
      <c r="AB51" s="22">
        <f t="shared" si="32"/>
        <v>5.270978145907157E-3</v>
      </c>
      <c r="AC51" s="22">
        <f t="shared" si="32"/>
        <v>5.270978145907157E-3</v>
      </c>
      <c r="AD51" s="22">
        <f t="shared" si="32"/>
        <v>5.270978145907157E-3</v>
      </c>
      <c r="AE51" s="22">
        <f t="shared" si="32"/>
        <v>5.270978145907157E-3</v>
      </c>
      <c r="AF51" s="22">
        <f t="shared" si="32"/>
        <v>5.270978145907157E-3</v>
      </c>
      <c r="AG51" s="22">
        <f t="shared" si="32"/>
        <v>5.270978145907157E-3</v>
      </c>
      <c r="AH51" s="22">
        <f t="shared" si="32"/>
        <v>5.270978145907157E-3</v>
      </c>
      <c r="AI51" s="22">
        <f t="shared" si="32"/>
        <v>5.270978145907157E-3</v>
      </c>
      <c r="AJ51" s="22">
        <f t="shared" si="32"/>
        <v>5.270978145907157E-3</v>
      </c>
    </row>
    <row r="52" spans="1:36">
      <c r="A52" s="62" t="s">
        <v>754</v>
      </c>
      <c r="B52" s="22">
        <f>$D52</f>
        <v>4.5132431462293482E-4</v>
      </c>
      <c r="C52" s="22">
        <f>$D52</f>
        <v>4.5132431462293482E-4</v>
      </c>
      <c r="D52" s="22">
        <f>TREND($J$25:$J$26,$D$25:$D$26,D$50)</f>
        <v>4.5132431462293482E-4</v>
      </c>
      <c r="E52" s="22">
        <f t="shared" ref="E52:G52" si="33">TREND($J$25:$J$26,$D$25:$D$26,E$50)</f>
        <v>4.7628468868221585E-4</v>
      </c>
      <c r="F52" s="22">
        <f t="shared" si="33"/>
        <v>5.0124506274149688E-4</v>
      </c>
      <c r="G52" s="22">
        <f t="shared" si="33"/>
        <v>5.2620543680078485E-4</v>
      </c>
      <c r="H52" s="22">
        <f>$G52</f>
        <v>5.2620543680078485E-4</v>
      </c>
      <c r="I52" s="22">
        <f t="shared" si="32"/>
        <v>5.2620543680078485E-4</v>
      </c>
      <c r="J52" s="22">
        <f t="shared" si="32"/>
        <v>5.2620543680078485E-4</v>
      </c>
      <c r="K52" s="22">
        <f t="shared" si="32"/>
        <v>5.2620543680078485E-4</v>
      </c>
      <c r="L52" s="22">
        <f t="shared" si="32"/>
        <v>5.2620543680078485E-4</v>
      </c>
      <c r="M52" s="22">
        <f t="shared" si="32"/>
        <v>5.2620543680078485E-4</v>
      </c>
      <c r="N52" s="22">
        <f t="shared" si="32"/>
        <v>5.2620543680078485E-4</v>
      </c>
      <c r="O52" s="22">
        <f t="shared" si="32"/>
        <v>5.2620543680078485E-4</v>
      </c>
      <c r="P52" s="22">
        <f t="shared" si="32"/>
        <v>5.2620543680078485E-4</v>
      </c>
      <c r="Q52" s="22">
        <f t="shared" si="32"/>
        <v>5.2620543680078485E-4</v>
      </c>
      <c r="R52" s="22">
        <f t="shared" si="32"/>
        <v>5.2620543680078485E-4</v>
      </c>
      <c r="S52" s="22">
        <f t="shared" si="32"/>
        <v>5.2620543680078485E-4</v>
      </c>
      <c r="T52" s="22">
        <f t="shared" si="32"/>
        <v>5.2620543680078485E-4</v>
      </c>
      <c r="U52" s="22">
        <f t="shared" si="32"/>
        <v>5.2620543680078485E-4</v>
      </c>
      <c r="V52" s="22">
        <f t="shared" si="32"/>
        <v>5.2620543680078485E-4</v>
      </c>
      <c r="W52" s="22">
        <f t="shared" si="32"/>
        <v>5.2620543680078485E-4</v>
      </c>
      <c r="X52" s="22">
        <f t="shared" si="32"/>
        <v>5.2620543680078485E-4</v>
      </c>
      <c r="Y52" s="22">
        <f t="shared" si="32"/>
        <v>5.2620543680078485E-4</v>
      </c>
      <c r="Z52" s="22">
        <f t="shared" si="32"/>
        <v>5.2620543680078485E-4</v>
      </c>
      <c r="AA52" s="22">
        <f t="shared" si="32"/>
        <v>5.2620543680078485E-4</v>
      </c>
      <c r="AB52" s="22">
        <f t="shared" si="32"/>
        <v>5.2620543680078485E-4</v>
      </c>
      <c r="AC52" s="22">
        <f t="shared" si="32"/>
        <v>5.2620543680078485E-4</v>
      </c>
      <c r="AD52" s="22">
        <f t="shared" si="32"/>
        <v>5.2620543680078485E-4</v>
      </c>
      <c r="AE52" s="22">
        <f t="shared" si="32"/>
        <v>5.2620543680078485E-4</v>
      </c>
      <c r="AF52" s="22">
        <f t="shared" si="32"/>
        <v>5.2620543680078485E-4</v>
      </c>
      <c r="AG52" s="22">
        <f t="shared" si="32"/>
        <v>5.2620543680078485E-4</v>
      </c>
      <c r="AH52" s="22">
        <f t="shared" si="32"/>
        <v>5.2620543680078485E-4</v>
      </c>
      <c r="AI52" s="22">
        <f t="shared" si="32"/>
        <v>5.2620543680078485E-4</v>
      </c>
      <c r="AJ52" s="22">
        <f t="shared" si="32"/>
        <v>5.2620543680078485E-4</v>
      </c>
    </row>
    <row r="54" spans="1:36">
      <c r="A54" s="20" t="s">
        <v>684</v>
      </c>
      <c r="B54" s="21"/>
    </row>
    <row r="55" spans="1:36">
      <c r="A55" s="1" t="s">
        <v>738</v>
      </c>
      <c r="B55" s="56" t="s">
        <v>739</v>
      </c>
      <c r="C55" s="56"/>
      <c r="D55" s="1" t="s">
        <v>741</v>
      </c>
    </row>
    <row r="56" spans="1:36">
      <c r="A56" t="s">
        <v>685</v>
      </c>
      <c r="B56">
        <v>45.9</v>
      </c>
      <c r="D56" s="56" t="s">
        <v>739</v>
      </c>
      <c r="E56" s="56" t="s">
        <v>740</v>
      </c>
      <c r="F56" s="56" t="s">
        <v>720</v>
      </c>
      <c r="G56" s="56" t="s">
        <v>750</v>
      </c>
    </row>
    <row r="57" spans="1:36">
      <c r="A57" t="s">
        <v>686</v>
      </c>
      <c r="B57">
        <v>68.5</v>
      </c>
      <c r="D57">
        <f>AVERAGE(B56:B59)</f>
        <v>50.174999999999997</v>
      </c>
      <c r="E57" s="22">
        <f>D57/'Conversion Factors'!$B$7</f>
        <v>1.5521962893498089E-3</v>
      </c>
      <c r="F57" s="55">
        <f>E57*'Data from India AVLo'!B7</f>
        <v>2.4835140629596943E-3</v>
      </c>
      <c r="G57" s="61">
        <f>F57/'Conversion Factors'!$B$23</f>
        <v>1.5431879298095457E-3</v>
      </c>
    </row>
    <row r="58" spans="1:36">
      <c r="A58" t="s">
        <v>687</v>
      </c>
      <c r="B58">
        <v>50.3</v>
      </c>
    </row>
    <row r="59" spans="1:36">
      <c r="A59" t="s">
        <v>695</v>
      </c>
      <c r="B59">
        <v>36</v>
      </c>
    </row>
    <row r="61" spans="1:36">
      <c r="A61" s="20" t="s">
        <v>696</v>
      </c>
      <c r="B61" s="21"/>
    </row>
    <row r="62" spans="1:36">
      <c r="A62" s="1" t="s">
        <v>697</v>
      </c>
      <c r="D62" s="1" t="s">
        <v>742</v>
      </c>
    </row>
    <row r="63" spans="1:36">
      <c r="A63" t="s">
        <v>698</v>
      </c>
      <c r="B63">
        <v>28</v>
      </c>
      <c r="D63" s="56" t="s">
        <v>739</v>
      </c>
      <c r="E63" s="56" t="s">
        <v>740</v>
      </c>
      <c r="F63" s="56" t="s">
        <v>732</v>
      </c>
      <c r="G63" s="56" t="s">
        <v>752</v>
      </c>
    </row>
    <row r="64" spans="1:36">
      <c r="A64" t="s">
        <v>699</v>
      </c>
      <c r="B64">
        <v>30.5</v>
      </c>
      <c r="D64">
        <f>AVERAGE(B63:B66)</f>
        <v>35.125</v>
      </c>
      <c r="E64" s="22">
        <f>D64/'Conversion Factors'!$B$7</f>
        <v>1.0866147416723874E-3</v>
      </c>
      <c r="F64" s="55">
        <f>E64*'Data from India AVLo'!C7</f>
        <v>1.9124419453434018E-3</v>
      </c>
      <c r="G64" s="61">
        <f>F64/'Conversion Factors'!$B$23</f>
        <v>1.1883392852619099E-3</v>
      </c>
    </row>
    <row r="65" spans="1:2">
      <c r="A65" t="s">
        <v>700</v>
      </c>
      <c r="B65">
        <v>38</v>
      </c>
    </row>
    <row r="66" spans="1:2">
      <c r="A66" t="s">
        <v>701</v>
      </c>
      <c r="B66">
        <v>44</v>
      </c>
    </row>
  </sheetData>
  <pageMargins left="0.7" right="0.7" top="0.75" bottom="0.75" header="0.3" footer="0.3"/>
  <pageSetup orientation="portrait" r:id="rId1"/>
  <ignoredErrors>
    <ignoredError sqref="E25:E26"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H27" sqref="H27"/>
    </sheetView>
  </sheetViews>
  <sheetFormatPr defaultRowHeight="14.25"/>
  <sheetData>
    <row r="1" spans="1:3">
      <c r="A1" t="s">
        <v>680</v>
      </c>
      <c r="B1" t="s">
        <v>739</v>
      </c>
    </row>
    <row r="2" spans="1:3">
      <c r="A2">
        <v>175</v>
      </c>
      <c r="B2">
        <v>13.4</v>
      </c>
    </row>
    <row r="3" spans="1:3">
      <c r="A3">
        <v>150</v>
      </c>
      <c r="B3">
        <v>15.6</v>
      </c>
    </row>
    <row r="4" spans="1:3">
      <c r="A4">
        <v>125</v>
      </c>
      <c r="B4">
        <v>18.7</v>
      </c>
    </row>
    <row r="5" spans="1:3">
      <c r="A5">
        <v>100</v>
      </c>
      <c r="B5">
        <v>23.4</v>
      </c>
    </row>
    <row r="6" spans="1:3">
      <c r="A6">
        <v>75</v>
      </c>
      <c r="B6">
        <v>31.2</v>
      </c>
    </row>
    <row r="7" spans="1:3">
      <c r="A7">
        <v>50</v>
      </c>
      <c r="B7">
        <v>46.7</v>
      </c>
    </row>
    <row r="8" spans="1:3">
      <c r="A8">
        <v>25</v>
      </c>
      <c r="B8">
        <v>93.5</v>
      </c>
    </row>
    <row r="11" spans="1:3">
      <c r="A11" t="s">
        <v>680</v>
      </c>
      <c r="B11" t="s">
        <v>739</v>
      </c>
    </row>
    <row r="12" spans="1:3">
      <c r="A12">
        <v>113</v>
      </c>
      <c r="B12">
        <f>2326.19087*A12^-0.99873</f>
        <v>20.709724091851811</v>
      </c>
      <c r="C12">
        <v>2021</v>
      </c>
    </row>
    <row r="13" spans="1:3">
      <c r="A13">
        <v>130</v>
      </c>
      <c r="B13">
        <f>2326.19087*A13^-0.99873</f>
        <v>18.004733712284658</v>
      </c>
      <c r="C13">
        <v>2016</v>
      </c>
    </row>
    <row r="14" spans="1:3">
      <c r="A14">
        <v>136</v>
      </c>
      <c r="B14">
        <f>2326.19087*A14^-0.99873</f>
        <v>17.211393460387786</v>
      </c>
      <c r="C14">
        <v>2012</v>
      </c>
    </row>
    <row r="15" spans="1:3">
      <c r="A15">
        <v>136</v>
      </c>
      <c r="B15">
        <f t="shared" ref="B15:B18" si="0">2326.19087*A15^-0.99873</f>
        <v>17.211393460387786</v>
      </c>
      <c r="C15">
        <v>2011</v>
      </c>
    </row>
    <row r="16" spans="1:3">
      <c r="A16">
        <v>138</v>
      </c>
      <c r="B16">
        <f t="shared" si="0"/>
        <v>16.96226746103957</v>
      </c>
      <c r="C16">
        <v>2010</v>
      </c>
    </row>
    <row r="17" spans="1:3">
      <c r="A17">
        <v>141</v>
      </c>
      <c r="B17">
        <f t="shared" si="0"/>
        <v>16.601821590736861</v>
      </c>
      <c r="C17">
        <v>2009</v>
      </c>
    </row>
    <row r="18" spans="1:3">
      <c r="A18">
        <v>153</v>
      </c>
      <c r="B18">
        <f t="shared" si="0"/>
        <v>15.301305075439725</v>
      </c>
      <c r="C18">
        <v>2006</v>
      </c>
    </row>
  </sheetData>
  <autoFilter ref="A1:B8"/>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opLeftCell="A4" workbookViewId="0">
      <selection activeCell="E35" sqref="E35"/>
    </sheetView>
  </sheetViews>
  <sheetFormatPr defaultRowHeight="14.25"/>
  <cols>
    <col min="1" max="1" width="23.265625" customWidth="1"/>
    <col min="2" max="7" width="12.73046875" customWidth="1"/>
    <col min="8" max="8" width="12" customWidth="1"/>
  </cols>
  <sheetData>
    <row r="1" spans="1:8">
      <c r="A1" t="s">
        <v>761</v>
      </c>
    </row>
    <row r="2" spans="1:8">
      <c r="A2" t="s">
        <v>762</v>
      </c>
    </row>
    <row r="3" spans="1:8">
      <c r="A3" t="s">
        <v>763</v>
      </c>
    </row>
    <row r="4" spans="1:8">
      <c r="A4" t="s">
        <v>764</v>
      </c>
    </row>
    <row r="6" spans="1:8">
      <c r="A6" s="20" t="s">
        <v>672</v>
      </c>
      <c r="B6" s="21"/>
      <c r="D6" s="20" t="s">
        <v>677</v>
      </c>
    </row>
    <row r="7" spans="1:8">
      <c r="A7" t="s">
        <v>676</v>
      </c>
      <c r="B7" s="53">
        <v>0.68595041322314043</v>
      </c>
      <c r="D7" s="25" t="s">
        <v>807</v>
      </c>
    </row>
    <row r="8" spans="1:8">
      <c r="A8" t="s">
        <v>587</v>
      </c>
      <c r="B8" s="53">
        <f>B7</f>
        <v>0.68595041322314043</v>
      </c>
    </row>
    <row r="9" spans="1:8">
      <c r="A9" t="s">
        <v>810</v>
      </c>
      <c r="B9" s="53">
        <v>0.44700000000000001</v>
      </c>
    </row>
    <row r="10" spans="1:8">
      <c r="B10" s="53"/>
      <c r="D10" s="53"/>
    </row>
    <row r="11" spans="1:8">
      <c r="A11" s="20" t="s">
        <v>673</v>
      </c>
      <c r="B11" s="21"/>
      <c r="D11" s="20" t="s">
        <v>677</v>
      </c>
    </row>
    <row r="12" spans="1:8">
      <c r="A12" t="s">
        <v>674</v>
      </c>
      <c r="B12">
        <v>0.55000000000000004</v>
      </c>
      <c r="D12" s="25" t="s">
        <v>675</v>
      </c>
    </row>
    <row r="14" spans="1:8" s="56" customFormat="1">
      <c r="B14" s="56" t="s">
        <v>755</v>
      </c>
      <c r="C14" s="56" t="s">
        <v>756</v>
      </c>
      <c r="D14" s="56" t="s">
        <v>757</v>
      </c>
      <c r="E14" s="56" t="s">
        <v>758</v>
      </c>
      <c r="F14" s="56" t="s">
        <v>759</v>
      </c>
      <c r="G14" s="56" t="s">
        <v>760</v>
      </c>
      <c r="H14" s="56" t="s">
        <v>811</v>
      </c>
    </row>
    <row r="15" spans="1:8">
      <c r="A15" t="s">
        <v>139</v>
      </c>
      <c r="B15" s="57">
        <f>1/(1-$B$7)</f>
        <v>3.1842105263157889</v>
      </c>
      <c r="C15" s="57">
        <f>1/(1-$B$7)</f>
        <v>3.1842105263157889</v>
      </c>
      <c r="D15" s="57">
        <f>1/(1-$B$8)</f>
        <v>3.1842105263157889</v>
      </c>
      <c r="E15" s="57">
        <f>1/(1-$B$8)</f>
        <v>3.1842105263157889</v>
      </c>
      <c r="F15" s="57">
        <f>1/(1-$B$7)</f>
        <v>3.1842105263157889</v>
      </c>
      <c r="G15" s="57">
        <f>1/(1-$B$7)</f>
        <v>3.1842105263157889</v>
      </c>
      <c r="H15" s="57">
        <f>1/(1-$B$9)</f>
        <v>1.8083182640144668</v>
      </c>
    </row>
    <row r="16" spans="1:8">
      <c r="A16" t="s">
        <v>140</v>
      </c>
      <c r="B16" s="59">
        <v>1</v>
      </c>
      <c r="C16" s="59">
        <v>1</v>
      </c>
      <c r="D16" s="59">
        <v>1</v>
      </c>
      <c r="E16" s="59">
        <v>1</v>
      </c>
      <c r="F16" s="59">
        <v>1</v>
      </c>
      <c r="G16" s="59">
        <v>1</v>
      </c>
      <c r="H16" s="59">
        <v>1</v>
      </c>
    </row>
    <row r="17" spans="1:8">
      <c r="A17" t="s">
        <v>141</v>
      </c>
      <c r="B17" s="59">
        <v>1</v>
      </c>
      <c r="C17" s="59">
        <v>1</v>
      </c>
      <c r="D17" s="59">
        <v>1</v>
      </c>
      <c r="E17" s="59">
        <v>1</v>
      </c>
      <c r="F17" s="59">
        <v>1</v>
      </c>
      <c r="G17" s="59">
        <v>1</v>
      </c>
      <c r="H17" s="59">
        <v>1</v>
      </c>
    </row>
    <row r="18" spans="1:8">
      <c r="A18" t="s">
        <v>142</v>
      </c>
      <c r="B18" s="59">
        <v>1</v>
      </c>
      <c r="C18" s="59">
        <v>1</v>
      </c>
      <c r="D18" s="59">
        <v>1</v>
      </c>
      <c r="E18" s="59">
        <v>1</v>
      </c>
      <c r="F18" s="59">
        <v>1</v>
      </c>
      <c r="G18" s="59">
        <v>1</v>
      </c>
      <c r="H18" s="59">
        <v>1</v>
      </c>
    </row>
    <row r="19" spans="1:8">
      <c r="A19" t="s">
        <v>143</v>
      </c>
      <c r="B19" s="57">
        <f>1/((1-$B$7)*$B$12+(1-$B$12))</f>
        <v>1.605839416058394</v>
      </c>
      <c r="C19" s="57">
        <f>1/((1-$B$7)*$B$12+(1-$B$12))</f>
        <v>1.605839416058394</v>
      </c>
      <c r="D19" s="57">
        <f>1/((1-$B$8)*$B$12+(1-$B$12))</f>
        <v>1.605839416058394</v>
      </c>
      <c r="E19" s="57">
        <f>1/((1-$B$8)*$B$12+(1-$B$12))</f>
        <v>1.605839416058394</v>
      </c>
      <c r="F19" s="57">
        <f>1/((1-$B$7)*$B$12+(1-$B$12))</f>
        <v>1.605839416058394</v>
      </c>
      <c r="G19" s="57">
        <f>1/((1-$B$7)*$B$12+(1-$B$12))</f>
        <v>1.605839416058394</v>
      </c>
      <c r="H19" s="57">
        <f>1/((1-$B$9)*$B$12+(1-$B$12))</f>
        <v>1.3259961546111518</v>
      </c>
    </row>
    <row r="20" spans="1:8">
      <c r="A20" t="s">
        <v>797</v>
      </c>
      <c r="B20" s="59">
        <v>1</v>
      </c>
      <c r="C20" s="59">
        <v>1</v>
      </c>
      <c r="D20" s="59">
        <v>1</v>
      </c>
      <c r="E20" s="59">
        <v>1</v>
      </c>
      <c r="F20" s="59">
        <v>1</v>
      </c>
      <c r="G20" s="59">
        <v>1</v>
      </c>
      <c r="H20" s="59">
        <v>1</v>
      </c>
    </row>
    <row r="21" spans="1:8">
      <c r="A21" t="s">
        <v>798</v>
      </c>
      <c r="B21">
        <v>0</v>
      </c>
      <c r="C21">
        <v>0</v>
      </c>
      <c r="D21">
        <v>0</v>
      </c>
      <c r="E21">
        <v>0</v>
      </c>
      <c r="F21">
        <v>0</v>
      </c>
      <c r="G21">
        <v>0</v>
      </c>
      <c r="H21" s="59">
        <v>0</v>
      </c>
    </row>
    <row r="24" spans="1:8">
      <c r="B24" s="5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1"/>
  <sheetViews>
    <sheetView workbookViewId="0">
      <selection activeCell="A12" sqref="A12"/>
    </sheetView>
  </sheetViews>
  <sheetFormatPr defaultRowHeight="14.25"/>
  <cols>
    <col min="1" max="1" width="15.59765625" customWidth="1"/>
  </cols>
  <sheetData>
    <row r="1" spans="1:36">
      <c r="A1" t="s">
        <v>765</v>
      </c>
    </row>
    <row r="2" spans="1:36">
      <c r="A2" t="s">
        <v>766</v>
      </c>
    </row>
    <row r="3" spans="1:36">
      <c r="A3" t="s">
        <v>767</v>
      </c>
    </row>
    <row r="4" spans="1:36">
      <c r="A4" t="s">
        <v>768</v>
      </c>
    </row>
    <row r="5" spans="1:36">
      <c r="A5" t="s">
        <v>769</v>
      </c>
    </row>
    <row r="7" spans="1:36">
      <c r="A7" s="25" t="s">
        <v>770</v>
      </c>
    </row>
    <row r="9" spans="1:36">
      <c r="B9">
        <v>2016</v>
      </c>
      <c r="C9">
        <v>2017</v>
      </c>
      <c r="D9">
        <v>2018</v>
      </c>
      <c r="E9">
        <v>2019</v>
      </c>
      <c r="F9">
        <v>2020</v>
      </c>
      <c r="G9">
        <v>2021</v>
      </c>
      <c r="H9">
        <v>2022</v>
      </c>
      <c r="I9">
        <v>2023</v>
      </c>
      <c r="J9">
        <v>2024</v>
      </c>
      <c r="K9">
        <v>2025</v>
      </c>
      <c r="L9">
        <v>2026</v>
      </c>
      <c r="M9">
        <v>2027</v>
      </c>
      <c r="N9">
        <v>2028</v>
      </c>
      <c r="O9">
        <v>2029</v>
      </c>
      <c r="P9">
        <v>2030</v>
      </c>
      <c r="Q9">
        <v>2031</v>
      </c>
      <c r="R9">
        <v>2032</v>
      </c>
      <c r="S9">
        <v>2033</v>
      </c>
      <c r="T9">
        <v>2034</v>
      </c>
      <c r="U9">
        <v>2035</v>
      </c>
      <c r="V9">
        <v>2036</v>
      </c>
      <c r="W9">
        <v>2037</v>
      </c>
      <c r="X9">
        <v>2038</v>
      </c>
      <c r="Y9">
        <v>2039</v>
      </c>
      <c r="Z9">
        <v>2040</v>
      </c>
      <c r="AA9">
        <v>2041</v>
      </c>
      <c r="AB9">
        <v>2042</v>
      </c>
      <c r="AC9">
        <v>2043</v>
      </c>
      <c r="AD9">
        <v>2044</v>
      </c>
      <c r="AE9">
        <v>2045</v>
      </c>
      <c r="AF9">
        <v>2046</v>
      </c>
      <c r="AG9">
        <v>2047</v>
      </c>
      <c r="AH9">
        <v>2048</v>
      </c>
      <c r="AI9">
        <v>2049</v>
      </c>
      <c r="AJ9">
        <v>2050</v>
      </c>
    </row>
    <row r="10" spans="1:36">
      <c r="A10" t="s">
        <v>720</v>
      </c>
      <c r="B10" s="22">
        <v>3.1160268566554801E-4</v>
      </c>
      <c r="C10" s="22">
        <v>3.1502577823979295E-4</v>
      </c>
      <c r="D10" s="22">
        <v>3.1844887081403702E-4</v>
      </c>
      <c r="E10" s="22">
        <v>3.2187196338828109E-4</v>
      </c>
      <c r="F10" s="22">
        <v>3.2529505596252603E-4</v>
      </c>
      <c r="G10" s="22">
        <v>3.287181485367701E-4</v>
      </c>
      <c r="H10" s="22">
        <v>3.3214124111101417E-4</v>
      </c>
      <c r="I10" s="22">
        <v>3.3556433368525825E-4</v>
      </c>
      <c r="J10" s="22">
        <v>3.3898742625950318E-4</v>
      </c>
      <c r="K10" s="22">
        <v>3.4241051883374726E-4</v>
      </c>
      <c r="L10" s="22">
        <v>3.4583361140799133E-4</v>
      </c>
      <c r="M10" s="22">
        <v>3.4925670398223627E-4</v>
      </c>
      <c r="N10" s="22">
        <v>3.5267979655648034E-4</v>
      </c>
      <c r="O10" s="22">
        <v>3.5610288913072441E-4</v>
      </c>
      <c r="P10" s="22">
        <v>3.5952598170496935E-4</v>
      </c>
      <c r="Q10" s="22">
        <v>3.6294907427921342E-4</v>
      </c>
      <c r="R10" s="22">
        <v>3.6637216685345749E-4</v>
      </c>
      <c r="S10" s="22">
        <v>3.6979525942770156E-4</v>
      </c>
      <c r="T10" s="22">
        <v>3.732183520019465E-4</v>
      </c>
      <c r="U10" s="22">
        <v>3.7664144457619057E-4</v>
      </c>
      <c r="V10" s="22">
        <v>3.8006453715043464E-4</v>
      </c>
      <c r="W10" s="22">
        <v>3.8348762972467958E-4</v>
      </c>
      <c r="X10" s="22">
        <v>3.8691072229892366E-4</v>
      </c>
      <c r="Y10" s="22">
        <v>3.9033381487316773E-4</v>
      </c>
      <c r="Z10" s="22">
        <v>3.9375690744741267E-4</v>
      </c>
      <c r="AA10" s="22">
        <v>3.9718000002165674E-4</v>
      </c>
      <c r="AB10" s="22">
        <v>4.0060309259590081E-4</v>
      </c>
      <c r="AC10" s="22">
        <v>4.0402618517014488E-4</v>
      </c>
      <c r="AD10" s="22">
        <v>4.0744927774438982E-4</v>
      </c>
      <c r="AE10" s="22">
        <v>4.1087237031863389E-4</v>
      </c>
      <c r="AF10" s="22">
        <v>4.1429546289287796E-4</v>
      </c>
      <c r="AG10" s="22">
        <v>4.177185554671229E-4</v>
      </c>
      <c r="AH10" s="22">
        <v>4.2114164804136697E-4</v>
      </c>
      <c r="AI10" s="22">
        <v>4.2456474061561104E-4</v>
      </c>
      <c r="AJ10" s="22">
        <v>4.2798783318985598E-4</v>
      </c>
    </row>
    <row r="11" spans="1:36">
      <c r="A11" t="s">
        <v>750</v>
      </c>
      <c r="B11" s="22">
        <f>B10/'Conversion Factors'!$B$23</f>
        <v>1.9362141353943107E-4</v>
      </c>
      <c r="C11" s="22">
        <f>C10/'Conversion Factors'!$B$23</f>
        <v>1.9574842994009528E-4</v>
      </c>
      <c r="D11" s="22">
        <f>D10/'Conversion Factors'!$B$23</f>
        <v>1.9787544634075895E-4</v>
      </c>
      <c r="E11" s="22">
        <f>E10/'Conversion Factors'!$B$23</f>
        <v>2.0000246274142264E-4</v>
      </c>
      <c r="F11" s="22">
        <f>F10/'Conversion Factors'!$B$23</f>
        <v>2.0212947914208685E-4</v>
      </c>
      <c r="G11" s="22">
        <f>G10/'Conversion Factors'!$B$23</f>
        <v>2.0425649554275051E-4</v>
      </c>
      <c r="H11" s="22">
        <f>H10/'Conversion Factors'!$B$23</f>
        <v>2.0638351194341418E-4</v>
      </c>
      <c r="I11" s="22">
        <f>I10/'Conversion Factors'!$B$23</f>
        <v>2.0851052834407785E-4</v>
      </c>
      <c r="J11" s="22">
        <f>J10/'Conversion Factors'!$B$23</f>
        <v>2.1063754474474205E-4</v>
      </c>
      <c r="K11" s="22">
        <f>K10/'Conversion Factors'!$B$23</f>
        <v>2.1276456114540572E-4</v>
      </c>
      <c r="L11" s="22">
        <f>L10/'Conversion Factors'!$B$23</f>
        <v>2.1489157754606941E-4</v>
      </c>
      <c r="M11" s="22">
        <f>M10/'Conversion Factors'!$B$23</f>
        <v>2.1701859394673362E-4</v>
      </c>
      <c r="N11" s="22">
        <f>N10/'Conversion Factors'!$B$23</f>
        <v>2.1914561034739729E-4</v>
      </c>
      <c r="O11" s="22">
        <f>O10/'Conversion Factors'!$B$23</f>
        <v>2.2127262674806095E-4</v>
      </c>
      <c r="P11" s="22">
        <f>P10/'Conversion Factors'!$B$23</f>
        <v>2.2339964314872516E-4</v>
      </c>
      <c r="Q11" s="22">
        <f>Q10/'Conversion Factors'!$B$23</f>
        <v>2.2552665954938883E-4</v>
      </c>
      <c r="R11" s="22">
        <f>R10/'Conversion Factors'!$B$23</f>
        <v>2.2765367595005249E-4</v>
      </c>
      <c r="S11" s="22">
        <f>S10/'Conversion Factors'!$B$23</f>
        <v>2.2978069235071616E-4</v>
      </c>
      <c r="T11" s="22">
        <f>T10/'Conversion Factors'!$B$23</f>
        <v>2.3190770875138039E-4</v>
      </c>
      <c r="U11" s="22">
        <f>U10/'Conversion Factors'!$B$23</f>
        <v>2.3403472515204406E-4</v>
      </c>
      <c r="V11" s="22">
        <f>V10/'Conversion Factors'!$B$23</f>
        <v>2.3616174155270773E-4</v>
      </c>
      <c r="W11" s="22">
        <f>W10/'Conversion Factors'!$B$23</f>
        <v>2.3828875795337193E-4</v>
      </c>
      <c r="X11" s="22">
        <f>X10/'Conversion Factors'!$B$23</f>
        <v>2.404157743540356E-4</v>
      </c>
      <c r="Y11" s="22">
        <f>Y10/'Conversion Factors'!$B$23</f>
        <v>2.4254279075469927E-4</v>
      </c>
      <c r="Z11" s="22">
        <f>Z10/'Conversion Factors'!$B$23</f>
        <v>2.4466980715536347E-4</v>
      </c>
      <c r="AA11" s="22">
        <f>AA10/'Conversion Factors'!$B$23</f>
        <v>2.4679682355602717E-4</v>
      </c>
      <c r="AB11" s="22">
        <f>AB10/'Conversion Factors'!$B$23</f>
        <v>2.4892383995669081E-4</v>
      </c>
      <c r="AC11" s="22">
        <f>AC10/'Conversion Factors'!$B$23</f>
        <v>2.510508563573545E-4</v>
      </c>
      <c r="AD11" s="22">
        <f>AD10/'Conversion Factors'!$B$23</f>
        <v>2.5317787275801868E-4</v>
      </c>
      <c r="AE11" s="22">
        <f>AE10/'Conversion Factors'!$B$23</f>
        <v>2.5530488915868237E-4</v>
      </c>
      <c r="AF11" s="22">
        <f>AF10/'Conversion Factors'!$B$23</f>
        <v>2.5743190555934607E-4</v>
      </c>
      <c r="AG11" s="22">
        <f>AG10/'Conversion Factors'!$B$23</f>
        <v>2.5955892196001025E-4</v>
      </c>
      <c r="AH11" s="22">
        <f>AH10/'Conversion Factors'!$B$23</f>
        <v>2.6168593836067394E-4</v>
      </c>
      <c r="AI11" s="22">
        <f>AI10/'Conversion Factors'!$B$23</f>
        <v>2.6381295476133758E-4</v>
      </c>
      <c r="AJ11" s="22">
        <f>AJ10/'Conversion Factors'!$B$23</f>
        <v>2.6593997116200181E-4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2"/>
  <sheetViews>
    <sheetView workbookViewId="0">
      <pane xSplit="2" ySplit="1" topLeftCell="C59" activePane="bottomRight" state="frozen"/>
      <selection pane="topRight" activeCell="C1" sqref="C1"/>
      <selection pane="bottomLeft" activeCell="A2" sqref="A2"/>
      <selection pane="bottomRight" activeCell="D57" sqref="D57"/>
    </sheetView>
  </sheetViews>
  <sheetFormatPr defaultColWidth="9.265625" defaultRowHeight="15" customHeight="1"/>
  <cols>
    <col min="1" max="1" width="20.73046875" style="2" hidden="1" customWidth="1"/>
    <col min="2" max="2" width="45.73046875" style="2" customWidth="1"/>
    <col min="3" max="16384" width="9.265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127</v>
      </c>
      <c r="B10" s="16" t="s">
        <v>126</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123</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122</v>
      </c>
    </row>
    <row r="16" spans="1:39" ht="15" customHeight="1">
      <c r="B16" s="6" t="s">
        <v>121</v>
      </c>
    </row>
    <row r="17" spans="1:39" ht="15" customHeight="1">
      <c r="B17" s="6" t="s">
        <v>120</v>
      </c>
    </row>
    <row r="18" spans="1:39" ht="15" customHeight="1">
      <c r="A18" s="7" t="s">
        <v>119</v>
      </c>
      <c r="B18" s="10" t="s">
        <v>118</v>
      </c>
      <c r="C18" s="12">
        <v>2754.7158199999999</v>
      </c>
      <c r="D18" s="12">
        <v>2841.099365</v>
      </c>
      <c r="E18" s="12">
        <v>2906.3637699999999</v>
      </c>
      <c r="F18" s="12">
        <v>2960.2353520000001</v>
      </c>
      <c r="G18" s="12">
        <v>2991.188721</v>
      </c>
      <c r="H18" s="12">
        <v>3016.9077149999998</v>
      </c>
      <c r="I18" s="12">
        <v>3036.5541990000002</v>
      </c>
      <c r="J18" s="12">
        <v>3050.8999020000001</v>
      </c>
      <c r="K18" s="12">
        <v>3056.3759770000001</v>
      </c>
      <c r="L18" s="12">
        <v>3059.033203</v>
      </c>
      <c r="M18" s="12">
        <v>3060.4414059999999</v>
      </c>
      <c r="N18" s="12">
        <v>3069.5708009999998</v>
      </c>
      <c r="O18" s="12">
        <v>3082.5654300000001</v>
      </c>
      <c r="P18" s="12">
        <v>3100.5715329999998</v>
      </c>
      <c r="Q18" s="12">
        <v>3119.217529</v>
      </c>
      <c r="R18" s="12">
        <v>3136.4179690000001</v>
      </c>
      <c r="S18" s="12">
        <v>3151.7963869999999</v>
      </c>
      <c r="T18" s="12">
        <v>3167.8041990000002</v>
      </c>
      <c r="U18" s="12">
        <v>3186.7382809999999</v>
      </c>
      <c r="V18" s="12">
        <v>3206.476318</v>
      </c>
      <c r="W18" s="12">
        <v>3225.2102049999999</v>
      </c>
      <c r="X18" s="12">
        <v>3246.8376459999999</v>
      </c>
      <c r="Y18" s="12">
        <v>3268.7465820000002</v>
      </c>
      <c r="Z18" s="12">
        <v>3291.9289549999999</v>
      </c>
      <c r="AA18" s="12">
        <v>3312.0126949999999</v>
      </c>
      <c r="AB18" s="12">
        <v>3330.8308109999998</v>
      </c>
      <c r="AC18" s="12">
        <v>3350.0126949999999</v>
      </c>
      <c r="AD18" s="12">
        <v>3371.4733890000002</v>
      </c>
      <c r="AE18" s="12">
        <v>3393.1801759999998</v>
      </c>
      <c r="AF18" s="12">
        <v>3414.976807</v>
      </c>
      <c r="AG18" s="12">
        <v>3437.594482</v>
      </c>
      <c r="AH18" s="12">
        <v>3461.571289</v>
      </c>
      <c r="AI18" s="12">
        <v>3485.1918949999999</v>
      </c>
      <c r="AJ18" s="12">
        <v>3510.5217290000001</v>
      </c>
      <c r="AK18" s="12">
        <v>3538.9448240000002</v>
      </c>
      <c r="AL18" s="12">
        <v>3567.172607</v>
      </c>
      <c r="AM18" s="8">
        <v>6.7159999999999997E-3</v>
      </c>
    </row>
    <row r="19" spans="1:39" ht="15" customHeight="1">
      <c r="A19" s="7" t="s">
        <v>117</v>
      </c>
      <c r="B19" s="10" t="s">
        <v>116</v>
      </c>
      <c r="C19" s="12">
        <v>95.267319000000001</v>
      </c>
      <c r="D19" s="12">
        <v>97.402907999999996</v>
      </c>
      <c r="E19" s="12">
        <v>101.998131</v>
      </c>
      <c r="F19" s="12">
        <v>104.102829</v>
      </c>
      <c r="G19" s="12">
        <v>105.533676</v>
      </c>
      <c r="H19" s="12">
        <v>107.219849</v>
      </c>
      <c r="I19" s="12">
        <v>109.18032100000001</v>
      </c>
      <c r="J19" s="12">
        <v>110.982384</v>
      </c>
      <c r="K19" s="12">
        <v>112.548294</v>
      </c>
      <c r="L19" s="12">
        <v>114.004913</v>
      </c>
      <c r="M19" s="12">
        <v>114.81811500000001</v>
      </c>
      <c r="N19" s="12">
        <v>115.253754</v>
      </c>
      <c r="O19" s="12">
        <v>116.226494</v>
      </c>
      <c r="P19" s="12">
        <v>117.57854500000001</v>
      </c>
      <c r="Q19" s="12">
        <v>118.943336</v>
      </c>
      <c r="R19" s="12">
        <v>120.27786999999999</v>
      </c>
      <c r="S19" s="12">
        <v>121.62445099999999</v>
      </c>
      <c r="T19" s="12">
        <v>122.891975</v>
      </c>
      <c r="U19" s="12">
        <v>124.628998</v>
      </c>
      <c r="V19" s="12">
        <v>126.68428</v>
      </c>
      <c r="W19" s="12">
        <v>128.76664700000001</v>
      </c>
      <c r="X19" s="12">
        <v>130.686813</v>
      </c>
      <c r="Y19" s="12">
        <v>132.77589399999999</v>
      </c>
      <c r="Z19" s="12">
        <v>135.18772899999999</v>
      </c>
      <c r="AA19" s="12">
        <v>137.19120799999999</v>
      </c>
      <c r="AB19" s="12">
        <v>139.21051</v>
      </c>
      <c r="AC19" s="12">
        <v>141.35270700000001</v>
      </c>
      <c r="AD19" s="12">
        <v>143.578262</v>
      </c>
      <c r="AE19" s="12">
        <v>146.044678</v>
      </c>
      <c r="AF19" s="12">
        <v>148.436859</v>
      </c>
      <c r="AG19" s="12">
        <v>150.836929</v>
      </c>
      <c r="AH19" s="12">
        <v>153.33187899999999</v>
      </c>
      <c r="AI19" s="12">
        <v>155.65527299999999</v>
      </c>
      <c r="AJ19" s="12">
        <v>158.054947</v>
      </c>
      <c r="AK19" s="12">
        <v>160.68417400000001</v>
      </c>
      <c r="AL19" s="12">
        <v>163.39167800000001</v>
      </c>
      <c r="AM19" s="8">
        <v>1.5330999999999999E-2</v>
      </c>
    </row>
    <row r="20" spans="1:39" ht="15" customHeight="1">
      <c r="A20" s="7" t="s">
        <v>115</v>
      </c>
      <c r="B20" s="10" t="s">
        <v>114</v>
      </c>
      <c r="C20" s="12">
        <v>278.76654100000002</v>
      </c>
      <c r="D20" s="12">
        <v>276.19635</v>
      </c>
      <c r="E20" s="12">
        <v>286.33380099999999</v>
      </c>
      <c r="F20" s="12">
        <v>290.87667800000003</v>
      </c>
      <c r="G20" s="12">
        <v>294.527466</v>
      </c>
      <c r="H20" s="12">
        <v>299.24032599999998</v>
      </c>
      <c r="I20" s="12">
        <v>305.15640300000001</v>
      </c>
      <c r="J20" s="12">
        <v>310.56869499999999</v>
      </c>
      <c r="K20" s="12">
        <v>315.63772599999999</v>
      </c>
      <c r="L20" s="12">
        <v>319.98034699999999</v>
      </c>
      <c r="M20" s="12">
        <v>322.27261399999998</v>
      </c>
      <c r="N20" s="12">
        <v>323.00799599999999</v>
      </c>
      <c r="O20" s="12">
        <v>324.80233800000002</v>
      </c>
      <c r="P20" s="12">
        <v>327.04489100000001</v>
      </c>
      <c r="Q20" s="12">
        <v>329.597015</v>
      </c>
      <c r="R20" s="12">
        <v>332.22427399999998</v>
      </c>
      <c r="S20" s="12">
        <v>334.76455700000002</v>
      </c>
      <c r="T20" s="12">
        <v>337.08557100000002</v>
      </c>
      <c r="U20" s="12">
        <v>340.79324300000002</v>
      </c>
      <c r="V20" s="12">
        <v>345.35092200000003</v>
      </c>
      <c r="W20" s="12">
        <v>350.009094</v>
      </c>
      <c r="X20" s="12">
        <v>354.27090500000003</v>
      </c>
      <c r="Y20" s="12">
        <v>359.050568</v>
      </c>
      <c r="Z20" s="12">
        <v>364.578125</v>
      </c>
      <c r="AA20" s="12">
        <v>369.18002300000001</v>
      </c>
      <c r="AB20" s="12">
        <v>373.65515099999999</v>
      </c>
      <c r="AC20" s="12">
        <v>378.38580300000001</v>
      </c>
      <c r="AD20" s="12">
        <v>383.442474</v>
      </c>
      <c r="AE20" s="12">
        <v>389.153503</v>
      </c>
      <c r="AF20" s="12">
        <v>394.70049999999998</v>
      </c>
      <c r="AG20" s="12">
        <v>400.06976300000002</v>
      </c>
      <c r="AH20" s="12">
        <v>405.657623</v>
      </c>
      <c r="AI20" s="12">
        <v>410.67614700000001</v>
      </c>
      <c r="AJ20" s="12">
        <v>415.77493299999998</v>
      </c>
      <c r="AK20" s="12">
        <v>421.47631799999999</v>
      </c>
      <c r="AL20" s="12">
        <v>427.33480800000001</v>
      </c>
      <c r="AM20" s="8">
        <v>1.2919999999999999E-2</v>
      </c>
    </row>
    <row r="21" spans="1:39" ht="15" customHeight="1">
      <c r="B21" s="6" t="s">
        <v>113</v>
      </c>
    </row>
    <row r="22" spans="1:39" ht="15" customHeight="1">
      <c r="A22" s="7" t="s">
        <v>112</v>
      </c>
      <c r="B22" s="10" t="s">
        <v>111</v>
      </c>
      <c r="C22" s="12">
        <v>1089.569336</v>
      </c>
      <c r="D22" s="12">
        <v>1087.9144289999999</v>
      </c>
      <c r="E22" s="12">
        <v>1116.23999</v>
      </c>
      <c r="F22" s="12">
        <v>1147.5314940000001</v>
      </c>
      <c r="G22" s="12">
        <v>1175.0268550000001</v>
      </c>
      <c r="H22" s="12">
        <v>1204.362427</v>
      </c>
      <c r="I22" s="12">
        <v>1237.076294</v>
      </c>
      <c r="J22" s="12">
        <v>1270.0543210000001</v>
      </c>
      <c r="K22" s="12">
        <v>1301.381592</v>
      </c>
      <c r="L22" s="12">
        <v>1332.9736330000001</v>
      </c>
      <c r="M22" s="12">
        <v>1363.9456789999999</v>
      </c>
      <c r="N22" s="12">
        <v>1392.8820800000001</v>
      </c>
      <c r="O22" s="12">
        <v>1423.486572</v>
      </c>
      <c r="P22" s="12">
        <v>1457.362061</v>
      </c>
      <c r="Q22" s="12">
        <v>1489.892212</v>
      </c>
      <c r="R22" s="12">
        <v>1519.0385739999999</v>
      </c>
      <c r="S22" s="12">
        <v>1547.5423579999999</v>
      </c>
      <c r="T22" s="12">
        <v>1577.993774</v>
      </c>
      <c r="U22" s="12">
        <v>1611.3937989999999</v>
      </c>
      <c r="V22" s="12">
        <v>1646.644409</v>
      </c>
      <c r="W22" s="12">
        <v>1683.0104980000001</v>
      </c>
      <c r="X22" s="12">
        <v>1719.9383539999999</v>
      </c>
      <c r="Y22" s="12">
        <v>1756.8358149999999</v>
      </c>
      <c r="Z22" s="12">
        <v>1796.579712</v>
      </c>
      <c r="AA22" s="12">
        <v>1835.4586179999999</v>
      </c>
      <c r="AB22" s="12">
        <v>1873.126831</v>
      </c>
      <c r="AC22" s="12">
        <v>1911.270264</v>
      </c>
      <c r="AD22" s="12">
        <v>1950.940186</v>
      </c>
      <c r="AE22" s="12">
        <v>1991.517456</v>
      </c>
      <c r="AF22" s="12">
        <v>2032.1754149999999</v>
      </c>
      <c r="AG22" s="12">
        <v>2073.9284670000002</v>
      </c>
      <c r="AH22" s="12">
        <v>2115.7902829999998</v>
      </c>
      <c r="AI22" s="12">
        <v>2155.5529790000001</v>
      </c>
      <c r="AJ22" s="12">
        <v>2194.2231449999999</v>
      </c>
      <c r="AK22" s="12">
        <v>2234.5397950000001</v>
      </c>
      <c r="AL22" s="12">
        <v>2275.1591800000001</v>
      </c>
      <c r="AM22" s="8">
        <v>2.1937000000000002E-2</v>
      </c>
    </row>
    <row r="23" spans="1:39" ht="15" customHeight="1">
      <c r="B23" s="6" t="s">
        <v>110</v>
      </c>
    </row>
    <row r="24" spans="1:39" ht="15" customHeight="1">
      <c r="A24" s="7" t="s">
        <v>109</v>
      </c>
      <c r="B24" s="10" t="s">
        <v>68</v>
      </c>
      <c r="C24" s="12">
        <v>1848.8195800000001</v>
      </c>
      <c r="D24" s="12">
        <v>1804.44397</v>
      </c>
      <c r="E24" s="12">
        <v>1837.1137699999999</v>
      </c>
      <c r="F24" s="12">
        <v>1858.936768</v>
      </c>
      <c r="G24" s="12">
        <v>1924.6213379999999</v>
      </c>
      <c r="H24" s="12">
        <v>1975.1804199999999</v>
      </c>
      <c r="I24" s="12">
        <v>2013.0551760000001</v>
      </c>
      <c r="J24" s="12">
        <v>2069.4978030000002</v>
      </c>
      <c r="K24" s="12">
        <v>2104.680664</v>
      </c>
      <c r="L24" s="12">
        <v>2112.8701169999999</v>
      </c>
      <c r="M24" s="12">
        <v>2141.966797</v>
      </c>
      <c r="N24" s="12">
        <v>2137.205078</v>
      </c>
      <c r="O24" s="12">
        <v>2147.7902829999998</v>
      </c>
      <c r="P24" s="12">
        <v>2147.6865229999999</v>
      </c>
      <c r="Q24" s="12">
        <v>2152.5983890000002</v>
      </c>
      <c r="R24" s="12">
        <v>2160.179932</v>
      </c>
      <c r="S24" s="12">
        <v>2157.055664</v>
      </c>
      <c r="T24" s="12">
        <v>2145.7946780000002</v>
      </c>
      <c r="U24" s="12">
        <v>2154.0041500000002</v>
      </c>
      <c r="V24" s="12">
        <v>2155.6538089999999</v>
      </c>
      <c r="W24" s="12">
        <v>2167.7553710000002</v>
      </c>
      <c r="X24" s="12">
        <v>2171.2321780000002</v>
      </c>
      <c r="Y24" s="12">
        <v>2179.9968260000001</v>
      </c>
      <c r="Z24" s="12">
        <v>2185.4267580000001</v>
      </c>
      <c r="AA24" s="12">
        <v>2209.0668949999999</v>
      </c>
      <c r="AB24" s="12">
        <v>2205.498779</v>
      </c>
      <c r="AC24" s="12">
        <v>2218.9338379999999</v>
      </c>
      <c r="AD24" s="12">
        <v>2234.0561520000001</v>
      </c>
      <c r="AE24" s="12">
        <v>2250.758057</v>
      </c>
      <c r="AF24" s="12">
        <v>2266.4790039999998</v>
      </c>
      <c r="AG24" s="12">
        <v>2281.7192380000001</v>
      </c>
      <c r="AH24" s="12">
        <v>2297.4719239999999</v>
      </c>
      <c r="AI24" s="12">
        <v>2312.7897950000001</v>
      </c>
      <c r="AJ24" s="12">
        <v>2328.593018</v>
      </c>
      <c r="AK24" s="12">
        <v>2346.7873540000001</v>
      </c>
      <c r="AL24" s="12">
        <v>2366.3078609999998</v>
      </c>
      <c r="AM24" s="8">
        <v>8.005E-3</v>
      </c>
    </row>
    <row r="25" spans="1:39" ht="15" customHeight="1">
      <c r="A25" s="7" t="s">
        <v>108</v>
      </c>
      <c r="B25" s="10" t="s">
        <v>66</v>
      </c>
      <c r="C25" s="12">
        <v>495.38400300000001</v>
      </c>
      <c r="D25" s="12">
        <v>482.08770800000002</v>
      </c>
      <c r="E25" s="12">
        <v>484.58898900000003</v>
      </c>
      <c r="F25" s="12">
        <v>477.33242799999999</v>
      </c>
      <c r="G25" s="12">
        <v>466.46579000000003</v>
      </c>
      <c r="H25" s="12">
        <v>453.39776599999999</v>
      </c>
      <c r="I25" s="12">
        <v>447.15121499999998</v>
      </c>
      <c r="J25" s="12">
        <v>440.75106799999998</v>
      </c>
      <c r="K25" s="12">
        <v>433.81362899999999</v>
      </c>
      <c r="L25" s="12">
        <v>425.71398900000003</v>
      </c>
      <c r="M25" s="12">
        <v>415.220215</v>
      </c>
      <c r="N25" s="12">
        <v>401.66503899999998</v>
      </c>
      <c r="O25" s="12">
        <v>388.99533100000002</v>
      </c>
      <c r="P25" s="12">
        <v>376.330872</v>
      </c>
      <c r="Q25" s="12">
        <v>364.46667500000001</v>
      </c>
      <c r="R25" s="12">
        <v>352.45068400000002</v>
      </c>
      <c r="S25" s="12">
        <v>345.44073500000002</v>
      </c>
      <c r="T25" s="12">
        <v>337.801849</v>
      </c>
      <c r="U25" s="12">
        <v>330.78433200000001</v>
      </c>
      <c r="V25" s="12">
        <v>324.89080799999999</v>
      </c>
      <c r="W25" s="12">
        <v>318.94070399999998</v>
      </c>
      <c r="X25" s="12">
        <v>312.18383799999998</v>
      </c>
      <c r="Y25" s="12">
        <v>304.94003300000003</v>
      </c>
      <c r="Z25" s="12">
        <v>297.921021</v>
      </c>
      <c r="AA25" s="12">
        <v>290.30264299999999</v>
      </c>
      <c r="AB25" s="12">
        <v>282.64859000000001</v>
      </c>
      <c r="AC25" s="12">
        <v>278.19168100000002</v>
      </c>
      <c r="AD25" s="12">
        <v>274.03836100000001</v>
      </c>
      <c r="AE25" s="12">
        <v>270.96539300000001</v>
      </c>
      <c r="AF25" s="12">
        <v>267.72042800000003</v>
      </c>
      <c r="AG25" s="12">
        <v>264.35119600000002</v>
      </c>
      <c r="AH25" s="12">
        <v>261.60446200000001</v>
      </c>
      <c r="AI25" s="12">
        <v>258.67450000000002</v>
      </c>
      <c r="AJ25" s="12">
        <v>255.620499</v>
      </c>
      <c r="AK25" s="12">
        <v>253.150116</v>
      </c>
      <c r="AL25" s="12">
        <v>251.08853099999999</v>
      </c>
      <c r="AM25" s="8">
        <v>-1.9002999999999999E-2</v>
      </c>
    </row>
    <row r="27" spans="1:39" ht="15" customHeight="1">
      <c r="B27" s="6" t="s">
        <v>107</v>
      </c>
    </row>
    <row r="28" spans="1:39" ht="15" customHeight="1">
      <c r="B28" s="6" t="s">
        <v>106</v>
      </c>
    </row>
    <row r="29" spans="1:39" ht="15" customHeight="1">
      <c r="A29" s="7" t="s">
        <v>105</v>
      </c>
      <c r="B29" s="10" t="s">
        <v>104</v>
      </c>
      <c r="C29" s="11">
        <v>30.603650999999999</v>
      </c>
      <c r="D29" s="11">
        <v>31.509575000000002</v>
      </c>
      <c r="E29" s="11">
        <v>31.906033999999998</v>
      </c>
      <c r="F29" s="11">
        <v>32.246943999999999</v>
      </c>
      <c r="G29" s="11">
        <v>33.059235000000001</v>
      </c>
      <c r="H29" s="11">
        <v>34.305168000000002</v>
      </c>
      <c r="I29" s="11">
        <v>36.344261000000003</v>
      </c>
      <c r="J29" s="11">
        <v>38.065047999999997</v>
      </c>
      <c r="K29" s="11">
        <v>39.891491000000002</v>
      </c>
      <c r="L29" s="11">
        <v>41.537930000000003</v>
      </c>
      <c r="M29" s="11">
        <v>43.693077000000002</v>
      </c>
      <c r="N29" s="11">
        <v>43.727955000000001</v>
      </c>
      <c r="O29" s="11">
        <v>43.788077999999999</v>
      </c>
      <c r="P29" s="11">
        <v>43.805911999999999</v>
      </c>
      <c r="Q29" s="11">
        <v>43.835673999999997</v>
      </c>
      <c r="R29" s="11">
        <v>43.877605000000003</v>
      </c>
      <c r="S29" s="11">
        <v>43.919356999999998</v>
      </c>
      <c r="T29" s="11">
        <v>43.968491</v>
      </c>
      <c r="U29" s="11">
        <v>43.984439999999999</v>
      </c>
      <c r="V29" s="11">
        <v>44.006680000000003</v>
      </c>
      <c r="W29" s="11">
        <v>44.023136000000001</v>
      </c>
      <c r="X29" s="11">
        <v>44.067101000000001</v>
      </c>
      <c r="Y29" s="11">
        <v>44.082698999999998</v>
      </c>
      <c r="Z29" s="11">
        <v>44.093013999999997</v>
      </c>
      <c r="AA29" s="11">
        <v>44.119880999999999</v>
      </c>
      <c r="AB29" s="11">
        <v>44.135840999999999</v>
      </c>
      <c r="AC29" s="11">
        <v>44.143416999999999</v>
      </c>
      <c r="AD29" s="11">
        <v>44.145972999999998</v>
      </c>
      <c r="AE29" s="11">
        <v>44.145226000000001</v>
      </c>
      <c r="AF29" s="11">
        <v>44.143954999999998</v>
      </c>
      <c r="AG29" s="11">
        <v>44.143082</v>
      </c>
      <c r="AH29" s="11">
        <v>44.141311999999999</v>
      </c>
      <c r="AI29" s="11">
        <v>44.139552999999999</v>
      </c>
      <c r="AJ29" s="11">
        <v>44.122180999999998</v>
      </c>
      <c r="AK29" s="11">
        <v>44.117683</v>
      </c>
      <c r="AL29" s="11">
        <v>44.131473999999997</v>
      </c>
      <c r="AM29" s="8">
        <v>9.9579999999999998E-3</v>
      </c>
    </row>
    <row r="30" spans="1:39" ht="15" customHeight="1">
      <c r="A30" s="7" t="s">
        <v>103</v>
      </c>
      <c r="B30" s="10" t="s">
        <v>102</v>
      </c>
      <c r="C30" s="11">
        <v>35.451607000000003</v>
      </c>
      <c r="D30" s="11">
        <v>36.862761999999996</v>
      </c>
      <c r="E30" s="11">
        <v>38.502898999999999</v>
      </c>
      <c r="F30" s="11">
        <v>39.299244000000002</v>
      </c>
      <c r="G30" s="11">
        <v>40.98901</v>
      </c>
      <c r="H30" s="11">
        <v>42.707455000000003</v>
      </c>
      <c r="I30" s="11">
        <v>44.636696000000001</v>
      </c>
      <c r="J30" s="11">
        <v>46.742007999999998</v>
      </c>
      <c r="K30" s="11">
        <v>49.035522</v>
      </c>
      <c r="L30" s="11">
        <v>50.404778</v>
      </c>
      <c r="M30" s="11">
        <v>53.085563999999998</v>
      </c>
      <c r="N30" s="11">
        <v>53.089740999999997</v>
      </c>
      <c r="O30" s="11">
        <v>53.089740999999997</v>
      </c>
      <c r="P30" s="11">
        <v>53.089740999999997</v>
      </c>
      <c r="Q30" s="11">
        <v>53.089740999999997</v>
      </c>
      <c r="R30" s="11">
        <v>53.090854999999998</v>
      </c>
      <c r="S30" s="11">
        <v>53.090854999999998</v>
      </c>
      <c r="T30" s="11">
        <v>53.091084000000002</v>
      </c>
      <c r="U30" s="11">
        <v>53.091084000000002</v>
      </c>
      <c r="V30" s="11">
        <v>53.091084000000002</v>
      </c>
      <c r="W30" s="11">
        <v>53.091084000000002</v>
      </c>
      <c r="X30" s="11">
        <v>53.095184000000003</v>
      </c>
      <c r="Y30" s="11">
        <v>53.095184000000003</v>
      </c>
      <c r="Z30" s="11">
        <v>53.095184000000003</v>
      </c>
      <c r="AA30" s="11">
        <v>53.095184000000003</v>
      </c>
      <c r="AB30" s="11">
        <v>53.095184000000003</v>
      </c>
      <c r="AC30" s="11">
        <v>53.095184000000003</v>
      </c>
      <c r="AD30" s="11">
        <v>53.095184000000003</v>
      </c>
      <c r="AE30" s="11">
        <v>53.095184000000003</v>
      </c>
      <c r="AF30" s="11">
        <v>53.095184000000003</v>
      </c>
      <c r="AG30" s="11">
        <v>53.095184000000003</v>
      </c>
      <c r="AH30" s="11">
        <v>53.095184000000003</v>
      </c>
      <c r="AI30" s="11">
        <v>53.095184000000003</v>
      </c>
      <c r="AJ30" s="11">
        <v>53.095184000000003</v>
      </c>
      <c r="AK30" s="11">
        <v>53.095184000000003</v>
      </c>
      <c r="AL30" s="11">
        <v>53.095184000000003</v>
      </c>
      <c r="AM30" s="8">
        <v>1.0789999999999999E-2</v>
      </c>
    </row>
    <row r="31" spans="1:39" ht="15" customHeight="1">
      <c r="A31" s="7" t="s">
        <v>101</v>
      </c>
      <c r="B31" s="10" t="s">
        <v>100</v>
      </c>
      <c r="C31" s="11">
        <v>27.315633999999999</v>
      </c>
      <c r="D31" s="11">
        <v>28.508223000000001</v>
      </c>
      <c r="E31" s="11">
        <v>28.523223999999999</v>
      </c>
      <c r="F31" s="11">
        <v>28.844861999999999</v>
      </c>
      <c r="G31" s="11">
        <v>29.240245999999999</v>
      </c>
      <c r="H31" s="11">
        <v>30.148546</v>
      </c>
      <c r="I31" s="11">
        <v>32.057842000000001</v>
      </c>
      <c r="J31" s="11">
        <v>33.455624</v>
      </c>
      <c r="K31" s="11">
        <v>34.981181999999997</v>
      </c>
      <c r="L31" s="11">
        <v>36.646973000000003</v>
      </c>
      <c r="M31" s="11">
        <v>38.437145000000001</v>
      </c>
      <c r="N31" s="11">
        <v>38.437213999999997</v>
      </c>
      <c r="O31" s="11">
        <v>38.437213999999997</v>
      </c>
      <c r="P31" s="11">
        <v>38.437213999999997</v>
      </c>
      <c r="Q31" s="11">
        <v>38.437213999999997</v>
      </c>
      <c r="R31" s="11">
        <v>38.437213999999997</v>
      </c>
      <c r="S31" s="11">
        <v>38.437213999999997</v>
      </c>
      <c r="T31" s="11">
        <v>38.437213999999997</v>
      </c>
      <c r="U31" s="11">
        <v>38.437213999999997</v>
      </c>
      <c r="V31" s="11">
        <v>38.437213999999997</v>
      </c>
      <c r="W31" s="11">
        <v>38.437213999999997</v>
      </c>
      <c r="X31" s="11">
        <v>38.437213999999997</v>
      </c>
      <c r="Y31" s="11">
        <v>38.437213999999997</v>
      </c>
      <c r="Z31" s="11">
        <v>38.437213999999997</v>
      </c>
      <c r="AA31" s="11">
        <v>38.437213999999997</v>
      </c>
      <c r="AB31" s="11">
        <v>38.437213999999997</v>
      </c>
      <c r="AC31" s="11">
        <v>38.437213999999997</v>
      </c>
      <c r="AD31" s="11">
        <v>38.437213999999997</v>
      </c>
      <c r="AE31" s="11">
        <v>38.437213999999997</v>
      </c>
      <c r="AF31" s="11">
        <v>38.437213999999997</v>
      </c>
      <c r="AG31" s="11">
        <v>38.437213999999997</v>
      </c>
      <c r="AH31" s="11">
        <v>38.437213999999997</v>
      </c>
      <c r="AI31" s="11">
        <v>38.437213999999997</v>
      </c>
      <c r="AJ31" s="11">
        <v>38.437213999999997</v>
      </c>
      <c r="AK31" s="11">
        <v>38.437213999999997</v>
      </c>
      <c r="AL31" s="11">
        <v>38.437213999999997</v>
      </c>
      <c r="AM31" s="8">
        <v>8.8280000000000008E-3</v>
      </c>
    </row>
    <row r="32" spans="1:39" ht="15" customHeight="1">
      <c r="A32" s="7" t="s">
        <v>99</v>
      </c>
      <c r="B32" s="10" t="s">
        <v>98</v>
      </c>
      <c r="C32" s="11">
        <v>31.873632000000001</v>
      </c>
      <c r="D32" s="11">
        <v>31.770073</v>
      </c>
      <c r="E32" s="11">
        <v>32.214336000000003</v>
      </c>
      <c r="F32" s="11">
        <v>32.608336999999999</v>
      </c>
      <c r="G32" s="11">
        <v>33.632153000000002</v>
      </c>
      <c r="H32" s="11">
        <v>35.022728000000001</v>
      </c>
      <c r="I32" s="11">
        <v>36.935988999999999</v>
      </c>
      <c r="J32" s="11">
        <v>38.546805999999997</v>
      </c>
      <c r="K32" s="11">
        <v>40.354961000000003</v>
      </c>
      <c r="L32" s="11">
        <v>42.377895000000002</v>
      </c>
      <c r="M32" s="11">
        <v>44.355328</v>
      </c>
      <c r="N32" s="11">
        <v>44.585838000000003</v>
      </c>
      <c r="O32" s="11">
        <v>44.796729999999997</v>
      </c>
      <c r="P32" s="11">
        <v>44.824539000000001</v>
      </c>
      <c r="Q32" s="11">
        <v>44.904919</v>
      </c>
      <c r="R32" s="11">
        <v>45.033234</v>
      </c>
      <c r="S32" s="11">
        <v>45.117629999999998</v>
      </c>
      <c r="T32" s="11">
        <v>45.196052999999999</v>
      </c>
      <c r="U32" s="11">
        <v>45.232658000000001</v>
      </c>
      <c r="V32" s="11">
        <v>45.272162999999999</v>
      </c>
      <c r="W32" s="11">
        <v>45.294803999999999</v>
      </c>
      <c r="X32" s="11">
        <v>45.349525</v>
      </c>
      <c r="Y32" s="11">
        <v>45.356009999999998</v>
      </c>
      <c r="Z32" s="11">
        <v>45.345511999999999</v>
      </c>
      <c r="AA32" s="11">
        <v>45.409401000000003</v>
      </c>
      <c r="AB32" s="11">
        <v>45.437508000000001</v>
      </c>
      <c r="AC32" s="11">
        <v>45.440342000000001</v>
      </c>
      <c r="AD32" s="11">
        <v>45.434596999999997</v>
      </c>
      <c r="AE32" s="11">
        <v>45.425986999999999</v>
      </c>
      <c r="AF32" s="11">
        <v>45.399067000000002</v>
      </c>
      <c r="AG32" s="11">
        <v>45.366982</v>
      </c>
      <c r="AH32" s="11">
        <v>45.347565000000003</v>
      </c>
      <c r="AI32" s="11">
        <v>45.338551000000002</v>
      </c>
      <c r="AJ32" s="11">
        <v>45.288165999999997</v>
      </c>
      <c r="AK32" s="11">
        <v>45.262816999999998</v>
      </c>
      <c r="AL32" s="11">
        <v>45.292285999999997</v>
      </c>
      <c r="AM32" s="8">
        <v>1.0484E-2</v>
      </c>
    </row>
    <row r="33" spans="1:39" ht="15" customHeight="1">
      <c r="A33" s="7" t="s">
        <v>97</v>
      </c>
      <c r="B33" s="10" t="s">
        <v>96</v>
      </c>
      <c r="C33" s="11">
        <v>38.763267999999997</v>
      </c>
      <c r="D33" s="11">
        <v>38.296871000000003</v>
      </c>
      <c r="E33" s="11">
        <v>39.246952</v>
      </c>
      <c r="F33" s="11">
        <v>40.011124000000002</v>
      </c>
      <c r="G33" s="11">
        <v>41.606318999999999</v>
      </c>
      <c r="H33" s="11">
        <v>43.406421999999999</v>
      </c>
      <c r="I33" s="11">
        <v>45.164046999999997</v>
      </c>
      <c r="J33" s="11">
        <v>47.361373999999998</v>
      </c>
      <c r="K33" s="11">
        <v>49.720390000000002</v>
      </c>
      <c r="L33" s="11">
        <v>51.131874000000003</v>
      </c>
      <c r="M33" s="11">
        <v>54.797961999999998</v>
      </c>
      <c r="N33" s="11">
        <v>55.135773</v>
      </c>
      <c r="O33" s="11">
        <v>55.339557999999997</v>
      </c>
      <c r="P33" s="11">
        <v>55.268340999999999</v>
      </c>
      <c r="Q33" s="11">
        <v>55.279015000000001</v>
      </c>
      <c r="R33" s="11">
        <v>55.423732999999999</v>
      </c>
      <c r="S33" s="11">
        <v>55.401394000000003</v>
      </c>
      <c r="T33" s="11">
        <v>55.333210000000001</v>
      </c>
      <c r="U33" s="11">
        <v>55.323386999999997</v>
      </c>
      <c r="V33" s="11">
        <v>55.361462000000003</v>
      </c>
      <c r="W33" s="11">
        <v>55.363349999999997</v>
      </c>
      <c r="X33" s="11">
        <v>55.37368</v>
      </c>
      <c r="Y33" s="11">
        <v>55.340316999999999</v>
      </c>
      <c r="Z33" s="11">
        <v>55.296813999999998</v>
      </c>
      <c r="AA33" s="11">
        <v>55.397933999999999</v>
      </c>
      <c r="AB33" s="11">
        <v>55.464703</v>
      </c>
      <c r="AC33" s="11">
        <v>55.446869</v>
      </c>
      <c r="AD33" s="11">
        <v>55.435809999999996</v>
      </c>
      <c r="AE33" s="11">
        <v>55.430298000000001</v>
      </c>
      <c r="AF33" s="11">
        <v>55.399925000000003</v>
      </c>
      <c r="AG33" s="11">
        <v>55.334881000000003</v>
      </c>
      <c r="AH33" s="11">
        <v>55.311588</v>
      </c>
      <c r="AI33" s="11">
        <v>55.337349000000003</v>
      </c>
      <c r="AJ33" s="11">
        <v>55.285224999999997</v>
      </c>
      <c r="AK33" s="11">
        <v>55.254753000000001</v>
      </c>
      <c r="AL33" s="11">
        <v>55.313209999999998</v>
      </c>
      <c r="AM33" s="8">
        <v>1.0872E-2</v>
      </c>
    </row>
    <row r="34" spans="1:39" ht="15" customHeight="1">
      <c r="A34" s="7" t="s">
        <v>95</v>
      </c>
      <c r="B34" s="10" t="s">
        <v>94</v>
      </c>
      <c r="C34" s="11">
        <v>27.561610999999999</v>
      </c>
      <c r="D34" s="11">
        <v>28.276395999999998</v>
      </c>
      <c r="E34" s="11">
        <v>28.659534000000001</v>
      </c>
      <c r="F34" s="11">
        <v>29.072980999999999</v>
      </c>
      <c r="G34" s="11">
        <v>29.779045</v>
      </c>
      <c r="H34" s="11">
        <v>30.847487999999998</v>
      </c>
      <c r="I34" s="11">
        <v>32.654300999999997</v>
      </c>
      <c r="J34" s="11">
        <v>33.868484000000002</v>
      </c>
      <c r="K34" s="11">
        <v>35.343643</v>
      </c>
      <c r="L34" s="11">
        <v>37.506259999999997</v>
      </c>
      <c r="M34" s="11">
        <v>38.661338999999998</v>
      </c>
      <c r="N34" s="11">
        <v>38.791901000000003</v>
      </c>
      <c r="O34" s="11">
        <v>38.907291000000001</v>
      </c>
      <c r="P34" s="11">
        <v>38.946278</v>
      </c>
      <c r="Q34" s="11">
        <v>39.006644999999999</v>
      </c>
      <c r="R34" s="11">
        <v>39.060616000000003</v>
      </c>
      <c r="S34" s="11">
        <v>39.122050999999999</v>
      </c>
      <c r="T34" s="11">
        <v>39.184089999999998</v>
      </c>
      <c r="U34" s="11">
        <v>39.214694999999999</v>
      </c>
      <c r="V34" s="11">
        <v>39.219555</v>
      </c>
      <c r="W34" s="11">
        <v>39.225140000000003</v>
      </c>
      <c r="X34" s="11">
        <v>39.231808000000001</v>
      </c>
      <c r="Y34" s="11">
        <v>39.231498999999999</v>
      </c>
      <c r="Z34" s="11">
        <v>39.220066000000003</v>
      </c>
      <c r="AA34" s="11">
        <v>39.224018000000001</v>
      </c>
      <c r="AB34" s="11">
        <v>39.209476000000002</v>
      </c>
      <c r="AC34" s="11">
        <v>39.209591000000003</v>
      </c>
      <c r="AD34" s="11">
        <v>39.202472999999998</v>
      </c>
      <c r="AE34" s="11">
        <v>39.194000000000003</v>
      </c>
      <c r="AF34" s="11">
        <v>39.171635000000002</v>
      </c>
      <c r="AG34" s="11">
        <v>39.156708000000002</v>
      </c>
      <c r="AH34" s="11">
        <v>39.142498000000003</v>
      </c>
      <c r="AI34" s="11">
        <v>39.121243</v>
      </c>
      <c r="AJ34" s="11">
        <v>39.100357000000002</v>
      </c>
      <c r="AK34" s="11">
        <v>39.085163000000001</v>
      </c>
      <c r="AL34" s="11">
        <v>39.079571000000001</v>
      </c>
      <c r="AM34" s="8">
        <v>9.5619999999999993E-3</v>
      </c>
    </row>
    <row r="35" spans="1:39" ht="15" customHeight="1">
      <c r="A35" s="7" t="s">
        <v>93</v>
      </c>
      <c r="B35" s="10" t="s">
        <v>92</v>
      </c>
      <c r="C35" s="11">
        <v>31.012893999999999</v>
      </c>
      <c r="D35" s="11">
        <v>31.048470999999999</v>
      </c>
      <c r="E35" s="11">
        <v>31.635221000000001</v>
      </c>
      <c r="F35" s="11">
        <v>32.194237000000001</v>
      </c>
      <c r="G35" s="11">
        <v>33.421779999999998</v>
      </c>
      <c r="H35" s="11">
        <v>35.017223000000001</v>
      </c>
      <c r="I35" s="11">
        <v>36.929851999999997</v>
      </c>
      <c r="J35" s="11">
        <v>38.53989</v>
      </c>
      <c r="K35" s="11">
        <v>40.347304999999999</v>
      </c>
      <c r="L35" s="11">
        <v>42.369624999999999</v>
      </c>
      <c r="M35" s="11">
        <v>44.346333000000001</v>
      </c>
      <c r="N35" s="11">
        <v>44.576461999999999</v>
      </c>
      <c r="O35" s="11">
        <v>44.787284999999997</v>
      </c>
      <c r="P35" s="11">
        <v>44.815128000000001</v>
      </c>
      <c r="Q35" s="11">
        <v>44.895389999999999</v>
      </c>
      <c r="R35" s="11">
        <v>45.023482999999999</v>
      </c>
      <c r="S35" s="11">
        <v>45.107757999999997</v>
      </c>
      <c r="T35" s="11">
        <v>45.186011999999998</v>
      </c>
      <c r="U35" s="11">
        <v>45.222518999999998</v>
      </c>
      <c r="V35" s="11">
        <v>45.261898000000002</v>
      </c>
      <c r="W35" s="11">
        <v>45.284396999999998</v>
      </c>
      <c r="X35" s="11">
        <v>45.338867</v>
      </c>
      <c r="Y35" s="11">
        <v>45.345188</v>
      </c>
      <c r="Z35" s="11">
        <v>45.334567999999997</v>
      </c>
      <c r="AA35" s="11">
        <v>45.398243000000001</v>
      </c>
      <c r="AB35" s="11">
        <v>45.426124999999999</v>
      </c>
      <c r="AC35" s="11">
        <v>45.428809999999999</v>
      </c>
      <c r="AD35" s="11">
        <v>45.422913000000001</v>
      </c>
      <c r="AE35" s="11">
        <v>45.414158</v>
      </c>
      <c r="AF35" s="11">
        <v>45.387058000000003</v>
      </c>
      <c r="AG35" s="11">
        <v>45.354773999999999</v>
      </c>
      <c r="AH35" s="11">
        <v>45.335175</v>
      </c>
      <c r="AI35" s="11">
        <v>45.325943000000002</v>
      </c>
      <c r="AJ35" s="11">
        <v>45.275471000000003</v>
      </c>
      <c r="AK35" s="11">
        <v>45.249893</v>
      </c>
      <c r="AL35" s="11">
        <v>45.279045000000004</v>
      </c>
      <c r="AM35" s="8">
        <v>1.1159000000000001E-2</v>
      </c>
    </row>
    <row r="36" spans="1:39" ht="15" customHeight="1">
      <c r="A36" s="7" t="s">
        <v>91</v>
      </c>
      <c r="B36" s="10" t="s">
        <v>90</v>
      </c>
      <c r="C36" s="11">
        <v>38.319972999999997</v>
      </c>
      <c r="D36" s="11">
        <v>37.847309000000003</v>
      </c>
      <c r="E36" s="11">
        <v>38.789585000000002</v>
      </c>
      <c r="F36" s="11">
        <v>39.608497999999997</v>
      </c>
      <c r="G36" s="11">
        <v>41.403435000000002</v>
      </c>
      <c r="H36" s="11">
        <v>43.403069000000002</v>
      </c>
      <c r="I36" s="11">
        <v>45.160190999999998</v>
      </c>
      <c r="J36" s="11">
        <v>47.356869000000003</v>
      </c>
      <c r="K36" s="11">
        <v>49.714965999999997</v>
      </c>
      <c r="L36" s="11">
        <v>51.125824000000001</v>
      </c>
      <c r="M36" s="11">
        <v>54.791553</v>
      </c>
      <c r="N36" s="11">
        <v>55.129092999999997</v>
      </c>
      <c r="O36" s="11">
        <v>55.332932</v>
      </c>
      <c r="P36" s="11">
        <v>55.261845000000001</v>
      </c>
      <c r="Q36" s="11">
        <v>55.272590999999998</v>
      </c>
      <c r="R36" s="11">
        <v>55.417233000000003</v>
      </c>
      <c r="S36" s="11">
        <v>55.394871000000002</v>
      </c>
      <c r="T36" s="11">
        <v>55.326622</v>
      </c>
      <c r="U36" s="11">
        <v>55.316715000000002</v>
      </c>
      <c r="V36" s="11">
        <v>55.354782</v>
      </c>
      <c r="W36" s="11">
        <v>55.356620999999997</v>
      </c>
      <c r="X36" s="11">
        <v>55.366881999999997</v>
      </c>
      <c r="Y36" s="11">
        <v>55.333416</v>
      </c>
      <c r="Z36" s="11">
        <v>55.289893999999997</v>
      </c>
      <c r="AA36" s="11">
        <v>55.390937999999998</v>
      </c>
      <c r="AB36" s="11">
        <v>55.457572999999996</v>
      </c>
      <c r="AC36" s="11">
        <v>55.439667</v>
      </c>
      <c r="AD36" s="11">
        <v>55.428528</v>
      </c>
      <c r="AE36" s="11">
        <v>55.422939</v>
      </c>
      <c r="AF36" s="11">
        <v>55.392474999999997</v>
      </c>
      <c r="AG36" s="11">
        <v>55.327357999999997</v>
      </c>
      <c r="AH36" s="11">
        <v>55.303981999999998</v>
      </c>
      <c r="AI36" s="11">
        <v>55.329628</v>
      </c>
      <c r="AJ36" s="11">
        <v>55.277428</v>
      </c>
      <c r="AK36" s="11">
        <v>55.246876</v>
      </c>
      <c r="AL36" s="11">
        <v>55.305210000000002</v>
      </c>
      <c r="AM36" s="8">
        <v>1.1219E-2</v>
      </c>
    </row>
    <row r="37" spans="1:39" ht="15" customHeight="1">
      <c r="A37" s="7" t="s">
        <v>89</v>
      </c>
      <c r="B37" s="10" t="s">
        <v>88</v>
      </c>
      <c r="C37" s="11">
        <v>26.555567</v>
      </c>
      <c r="D37" s="11">
        <v>27.470853999999999</v>
      </c>
      <c r="E37" s="11">
        <v>28.053599999999999</v>
      </c>
      <c r="F37" s="11">
        <v>28.667314999999999</v>
      </c>
      <c r="G37" s="11">
        <v>29.572980999999999</v>
      </c>
      <c r="H37" s="11">
        <v>30.841412999999999</v>
      </c>
      <c r="I37" s="11">
        <v>32.647499000000003</v>
      </c>
      <c r="J37" s="11">
        <v>33.860897000000001</v>
      </c>
      <c r="K37" s="11">
        <v>35.335411000000001</v>
      </c>
      <c r="L37" s="11">
        <v>37.497334000000002</v>
      </c>
      <c r="M37" s="11">
        <v>38.651688</v>
      </c>
      <c r="N37" s="11">
        <v>38.781841</v>
      </c>
      <c r="O37" s="11">
        <v>38.897098999999997</v>
      </c>
      <c r="P37" s="11">
        <v>38.936073</v>
      </c>
      <c r="Q37" s="11">
        <v>38.996239000000003</v>
      </c>
      <c r="R37" s="11">
        <v>39.049934</v>
      </c>
      <c r="S37" s="11">
        <v>39.111187000000001</v>
      </c>
      <c r="T37" s="11">
        <v>39.172984999999997</v>
      </c>
      <c r="U37" s="11">
        <v>39.203484000000003</v>
      </c>
      <c r="V37" s="11">
        <v>39.208159999999999</v>
      </c>
      <c r="W37" s="11">
        <v>39.213577000000001</v>
      </c>
      <c r="X37" s="11">
        <v>39.219893999999996</v>
      </c>
      <c r="Y37" s="11">
        <v>39.219397999999998</v>
      </c>
      <c r="Z37" s="11">
        <v>39.207790000000003</v>
      </c>
      <c r="AA37" s="11">
        <v>39.211483000000001</v>
      </c>
      <c r="AB37" s="11">
        <v>39.196682000000003</v>
      </c>
      <c r="AC37" s="11">
        <v>39.196617000000003</v>
      </c>
      <c r="AD37" s="11">
        <v>39.189323000000002</v>
      </c>
      <c r="AE37" s="11">
        <v>39.180672000000001</v>
      </c>
      <c r="AF37" s="11">
        <v>39.158107999999999</v>
      </c>
      <c r="AG37" s="11">
        <v>39.142924999999998</v>
      </c>
      <c r="AH37" s="11">
        <v>39.128498</v>
      </c>
      <c r="AI37" s="11">
        <v>39.106997999999997</v>
      </c>
      <c r="AJ37" s="11">
        <v>39.086021000000002</v>
      </c>
      <c r="AK37" s="11">
        <v>39.070545000000003</v>
      </c>
      <c r="AL37" s="11">
        <v>39.064568000000001</v>
      </c>
      <c r="AM37" s="8">
        <v>1.0409E-2</v>
      </c>
    </row>
    <row r="38" spans="1:39" ht="15" customHeight="1">
      <c r="A38" s="7" t="s">
        <v>87</v>
      </c>
      <c r="B38" s="10" t="s">
        <v>86</v>
      </c>
      <c r="C38" s="11">
        <v>25.014265000000002</v>
      </c>
      <c r="D38" s="11">
        <v>25.025724</v>
      </c>
      <c r="E38" s="11">
        <v>25.492909999999998</v>
      </c>
      <c r="F38" s="11">
        <v>25.937494000000001</v>
      </c>
      <c r="G38" s="11">
        <v>26.928089</v>
      </c>
      <c r="H38" s="11">
        <v>28.217580999999999</v>
      </c>
      <c r="I38" s="11">
        <v>29.764713</v>
      </c>
      <c r="J38" s="11">
        <v>31.065165</v>
      </c>
      <c r="K38" s="11">
        <v>32.523251000000002</v>
      </c>
      <c r="L38" s="11">
        <v>34.159592000000004</v>
      </c>
      <c r="M38" s="11">
        <v>35.749889000000003</v>
      </c>
      <c r="N38" s="11">
        <v>35.936604000000003</v>
      </c>
      <c r="O38" s="11">
        <v>36.109402000000003</v>
      </c>
      <c r="P38" s="11">
        <v>36.133121000000003</v>
      </c>
      <c r="Q38" s="11">
        <v>36.199531999999998</v>
      </c>
      <c r="R38" s="11">
        <v>36.304676000000001</v>
      </c>
      <c r="S38" s="11">
        <v>36.375038000000004</v>
      </c>
      <c r="T38" s="11">
        <v>36.441077999999997</v>
      </c>
      <c r="U38" s="11">
        <v>36.471488999999998</v>
      </c>
      <c r="V38" s="11">
        <v>36.504252999999999</v>
      </c>
      <c r="W38" s="11">
        <v>36.523251000000002</v>
      </c>
      <c r="X38" s="11">
        <v>36.569313000000001</v>
      </c>
      <c r="Y38" s="11">
        <v>36.575291</v>
      </c>
      <c r="Z38" s="11">
        <v>36.567329000000001</v>
      </c>
      <c r="AA38" s="11">
        <v>36.619746999999997</v>
      </c>
      <c r="AB38" s="11">
        <v>36.642757000000003</v>
      </c>
      <c r="AC38" s="11">
        <v>36.645358999999999</v>
      </c>
      <c r="AD38" s="11">
        <v>36.640732</v>
      </c>
      <c r="AE38" s="11">
        <v>36.633609999999997</v>
      </c>
      <c r="AF38" s="11">
        <v>36.611687000000003</v>
      </c>
      <c r="AG38" s="11">
        <v>36.585735</v>
      </c>
      <c r="AH38" s="11">
        <v>36.569842999999999</v>
      </c>
      <c r="AI38" s="11">
        <v>36.562134</v>
      </c>
      <c r="AJ38" s="11">
        <v>36.520622000000003</v>
      </c>
      <c r="AK38" s="11">
        <v>36.499789999999997</v>
      </c>
      <c r="AL38" s="11">
        <v>36.523788000000003</v>
      </c>
      <c r="AM38" s="8">
        <v>1.1181E-2</v>
      </c>
    </row>
    <row r="39" spans="1:39" ht="15" customHeight="1">
      <c r="A39" s="7" t="s">
        <v>85</v>
      </c>
      <c r="B39" s="10" t="s">
        <v>84</v>
      </c>
      <c r="C39" s="11">
        <v>31.300711</v>
      </c>
      <c r="D39" s="11">
        <v>30.914626999999999</v>
      </c>
      <c r="E39" s="11">
        <v>31.684301000000001</v>
      </c>
      <c r="F39" s="11">
        <v>32.353209999999997</v>
      </c>
      <c r="G39" s="11">
        <v>33.819358999999999</v>
      </c>
      <c r="H39" s="11">
        <v>35.452708999999999</v>
      </c>
      <c r="I39" s="11">
        <v>36.887970000000003</v>
      </c>
      <c r="J39" s="11">
        <v>38.682274</v>
      </c>
      <c r="K39" s="11">
        <v>40.608424999999997</v>
      </c>
      <c r="L39" s="11">
        <v>41.760849</v>
      </c>
      <c r="M39" s="11">
        <v>44.755108</v>
      </c>
      <c r="N39" s="11">
        <v>45.030819000000001</v>
      </c>
      <c r="O39" s="11">
        <v>45.197319</v>
      </c>
      <c r="P39" s="11">
        <v>45.139256000000003</v>
      </c>
      <c r="Q39" s="11">
        <v>45.148032999999998</v>
      </c>
      <c r="R39" s="11">
        <v>45.266177999999996</v>
      </c>
      <c r="S39" s="11">
        <v>45.247912999999997</v>
      </c>
      <c r="T39" s="11">
        <v>45.192165000000003</v>
      </c>
      <c r="U39" s="11">
        <v>45.184074000000003</v>
      </c>
      <c r="V39" s="11">
        <v>45.215167999999998</v>
      </c>
      <c r="W39" s="11">
        <v>45.216670999999998</v>
      </c>
      <c r="X39" s="11">
        <v>45.225051999999998</v>
      </c>
      <c r="Y39" s="11">
        <v>45.197716</v>
      </c>
      <c r="Z39" s="11">
        <v>45.162166999999997</v>
      </c>
      <c r="AA39" s="11">
        <v>45.244700999999999</v>
      </c>
      <c r="AB39" s="11">
        <v>45.299129000000001</v>
      </c>
      <c r="AC39" s="11">
        <v>45.284503999999998</v>
      </c>
      <c r="AD39" s="11">
        <v>45.275405999999997</v>
      </c>
      <c r="AE39" s="11">
        <v>45.27084</v>
      </c>
      <c r="AF39" s="11">
        <v>45.245956</v>
      </c>
      <c r="AG39" s="11">
        <v>45.192768000000001</v>
      </c>
      <c r="AH39" s="11">
        <v>45.173672000000003</v>
      </c>
      <c r="AI39" s="11">
        <v>45.194622000000003</v>
      </c>
      <c r="AJ39" s="11">
        <v>45.151985000000003</v>
      </c>
      <c r="AK39" s="11">
        <v>45.127029</v>
      </c>
      <c r="AL39" s="11">
        <v>45.174675000000001</v>
      </c>
      <c r="AM39" s="8">
        <v>1.1219E-2</v>
      </c>
    </row>
    <row r="40" spans="1:39" ht="15" customHeight="1">
      <c r="A40" s="7" t="s">
        <v>83</v>
      </c>
      <c r="B40" s="10" t="s">
        <v>82</v>
      </c>
      <c r="C40" s="11">
        <v>21.256405000000001</v>
      </c>
      <c r="D40" s="11">
        <v>21.989045999999998</v>
      </c>
      <c r="E40" s="11">
        <v>22.455504999999999</v>
      </c>
      <c r="F40" s="11">
        <v>22.946753000000001</v>
      </c>
      <c r="G40" s="11">
        <v>23.671693999999999</v>
      </c>
      <c r="H40" s="11">
        <v>24.687010000000001</v>
      </c>
      <c r="I40" s="11">
        <v>26.132691999999999</v>
      </c>
      <c r="J40" s="11">
        <v>27.103956</v>
      </c>
      <c r="K40" s="11">
        <v>28.284230999999998</v>
      </c>
      <c r="L40" s="11">
        <v>30.014741999999998</v>
      </c>
      <c r="M40" s="11">
        <v>30.938744</v>
      </c>
      <c r="N40" s="11">
        <v>31.042926999999999</v>
      </c>
      <c r="O40" s="11">
        <v>31.135183000000001</v>
      </c>
      <c r="P40" s="11">
        <v>31.166381999999999</v>
      </c>
      <c r="Q40" s="11">
        <v>31.21454</v>
      </c>
      <c r="R40" s="11">
        <v>31.257521000000001</v>
      </c>
      <c r="S40" s="11">
        <v>31.306550999999999</v>
      </c>
      <c r="T40" s="11">
        <v>31.356016</v>
      </c>
      <c r="U40" s="11">
        <v>31.38043</v>
      </c>
      <c r="V40" s="11">
        <v>31.384172</v>
      </c>
      <c r="W40" s="11">
        <v>31.38851</v>
      </c>
      <c r="X40" s="11">
        <v>31.393566</v>
      </c>
      <c r="Y40" s="11">
        <v>31.393169</v>
      </c>
      <c r="Z40" s="11">
        <v>31.383876999999998</v>
      </c>
      <c r="AA40" s="11">
        <v>31.386832999999999</v>
      </c>
      <c r="AB40" s="11">
        <v>31.374984999999999</v>
      </c>
      <c r="AC40" s="11">
        <v>31.374932999999999</v>
      </c>
      <c r="AD40" s="11">
        <v>31.369095000000002</v>
      </c>
      <c r="AE40" s="11">
        <v>31.362169000000002</v>
      </c>
      <c r="AF40" s="11">
        <v>31.344109</v>
      </c>
      <c r="AG40" s="11">
        <v>31.331955000000001</v>
      </c>
      <c r="AH40" s="11">
        <v>31.320408</v>
      </c>
      <c r="AI40" s="11">
        <v>31.303197999999998</v>
      </c>
      <c r="AJ40" s="11">
        <v>31.286407000000001</v>
      </c>
      <c r="AK40" s="11">
        <v>31.274018999999999</v>
      </c>
      <c r="AL40" s="11">
        <v>31.269234000000001</v>
      </c>
      <c r="AM40" s="8">
        <v>1.0409E-2</v>
      </c>
    </row>
    <row r="41" spans="1:39" ht="15" customHeight="1">
      <c r="A41" s="7" t="s">
        <v>81</v>
      </c>
      <c r="B41" s="10" t="s">
        <v>80</v>
      </c>
      <c r="C41" s="11">
        <v>21.843988</v>
      </c>
      <c r="D41" s="11">
        <v>22.171402</v>
      </c>
      <c r="E41" s="11">
        <v>22.516642000000001</v>
      </c>
      <c r="F41" s="11">
        <v>22.871893</v>
      </c>
      <c r="G41" s="11">
        <v>23.258692</v>
      </c>
      <c r="H41" s="11">
        <v>23.701466</v>
      </c>
      <c r="I41" s="11">
        <v>24.220213000000001</v>
      </c>
      <c r="J41" s="11">
        <v>24.787303999999999</v>
      </c>
      <c r="K41" s="11">
        <v>25.405645</v>
      </c>
      <c r="L41" s="11">
        <v>26.097639000000001</v>
      </c>
      <c r="M41" s="11">
        <v>26.845806</v>
      </c>
      <c r="N41" s="11">
        <v>27.573623999999999</v>
      </c>
      <c r="O41" s="11">
        <v>28.287921999999998</v>
      </c>
      <c r="P41" s="11">
        <v>28.980530000000002</v>
      </c>
      <c r="Q41" s="11">
        <v>29.645053999999998</v>
      </c>
      <c r="R41" s="11">
        <v>30.278172000000001</v>
      </c>
      <c r="S41" s="11">
        <v>30.876719000000001</v>
      </c>
      <c r="T41" s="11">
        <v>31.440387999999999</v>
      </c>
      <c r="U41" s="11">
        <v>31.968554999999999</v>
      </c>
      <c r="V41" s="11">
        <v>32.460842</v>
      </c>
      <c r="W41" s="11">
        <v>32.911579000000003</v>
      </c>
      <c r="X41" s="11">
        <v>33.322673999999999</v>
      </c>
      <c r="Y41" s="11">
        <v>33.692608</v>
      </c>
      <c r="Z41" s="11">
        <v>34.022533000000003</v>
      </c>
      <c r="AA41" s="11">
        <v>34.313735999999999</v>
      </c>
      <c r="AB41" s="11">
        <v>34.569446999999997</v>
      </c>
      <c r="AC41" s="11">
        <v>34.792301000000002</v>
      </c>
      <c r="AD41" s="11">
        <v>34.984240999999997</v>
      </c>
      <c r="AE41" s="11">
        <v>35.148712000000003</v>
      </c>
      <c r="AF41" s="11">
        <v>35.289042999999999</v>
      </c>
      <c r="AG41" s="11">
        <v>35.409069000000002</v>
      </c>
      <c r="AH41" s="11">
        <v>35.511597000000002</v>
      </c>
      <c r="AI41" s="11">
        <v>35.598686000000001</v>
      </c>
      <c r="AJ41" s="11">
        <v>35.671432000000003</v>
      </c>
      <c r="AK41" s="11">
        <v>35.733756999999997</v>
      </c>
      <c r="AL41" s="11">
        <v>35.790092000000001</v>
      </c>
      <c r="AM41" s="8">
        <v>1.4184E-2</v>
      </c>
    </row>
    <row r="42" spans="1:39" ht="15" customHeight="1">
      <c r="A42" s="7" t="s">
        <v>79</v>
      </c>
      <c r="B42" s="10" t="s">
        <v>78</v>
      </c>
      <c r="C42" s="11">
        <v>12.975569</v>
      </c>
      <c r="D42" s="11">
        <v>13.111388</v>
      </c>
      <c r="E42" s="11">
        <v>13.256240999999999</v>
      </c>
      <c r="F42" s="11">
        <v>18.315954000000001</v>
      </c>
      <c r="G42" s="11">
        <v>18.350027000000001</v>
      </c>
      <c r="H42" s="11">
        <v>18.444386999999999</v>
      </c>
      <c r="I42" s="11">
        <v>18.614371999999999</v>
      </c>
      <c r="J42" s="11">
        <v>18.771469</v>
      </c>
      <c r="K42" s="11">
        <v>18.982975</v>
      </c>
      <c r="L42" s="11">
        <v>19.243134999999999</v>
      </c>
      <c r="M42" s="11">
        <v>19.530783</v>
      </c>
      <c r="N42" s="11">
        <v>19.823022999999999</v>
      </c>
      <c r="O42" s="11">
        <v>20.086855</v>
      </c>
      <c r="P42" s="11">
        <v>20.198049999999999</v>
      </c>
      <c r="Q42" s="11">
        <v>20.348365999999999</v>
      </c>
      <c r="R42" s="11">
        <v>20.460498999999999</v>
      </c>
      <c r="S42" s="11">
        <v>20.531744</v>
      </c>
      <c r="T42" s="11">
        <v>20.568021999999999</v>
      </c>
      <c r="U42" s="11">
        <v>20.528690000000001</v>
      </c>
      <c r="V42" s="11">
        <v>20.536581000000002</v>
      </c>
      <c r="W42" s="11">
        <v>20.545642999999998</v>
      </c>
      <c r="X42" s="11">
        <v>20.555440999999998</v>
      </c>
      <c r="Y42" s="11">
        <v>20.567322000000001</v>
      </c>
      <c r="Z42" s="11">
        <v>20.581375000000001</v>
      </c>
      <c r="AA42" s="11">
        <v>20.594137</v>
      </c>
      <c r="AB42" s="11">
        <v>20.608761000000001</v>
      </c>
      <c r="AC42" s="11">
        <v>20.617125000000001</v>
      </c>
      <c r="AD42" s="11">
        <v>20.616949000000002</v>
      </c>
      <c r="AE42" s="11">
        <v>20.608404</v>
      </c>
      <c r="AF42" s="11">
        <v>20.599985</v>
      </c>
      <c r="AG42" s="11">
        <v>20.590644999999999</v>
      </c>
      <c r="AH42" s="11">
        <v>20.582363000000001</v>
      </c>
      <c r="AI42" s="11">
        <v>20.579219999999999</v>
      </c>
      <c r="AJ42" s="11">
        <v>20.574770000000001</v>
      </c>
      <c r="AK42" s="11">
        <v>20.572745999999999</v>
      </c>
      <c r="AL42" s="11">
        <v>20.571159000000002</v>
      </c>
      <c r="AM42" s="8">
        <v>1.3335E-2</v>
      </c>
    </row>
    <row r="43" spans="1:39" ht="15" customHeight="1">
      <c r="A43" s="7" t="s">
        <v>77</v>
      </c>
      <c r="B43" s="10" t="s">
        <v>76</v>
      </c>
      <c r="C43" s="11">
        <v>13.874877</v>
      </c>
      <c r="D43" s="11">
        <v>13.765390999999999</v>
      </c>
      <c r="E43" s="11">
        <v>13.694302</v>
      </c>
      <c r="F43" s="11">
        <v>14.101350999999999</v>
      </c>
      <c r="G43" s="11">
        <v>14.484923999999999</v>
      </c>
      <c r="H43" s="11">
        <v>14.901259</v>
      </c>
      <c r="I43" s="11">
        <v>15.304323</v>
      </c>
      <c r="J43" s="11">
        <v>15.721138</v>
      </c>
      <c r="K43" s="11">
        <v>16.137438</v>
      </c>
      <c r="L43" s="11">
        <v>16.547498999999998</v>
      </c>
      <c r="M43" s="11">
        <v>16.797675999999999</v>
      </c>
      <c r="N43" s="11">
        <v>17.052316999999999</v>
      </c>
      <c r="O43" s="11">
        <v>17.318541</v>
      </c>
      <c r="P43" s="11">
        <v>17.584378999999998</v>
      </c>
      <c r="Q43" s="11">
        <v>17.845991000000001</v>
      </c>
      <c r="R43" s="11">
        <v>18.112867000000001</v>
      </c>
      <c r="S43" s="11">
        <v>18.344187000000002</v>
      </c>
      <c r="T43" s="11">
        <v>18.571173000000002</v>
      </c>
      <c r="U43" s="11">
        <v>18.776471999999998</v>
      </c>
      <c r="V43" s="11">
        <v>18.967039</v>
      </c>
      <c r="W43" s="11">
        <v>19.131781</v>
      </c>
      <c r="X43" s="11">
        <v>19.283145999999999</v>
      </c>
      <c r="Y43" s="11">
        <v>19.414835</v>
      </c>
      <c r="Z43" s="11">
        <v>19.530846</v>
      </c>
      <c r="AA43" s="11">
        <v>19.651968</v>
      </c>
      <c r="AB43" s="11">
        <v>19.750102999999999</v>
      </c>
      <c r="AC43" s="11">
        <v>19.848803</v>
      </c>
      <c r="AD43" s="11">
        <v>19.928238</v>
      </c>
      <c r="AE43" s="11">
        <v>19.987418999999999</v>
      </c>
      <c r="AF43" s="11">
        <v>20.042995000000001</v>
      </c>
      <c r="AG43" s="11">
        <v>20.089908999999999</v>
      </c>
      <c r="AH43" s="11">
        <v>20.116475999999999</v>
      </c>
      <c r="AI43" s="11">
        <v>20.144665</v>
      </c>
      <c r="AJ43" s="11">
        <v>20.191894999999999</v>
      </c>
      <c r="AK43" s="11">
        <v>20.239044</v>
      </c>
      <c r="AL43" s="11">
        <v>20.287987000000001</v>
      </c>
      <c r="AM43" s="8">
        <v>1.1473000000000001E-2</v>
      </c>
    </row>
    <row r="44" spans="1:39" ht="15" customHeight="1">
      <c r="A44" s="7" t="s">
        <v>75</v>
      </c>
      <c r="B44" s="10" t="s">
        <v>74</v>
      </c>
      <c r="C44" s="11">
        <v>6.9812409999999998</v>
      </c>
      <c r="D44" s="11">
        <v>7.0393140000000001</v>
      </c>
      <c r="E44" s="11">
        <v>7.1179360000000003</v>
      </c>
      <c r="F44" s="11">
        <v>7.2254969999999998</v>
      </c>
      <c r="G44" s="11">
        <v>7.3282730000000003</v>
      </c>
      <c r="H44" s="11">
        <v>7.4290880000000001</v>
      </c>
      <c r="I44" s="11">
        <v>7.5362159999999996</v>
      </c>
      <c r="J44" s="11">
        <v>7.6466399999999997</v>
      </c>
      <c r="K44" s="11">
        <v>7.7621289999999998</v>
      </c>
      <c r="L44" s="11">
        <v>7.8845229999999997</v>
      </c>
      <c r="M44" s="11">
        <v>8.0163910000000005</v>
      </c>
      <c r="N44" s="11">
        <v>8.1575349999999993</v>
      </c>
      <c r="O44" s="11">
        <v>8.3117289999999997</v>
      </c>
      <c r="P44" s="11">
        <v>8.4749230000000004</v>
      </c>
      <c r="Q44" s="11">
        <v>8.6447929999999999</v>
      </c>
      <c r="R44" s="11">
        <v>8.8166659999999997</v>
      </c>
      <c r="S44" s="11">
        <v>8.9852950000000007</v>
      </c>
      <c r="T44" s="11">
        <v>9.1473069999999996</v>
      </c>
      <c r="U44" s="11">
        <v>9.30138</v>
      </c>
      <c r="V44" s="11">
        <v>9.439743</v>
      </c>
      <c r="W44" s="11">
        <v>9.55898</v>
      </c>
      <c r="X44" s="11">
        <v>9.6642919999999997</v>
      </c>
      <c r="Y44" s="11">
        <v>9.7554599999999994</v>
      </c>
      <c r="Z44" s="11">
        <v>9.8378119999999996</v>
      </c>
      <c r="AA44" s="11">
        <v>9.9087540000000001</v>
      </c>
      <c r="AB44" s="11">
        <v>9.9841999999999995</v>
      </c>
      <c r="AC44" s="11">
        <v>10.042498999999999</v>
      </c>
      <c r="AD44" s="11">
        <v>10.094125</v>
      </c>
      <c r="AE44" s="11">
        <v>10.134669000000001</v>
      </c>
      <c r="AF44" s="11">
        <v>10.168647999999999</v>
      </c>
      <c r="AG44" s="11">
        <v>10.203753000000001</v>
      </c>
      <c r="AH44" s="11">
        <v>10.236666</v>
      </c>
      <c r="AI44" s="11">
        <v>10.264092</v>
      </c>
      <c r="AJ44" s="11">
        <v>10.294888</v>
      </c>
      <c r="AK44" s="11">
        <v>10.322232</v>
      </c>
      <c r="AL44" s="11">
        <v>10.348374</v>
      </c>
      <c r="AM44" s="8">
        <v>1.1396999999999999E-2</v>
      </c>
    </row>
    <row r="45" spans="1:39" ht="15" customHeight="1">
      <c r="B45" s="6" t="s">
        <v>73</v>
      </c>
    </row>
    <row r="46" spans="1:39" ht="15" customHeight="1">
      <c r="A46" s="7" t="s">
        <v>72</v>
      </c>
      <c r="B46" s="10" t="s">
        <v>71</v>
      </c>
      <c r="C46" s="11">
        <v>66.679198999999997</v>
      </c>
      <c r="D46" s="11">
        <v>66.679198999999997</v>
      </c>
      <c r="E46" s="11">
        <v>66.924819999999997</v>
      </c>
      <c r="F46" s="11">
        <v>67.177986000000004</v>
      </c>
      <c r="G46" s="11">
        <v>67.431572000000003</v>
      </c>
      <c r="H46" s="11">
        <v>67.672531000000006</v>
      </c>
      <c r="I46" s="11">
        <v>67.917373999999995</v>
      </c>
      <c r="J46" s="11">
        <v>68.178534999999997</v>
      </c>
      <c r="K46" s="11">
        <v>68.460944999999995</v>
      </c>
      <c r="L46" s="11">
        <v>68.750534000000002</v>
      </c>
      <c r="M46" s="11">
        <v>69.038612000000001</v>
      </c>
      <c r="N46" s="11">
        <v>69.358635000000007</v>
      </c>
      <c r="O46" s="11">
        <v>69.705237999999994</v>
      </c>
      <c r="P46" s="11">
        <v>70.077826999999999</v>
      </c>
      <c r="Q46" s="11">
        <v>70.470832999999999</v>
      </c>
      <c r="R46" s="11">
        <v>70.860847000000007</v>
      </c>
      <c r="S46" s="11">
        <v>71.252112999999994</v>
      </c>
      <c r="T46" s="11">
        <v>71.654953000000006</v>
      </c>
      <c r="U46" s="11">
        <v>72.064812000000003</v>
      </c>
      <c r="V46" s="11">
        <v>72.464607000000001</v>
      </c>
      <c r="W46" s="11">
        <v>72.861289999999997</v>
      </c>
      <c r="X46" s="11">
        <v>73.257689999999997</v>
      </c>
      <c r="Y46" s="11">
        <v>73.669623999999999</v>
      </c>
      <c r="Z46" s="11">
        <v>74.080185</v>
      </c>
      <c r="AA46" s="11">
        <v>74.499251999999998</v>
      </c>
      <c r="AB46" s="11">
        <v>74.935410000000005</v>
      </c>
      <c r="AC46" s="11">
        <v>75.382537999999997</v>
      </c>
      <c r="AD46" s="11">
        <v>75.824759999999998</v>
      </c>
      <c r="AE46" s="11">
        <v>76.267089999999996</v>
      </c>
      <c r="AF46" s="11">
        <v>76.691451999999998</v>
      </c>
      <c r="AG46" s="11">
        <v>77.105118000000004</v>
      </c>
      <c r="AH46" s="11">
        <v>77.507118000000006</v>
      </c>
      <c r="AI46" s="11">
        <v>77.902068999999997</v>
      </c>
      <c r="AJ46" s="11">
        <v>78.288666000000006</v>
      </c>
      <c r="AK46" s="11">
        <v>78.670440999999997</v>
      </c>
      <c r="AL46" s="11">
        <v>79.056579999999997</v>
      </c>
      <c r="AM46" s="8">
        <v>5.0200000000000002E-3</v>
      </c>
    </row>
    <row r="47" spans="1:39" ht="15" customHeight="1">
      <c r="B47" s="6" t="s">
        <v>70</v>
      </c>
    </row>
    <row r="48" spans="1:39" ht="15" customHeight="1">
      <c r="A48" s="7" t="s">
        <v>69</v>
      </c>
      <c r="B48" s="10" t="s">
        <v>68</v>
      </c>
      <c r="C48" s="11">
        <v>3.4293390000000001</v>
      </c>
      <c r="D48" s="11">
        <v>3.4551069999999999</v>
      </c>
      <c r="E48" s="11">
        <v>3.4810690000000002</v>
      </c>
      <c r="F48" s="11">
        <v>3.507225</v>
      </c>
      <c r="G48" s="11">
        <v>3.533579</v>
      </c>
      <c r="H48" s="11">
        <v>3.56013</v>
      </c>
      <c r="I48" s="11">
        <v>3.586881</v>
      </c>
      <c r="J48" s="11">
        <v>3.6138319999999999</v>
      </c>
      <c r="K48" s="11">
        <v>3.6409859999999998</v>
      </c>
      <c r="L48" s="11">
        <v>3.6683439999999998</v>
      </c>
      <c r="M48" s="11">
        <v>3.6959089999999999</v>
      </c>
      <c r="N48" s="11">
        <v>3.7236790000000002</v>
      </c>
      <c r="O48" s="11">
        <v>3.7516590000000001</v>
      </c>
      <c r="P48" s="11">
        <v>3.779849</v>
      </c>
      <c r="Q48" s="11">
        <v>3.8082509999999998</v>
      </c>
      <c r="R48" s="11">
        <v>3.836865</v>
      </c>
      <c r="S48" s="11">
        <v>3.8656959999999998</v>
      </c>
      <c r="T48" s="11">
        <v>3.8947419999999999</v>
      </c>
      <c r="U48" s="11">
        <v>3.9240080000000002</v>
      </c>
      <c r="V48" s="11">
        <v>3.9534919999999998</v>
      </c>
      <c r="W48" s="11">
        <v>3.9831979999999998</v>
      </c>
      <c r="X48" s="11">
        <v>4.013128</v>
      </c>
      <c r="Y48" s="11">
        <v>4.0432829999999997</v>
      </c>
      <c r="Z48" s="11">
        <v>4.073664</v>
      </c>
      <c r="AA48" s="11">
        <v>4.1042730000000001</v>
      </c>
      <c r="AB48" s="11">
        <v>4.1351129999999996</v>
      </c>
      <c r="AC48" s="11">
        <v>4.1661840000000003</v>
      </c>
      <c r="AD48" s="11">
        <v>4.1974879999999999</v>
      </c>
      <c r="AE48" s="11">
        <v>4.2290279999999996</v>
      </c>
      <c r="AF48" s="11">
        <v>4.2608050000000004</v>
      </c>
      <c r="AG48" s="11">
        <v>4.2928199999999999</v>
      </c>
      <c r="AH48" s="11">
        <v>4.3250770000000003</v>
      </c>
      <c r="AI48" s="11">
        <v>4.3575749999999998</v>
      </c>
      <c r="AJ48" s="11">
        <v>4.3903179999999997</v>
      </c>
      <c r="AK48" s="11">
        <v>4.4233060000000002</v>
      </c>
      <c r="AL48" s="11">
        <v>4.4565429999999999</v>
      </c>
      <c r="AM48" s="8">
        <v>7.5139999999999998E-3</v>
      </c>
    </row>
    <row r="49" spans="1:39" ht="15" customHeight="1">
      <c r="A49" s="7" t="s">
        <v>67</v>
      </c>
      <c r="B49" s="10" t="s">
        <v>66</v>
      </c>
      <c r="C49" s="11">
        <v>4.8962029999999999</v>
      </c>
      <c r="D49" s="11">
        <v>4.9418049999999996</v>
      </c>
      <c r="E49" s="11">
        <v>4.987832</v>
      </c>
      <c r="F49" s="11">
        <v>5.0342880000000001</v>
      </c>
      <c r="G49" s="11">
        <v>5.0811760000000001</v>
      </c>
      <c r="H49" s="11">
        <v>5.128501</v>
      </c>
      <c r="I49" s="11">
        <v>5.1762680000000003</v>
      </c>
      <c r="J49" s="11">
        <v>5.2244780000000004</v>
      </c>
      <c r="K49" s="11">
        <v>5.2731389999999996</v>
      </c>
      <c r="L49" s="11">
        <v>5.3222509999999996</v>
      </c>
      <c r="M49" s="11">
        <v>5.3718219999999999</v>
      </c>
      <c r="N49" s="11">
        <v>5.4218539999999997</v>
      </c>
      <c r="O49" s="11">
        <v>5.472353</v>
      </c>
      <c r="P49" s="11">
        <v>5.5233210000000001</v>
      </c>
      <c r="Q49" s="11">
        <v>5.5747640000000001</v>
      </c>
      <c r="R49" s="11">
        <v>5.6266870000000004</v>
      </c>
      <c r="S49" s="11">
        <v>5.6790919999999998</v>
      </c>
      <c r="T49" s="11">
        <v>5.7319870000000002</v>
      </c>
      <c r="U49" s="11">
        <v>5.785374</v>
      </c>
      <c r="V49" s="11">
        <v>5.8392580000000001</v>
      </c>
      <c r="W49" s="11">
        <v>5.893643</v>
      </c>
      <c r="X49" s="11">
        <v>5.9485359999999998</v>
      </c>
      <c r="Y49" s="11">
        <v>6.0039389999999999</v>
      </c>
      <c r="Z49" s="11">
        <v>6.0598590000000003</v>
      </c>
      <c r="AA49" s="11">
        <v>6.1162999999999998</v>
      </c>
      <c r="AB49" s="11">
        <v>6.1732649999999998</v>
      </c>
      <c r="AC49" s="11">
        <v>6.2307620000000004</v>
      </c>
      <c r="AD49" s="11">
        <v>6.2887950000000004</v>
      </c>
      <c r="AE49" s="11">
        <v>6.3473680000000003</v>
      </c>
      <c r="AF49" s="11">
        <v>6.4064860000000001</v>
      </c>
      <c r="AG49" s="11">
        <v>6.4661549999999997</v>
      </c>
      <c r="AH49" s="11">
        <v>6.5263790000000004</v>
      </c>
      <c r="AI49" s="11">
        <v>6.5871649999999997</v>
      </c>
      <c r="AJ49" s="11">
        <v>6.648517</v>
      </c>
      <c r="AK49" s="11">
        <v>6.7104400000000002</v>
      </c>
      <c r="AL49" s="11">
        <v>6.772939</v>
      </c>
      <c r="AM49" s="8">
        <v>9.3139999999999994E-3</v>
      </c>
    </row>
    <row r="51" spans="1:39" ht="15" customHeight="1">
      <c r="B51" s="6" t="s">
        <v>65</v>
      </c>
    </row>
    <row r="52" spans="1:39" ht="15" customHeight="1">
      <c r="B52" s="6" t="s">
        <v>64</v>
      </c>
    </row>
    <row r="53" spans="1:39" ht="15" customHeight="1">
      <c r="A53" s="7" t="s">
        <v>63</v>
      </c>
      <c r="B53" s="10" t="s">
        <v>47</v>
      </c>
      <c r="C53" s="9">
        <v>15.775078000000001</v>
      </c>
      <c r="D53" s="9">
        <v>16.025835000000001</v>
      </c>
      <c r="E53" s="9">
        <v>16.137191999999999</v>
      </c>
      <c r="F53" s="9">
        <v>16.178652</v>
      </c>
      <c r="G53" s="9">
        <v>16.072056</v>
      </c>
      <c r="H53" s="9">
        <v>15.903111000000001</v>
      </c>
      <c r="I53" s="9">
        <v>15.658581</v>
      </c>
      <c r="J53" s="9">
        <v>15.367635</v>
      </c>
      <c r="K53" s="9">
        <v>15.015174</v>
      </c>
      <c r="L53" s="9">
        <v>14.624805</v>
      </c>
      <c r="M53" s="9">
        <v>14.22057</v>
      </c>
      <c r="N53" s="9">
        <v>13.886381999999999</v>
      </c>
      <c r="O53" s="9">
        <v>13.594885</v>
      </c>
      <c r="P53" s="9">
        <v>13.350963999999999</v>
      </c>
      <c r="Q53" s="9">
        <v>13.134099000000001</v>
      </c>
      <c r="R53" s="9">
        <v>12.934099</v>
      </c>
      <c r="S53" s="9">
        <v>12.748799</v>
      </c>
      <c r="T53" s="9">
        <v>12.587049</v>
      </c>
      <c r="U53" s="9">
        <v>12.456303999999999</v>
      </c>
      <c r="V53" s="9">
        <v>12.346171</v>
      </c>
      <c r="W53" s="9">
        <v>12.250639</v>
      </c>
      <c r="X53" s="9">
        <v>12.183037000000001</v>
      </c>
      <c r="Y53" s="9">
        <v>12.13274</v>
      </c>
      <c r="Z53" s="9">
        <v>12.102270000000001</v>
      </c>
      <c r="AA53" s="9">
        <v>12.074341</v>
      </c>
      <c r="AB53" s="9">
        <v>12.054338</v>
      </c>
      <c r="AC53" s="9">
        <v>12.04715</v>
      </c>
      <c r="AD53" s="9">
        <v>12.058828999999999</v>
      </c>
      <c r="AE53" s="9">
        <v>12.080607000000001</v>
      </c>
      <c r="AF53" s="9">
        <v>12.110669</v>
      </c>
      <c r="AG53" s="9">
        <v>12.150600000000001</v>
      </c>
      <c r="AH53" s="9">
        <v>12.2011</v>
      </c>
      <c r="AI53" s="9">
        <v>12.255096</v>
      </c>
      <c r="AJ53" s="9">
        <v>12.319570000000001</v>
      </c>
      <c r="AK53" s="9">
        <v>12.398258999999999</v>
      </c>
      <c r="AL53" s="9">
        <v>12.478044000000001</v>
      </c>
      <c r="AM53" s="8">
        <v>-7.3330000000000001E-3</v>
      </c>
    </row>
    <row r="54" spans="1:39" ht="15" customHeight="1">
      <c r="A54" s="7" t="s">
        <v>62</v>
      </c>
      <c r="B54" s="10" t="s">
        <v>45</v>
      </c>
      <c r="C54" s="9">
        <v>0.85876300000000005</v>
      </c>
      <c r="D54" s="9">
        <v>0.884996</v>
      </c>
      <c r="E54" s="9">
        <v>0.93155900000000003</v>
      </c>
      <c r="F54" s="9">
        <v>0.92333600000000005</v>
      </c>
      <c r="G54" s="9">
        <v>0.91124000000000005</v>
      </c>
      <c r="H54" s="9">
        <v>0.89993299999999998</v>
      </c>
      <c r="I54" s="9">
        <v>0.89225399999999999</v>
      </c>
      <c r="J54" s="9">
        <v>0.882934</v>
      </c>
      <c r="K54" s="9">
        <v>0.87229299999999999</v>
      </c>
      <c r="L54" s="9">
        <v>0.86168699999999998</v>
      </c>
      <c r="M54" s="9">
        <v>0.854908</v>
      </c>
      <c r="N54" s="9">
        <v>0.84533700000000001</v>
      </c>
      <c r="O54" s="9">
        <v>0.83936699999999997</v>
      </c>
      <c r="P54" s="9">
        <v>0.83629500000000001</v>
      </c>
      <c r="Q54" s="9">
        <v>0.83360000000000001</v>
      </c>
      <c r="R54" s="9">
        <v>0.83053200000000005</v>
      </c>
      <c r="S54" s="9">
        <v>0.82924100000000001</v>
      </c>
      <c r="T54" s="9">
        <v>0.82764099999999996</v>
      </c>
      <c r="U54" s="9">
        <v>0.83016299999999998</v>
      </c>
      <c r="V54" s="9">
        <v>0.83537399999999995</v>
      </c>
      <c r="W54" s="9">
        <v>0.84179499999999996</v>
      </c>
      <c r="X54" s="9">
        <v>0.84764099999999998</v>
      </c>
      <c r="Y54" s="9">
        <v>0.85534900000000003</v>
      </c>
      <c r="Z54" s="9">
        <v>0.86571399999999998</v>
      </c>
      <c r="AA54" s="9">
        <v>0.87312900000000004</v>
      </c>
      <c r="AB54" s="9">
        <v>0.88157799999999997</v>
      </c>
      <c r="AC54" s="9">
        <v>0.89069299999999996</v>
      </c>
      <c r="AD54" s="9">
        <v>0.90110999999999997</v>
      </c>
      <c r="AE54" s="9">
        <v>0.91387600000000002</v>
      </c>
      <c r="AF54" s="9">
        <v>0.92626900000000001</v>
      </c>
      <c r="AG54" s="9">
        <v>0.93904799999999999</v>
      </c>
      <c r="AH54" s="9">
        <v>0.95331999999999995</v>
      </c>
      <c r="AI54" s="9">
        <v>0.96641100000000002</v>
      </c>
      <c r="AJ54" s="9">
        <v>0.97901499999999997</v>
      </c>
      <c r="AK54" s="9">
        <v>0.99298200000000003</v>
      </c>
      <c r="AL54" s="9">
        <v>1.0072779999999999</v>
      </c>
      <c r="AM54" s="8">
        <v>3.8140000000000001E-3</v>
      </c>
    </row>
    <row r="55" spans="1:39" ht="15" customHeight="1">
      <c r="A55" s="7" t="s">
        <v>61</v>
      </c>
      <c r="B55" s="10" t="s">
        <v>43</v>
      </c>
      <c r="C55" s="9">
        <v>0.26308500000000001</v>
      </c>
      <c r="D55" s="9">
        <v>0.264822</v>
      </c>
      <c r="E55" s="9">
        <v>0.26668799999999998</v>
      </c>
      <c r="F55" s="9">
        <v>0.26855200000000001</v>
      </c>
      <c r="G55" s="9">
        <v>0.27043200000000001</v>
      </c>
      <c r="H55" s="9">
        <v>0.27232499999999998</v>
      </c>
      <c r="I55" s="9">
        <v>0.27422400000000002</v>
      </c>
      <c r="J55" s="9">
        <v>0.27612700000000001</v>
      </c>
      <c r="K55" s="9">
        <v>0.27803299999999997</v>
      </c>
      <c r="L55" s="9">
        <v>0.27993800000000002</v>
      </c>
      <c r="M55" s="9">
        <v>0.28183900000000001</v>
      </c>
      <c r="N55" s="9">
        <v>0.28373500000000001</v>
      </c>
      <c r="O55" s="9">
        <v>0.28561700000000001</v>
      </c>
      <c r="P55" s="9">
        <v>0.28748299999999999</v>
      </c>
      <c r="Q55" s="9">
        <v>0.289329</v>
      </c>
      <c r="R55" s="9">
        <v>0.29115400000000002</v>
      </c>
      <c r="S55" s="9">
        <v>0.29295599999999999</v>
      </c>
      <c r="T55" s="9">
        <v>0.29473300000000002</v>
      </c>
      <c r="U55" s="9">
        <v>0.296487</v>
      </c>
      <c r="V55" s="9">
        <v>0.29821700000000001</v>
      </c>
      <c r="W55" s="9">
        <v>0.299925</v>
      </c>
      <c r="X55" s="9">
        <v>0.30161300000000002</v>
      </c>
      <c r="Y55" s="9">
        <v>0.30328100000000002</v>
      </c>
      <c r="Z55" s="9">
        <v>0.30492999999999998</v>
      </c>
      <c r="AA55" s="9">
        <v>0.306562</v>
      </c>
      <c r="AB55" s="9">
        <v>0.30817899999999998</v>
      </c>
      <c r="AC55" s="9">
        <v>0.30978299999999998</v>
      </c>
      <c r="AD55" s="9">
        <v>0.31137700000000001</v>
      </c>
      <c r="AE55" s="9">
        <v>0.31296400000000002</v>
      </c>
      <c r="AF55" s="9">
        <v>0.31454799999999999</v>
      </c>
      <c r="AG55" s="9">
        <v>0.31613000000000002</v>
      </c>
      <c r="AH55" s="9">
        <v>0.31771899999999997</v>
      </c>
      <c r="AI55" s="9">
        <v>0.31931900000000002</v>
      </c>
      <c r="AJ55" s="9">
        <v>0.32093100000000002</v>
      </c>
      <c r="AK55" s="9">
        <v>0.32255699999999998</v>
      </c>
      <c r="AL55" s="9">
        <v>0.32420100000000002</v>
      </c>
      <c r="AM55" s="8">
        <v>5.9680000000000002E-3</v>
      </c>
    </row>
    <row r="56" spans="1:39" ht="15" customHeight="1">
      <c r="A56" s="7" t="s">
        <v>60</v>
      </c>
      <c r="B56" s="10" t="s">
        <v>41</v>
      </c>
      <c r="C56" s="9">
        <v>5.5477470000000002</v>
      </c>
      <c r="D56" s="9">
        <v>5.4677259999999999</v>
      </c>
      <c r="E56" s="9">
        <v>5.622357</v>
      </c>
      <c r="F56" s="9">
        <v>5.6429330000000002</v>
      </c>
      <c r="G56" s="9">
        <v>5.6475330000000001</v>
      </c>
      <c r="H56" s="9">
        <v>5.6732279999999999</v>
      </c>
      <c r="I56" s="9">
        <v>5.7155940000000003</v>
      </c>
      <c r="J56" s="9">
        <v>5.7439499999999999</v>
      </c>
      <c r="K56" s="9">
        <v>5.7620139999999997</v>
      </c>
      <c r="L56" s="9">
        <v>5.7617430000000001</v>
      </c>
      <c r="M56" s="9">
        <v>5.7176989999999996</v>
      </c>
      <c r="N56" s="9">
        <v>5.6415610000000003</v>
      </c>
      <c r="O56" s="9">
        <v>5.5775649999999999</v>
      </c>
      <c r="P56" s="9">
        <v>5.5177120000000004</v>
      </c>
      <c r="Q56" s="9">
        <v>5.4606490000000001</v>
      </c>
      <c r="R56" s="9">
        <v>5.4059090000000003</v>
      </c>
      <c r="S56" s="9">
        <v>5.3544879999999999</v>
      </c>
      <c r="T56" s="9">
        <v>5.3057499999999997</v>
      </c>
      <c r="U56" s="9">
        <v>5.2850739999999998</v>
      </c>
      <c r="V56" s="9">
        <v>5.2863189999999998</v>
      </c>
      <c r="W56" s="9">
        <v>5.2995770000000002</v>
      </c>
      <c r="X56" s="9">
        <v>5.3152220000000003</v>
      </c>
      <c r="Y56" s="9">
        <v>5.346851</v>
      </c>
      <c r="Z56" s="9">
        <v>5.3945299999999996</v>
      </c>
      <c r="AA56" s="9">
        <v>5.4353389999999999</v>
      </c>
      <c r="AB56" s="9">
        <v>5.4730420000000004</v>
      </c>
      <c r="AC56" s="9">
        <v>5.5248030000000004</v>
      </c>
      <c r="AD56" s="9">
        <v>5.5855100000000002</v>
      </c>
      <c r="AE56" s="9">
        <v>5.6611710000000004</v>
      </c>
      <c r="AF56" s="9">
        <v>5.7377900000000004</v>
      </c>
      <c r="AG56" s="9">
        <v>5.8105370000000001</v>
      </c>
      <c r="AH56" s="9">
        <v>5.8872020000000003</v>
      </c>
      <c r="AI56" s="9">
        <v>5.9575389999999997</v>
      </c>
      <c r="AJ56" s="9">
        <v>6.0288950000000003</v>
      </c>
      <c r="AK56" s="9">
        <v>6.1121889999999999</v>
      </c>
      <c r="AL56" s="9">
        <v>6.1968249999999996</v>
      </c>
      <c r="AM56" s="8">
        <v>3.6879999999999999E-3</v>
      </c>
    </row>
    <row r="57" spans="1:39" ht="15" customHeight="1">
      <c r="A57" s="7" t="s">
        <v>59</v>
      </c>
      <c r="B57" s="10" t="s">
        <v>39</v>
      </c>
      <c r="C57" s="9">
        <v>4.2696999999999999E-2</v>
      </c>
      <c r="D57" s="9">
        <v>4.4561000000000003E-2</v>
      </c>
      <c r="E57" s="9">
        <v>4.5220999999999997E-2</v>
      </c>
      <c r="F57" s="9">
        <v>4.6080999999999997E-2</v>
      </c>
      <c r="G57" s="9">
        <v>4.6538999999999997E-2</v>
      </c>
      <c r="H57" s="9">
        <v>4.7101999999999998E-2</v>
      </c>
      <c r="I57" s="9">
        <v>4.7725999999999998E-2</v>
      </c>
      <c r="J57" s="9">
        <v>4.8353E-2</v>
      </c>
      <c r="K57" s="9">
        <v>4.9035000000000002E-2</v>
      </c>
      <c r="L57" s="9">
        <v>4.9707000000000001E-2</v>
      </c>
      <c r="M57" s="9">
        <v>5.0309E-2</v>
      </c>
      <c r="N57" s="9">
        <v>5.0871E-2</v>
      </c>
      <c r="O57" s="9">
        <v>5.1480999999999999E-2</v>
      </c>
      <c r="P57" s="9">
        <v>5.2144000000000003E-2</v>
      </c>
      <c r="Q57" s="9">
        <v>5.2734999999999997E-2</v>
      </c>
      <c r="R57" s="9">
        <v>5.3241999999999998E-2</v>
      </c>
      <c r="S57" s="9">
        <v>5.3724000000000001E-2</v>
      </c>
      <c r="T57" s="9">
        <v>5.4228999999999999E-2</v>
      </c>
      <c r="U57" s="9">
        <v>5.4822000000000003E-2</v>
      </c>
      <c r="V57" s="9">
        <v>5.5388E-2</v>
      </c>
      <c r="W57" s="9">
        <v>5.5966000000000002E-2</v>
      </c>
      <c r="X57" s="9">
        <v>5.6488999999999998E-2</v>
      </c>
      <c r="Y57" s="9">
        <v>5.7068000000000001E-2</v>
      </c>
      <c r="Z57" s="9">
        <v>5.7651000000000001E-2</v>
      </c>
      <c r="AA57" s="9">
        <v>5.8175999999999999E-2</v>
      </c>
      <c r="AB57" s="9">
        <v>5.8689999999999999E-2</v>
      </c>
      <c r="AC57" s="9">
        <v>5.9200000000000003E-2</v>
      </c>
      <c r="AD57" s="9">
        <v>5.9725E-2</v>
      </c>
      <c r="AE57" s="9">
        <v>6.0239000000000001E-2</v>
      </c>
      <c r="AF57" s="9">
        <v>6.0732000000000001E-2</v>
      </c>
      <c r="AG57" s="9">
        <v>6.1223E-2</v>
      </c>
      <c r="AH57" s="9">
        <v>6.1709E-2</v>
      </c>
      <c r="AI57" s="9">
        <v>6.2174E-2</v>
      </c>
      <c r="AJ57" s="9">
        <v>6.2651999999999999E-2</v>
      </c>
      <c r="AK57" s="9">
        <v>6.3125000000000001E-2</v>
      </c>
      <c r="AL57" s="9">
        <v>6.3577999999999996E-2</v>
      </c>
      <c r="AM57" s="8">
        <v>1.0508E-2</v>
      </c>
    </row>
    <row r="58" spans="1:39" ht="15" customHeight="1">
      <c r="A58" s="7" t="s">
        <v>58</v>
      </c>
      <c r="B58" s="10" t="s">
        <v>37</v>
      </c>
      <c r="C58" s="9">
        <v>0.53911799999999999</v>
      </c>
      <c r="D58" s="9">
        <v>0.522254</v>
      </c>
      <c r="E58" s="9">
        <v>0.52774399999999999</v>
      </c>
      <c r="F58" s="9">
        <v>0.53003100000000003</v>
      </c>
      <c r="G58" s="9">
        <v>0.54466599999999998</v>
      </c>
      <c r="H58" s="9">
        <v>0.55480600000000002</v>
      </c>
      <c r="I58" s="9">
        <v>0.56122700000000003</v>
      </c>
      <c r="J58" s="9">
        <v>0.57265999999999995</v>
      </c>
      <c r="K58" s="9">
        <v>0.57805200000000001</v>
      </c>
      <c r="L58" s="9">
        <v>0.57597399999999999</v>
      </c>
      <c r="M58" s="9">
        <v>0.57955100000000004</v>
      </c>
      <c r="N58" s="9">
        <v>0.57394999999999996</v>
      </c>
      <c r="O58" s="9">
        <v>0.57249099999999997</v>
      </c>
      <c r="P58" s="9">
        <v>0.56819399999999998</v>
      </c>
      <c r="Q58" s="9">
        <v>0.56524600000000003</v>
      </c>
      <c r="R58" s="9">
        <v>0.56300600000000001</v>
      </c>
      <c r="S58" s="9">
        <v>0.55799900000000002</v>
      </c>
      <c r="T58" s="9">
        <v>0.55094699999999996</v>
      </c>
      <c r="U58" s="9">
        <v>0.54893000000000003</v>
      </c>
      <c r="V58" s="9">
        <v>0.54525299999999999</v>
      </c>
      <c r="W58" s="9">
        <v>0.54422499999999996</v>
      </c>
      <c r="X58" s="9">
        <v>0.54103199999999996</v>
      </c>
      <c r="Y58" s="9">
        <v>0.53916500000000001</v>
      </c>
      <c r="Z58" s="9">
        <v>0.53647699999999998</v>
      </c>
      <c r="AA58" s="9">
        <v>0.53823600000000005</v>
      </c>
      <c r="AB58" s="9">
        <v>0.53335900000000003</v>
      </c>
      <c r="AC58" s="9">
        <v>0.53260600000000002</v>
      </c>
      <c r="AD58" s="9">
        <v>0.53223600000000004</v>
      </c>
      <c r="AE58" s="9">
        <v>0.53221600000000002</v>
      </c>
      <c r="AF58" s="9">
        <v>0.53193699999999999</v>
      </c>
      <c r="AG58" s="9">
        <v>0.53151999999999999</v>
      </c>
      <c r="AH58" s="9">
        <v>0.53119799999999995</v>
      </c>
      <c r="AI58" s="9">
        <v>0.530752</v>
      </c>
      <c r="AJ58" s="9">
        <v>0.530393</v>
      </c>
      <c r="AK58" s="9">
        <v>0.53054999999999997</v>
      </c>
      <c r="AL58" s="9">
        <v>0.53097399999999995</v>
      </c>
      <c r="AM58" s="8">
        <v>4.8700000000000002E-4</v>
      </c>
    </row>
    <row r="59" spans="1:39" ht="15" customHeight="1">
      <c r="A59" s="7" t="s">
        <v>57</v>
      </c>
      <c r="B59" s="10" t="s">
        <v>35</v>
      </c>
      <c r="C59" s="9">
        <v>0.102036</v>
      </c>
      <c r="D59" s="9">
        <v>9.9306000000000005E-2</v>
      </c>
      <c r="E59" s="9">
        <v>9.7979999999999998E-2</v>
      </c>
      <c r="F59" s="9">
        <v>9.5564999999999997E-2</v>
      </c>
      <c r="G59" s="9">
        <v>9.2473E-2</v>
      </c>
      <c r="H59" s="9">
        <v>8.9025999999999994E-2</v>
      </c>
      <c r="I59" s="9">
        <v>8.6962999999999999E-2</v>
      </c>
      <c r="J59" s="9">
        <v>8.4903000000000006E-2</v>
      </c>
      <c r="K59" s="9">
        <v>8.2770999999999997E-2</v>
      </c>
      <c r="L59" s="9">
        <v>8.0453999999999998E-2</v>
      </c>
      <c r="M59" s="9">
        <v>7.7726000000000003E-2</v>
      </c>
      <c r="N59" s="9">
        <v>7.4477000000000002E-2</v>
      </c>
      <c r="O59" s="9">
        <v>7.1443999999999994E-2</v>
      </c>
      <c r="P59" s="9">
        <v>6.8462999999999996E-2</v>
      </c>
      <c r="Q59" s="9">
        <v>6.5676999999999999E-2</v>
      </c>
      <c r="R59" s="9">
        <v>6.2909000000000007E-2</v>
      </c>
      <c r="S59" s="9">
        <v>6.1072000000000001E-2</v>
      </c>
      <c r="T59" s="9">
        <v>5.9153999999999998E-2</v>
      </c>
      <c r="U59" s="9">
        <v>5.7375000000000002E-2</v>
      </c>
      <c r="V59" s="9">
        <v>5.5818E-2</v>
      </c>
      <c r="W59" s="9">
        <v>5.4275999999999998E-2</v>
      </c>
      <c r="X59" s="9">
        <v>5.2623999999999997E-2</v>
      </c>
      <c r="Y59" s="9">
        <v>5.0916000000000003E-2</v>
      </c>
      <c r="Z59" s="9">
        <v>4.9272000000000003E-2</v>
      </c>
      <c r="AA59" s="9">
        <v>4.7553999999999999E-2</v>
      </c>
      <c r="AB59" s="9">
        <v>4.5860999999999999E-2</v>
      </c>
      <c r="AC59" s="9">
        <v>4.4720999999999997E-2</v>
      </c>
      <c r="AD59" s="9">
        <v>4.3645999999999997E-2</v>
      </c>
      <c r="AE59" s="9">
        <v>4.2757999999999997E-2</v>
      </c>
      <c r="AF59" s="9">
        <v>4.1855999999999997E-2</v>
      </c>
      <c r="AG59" s="9">
        <v>4.0946999999999997E-2</v>
      </c>
      <c r="AH59" s="9">
        <v>4.0148000000000003E-2</v>
      </c>
      <c r="AI59" s="9">
        <v>3.9331999999999999E-2</v>
      </c>
      <c r="AJ59" s="9">
        <v>3.8508000000000001E-2</v>
      </c>
      <c r="AK59" s="9">
        <v>3.7783999999999998E-2</v>
      </c>
      <c r="AL59" s="9">
        <v>3.7130000000000003E-2</v>
      </c>
      <c r="AM59" s="8">
        <v>-2.852E-2</v>
      </c>
    </row>
    <row r="60" spans="1:39" ht="15" customHeight="1">
      <c r="A60" s="7" t="s">
        <v>56</v>
      </c>
      <c r="B60" s="10" t="s">
        <v>33</v>
      </c>
      <c r="C60" s="9">
        <v>0.68296599999999996</v>
      </c>
      <c r="D60" s="9">
        <v>0.80842999999999998</v>
      </c>
      <c r="E60" s="9">
        <v>0.68206</v>
      </c>
      <c r="F60" s="9">
        <v>0.68742400000000004</v>
      </c>
      <c r="G60" s="9">
        <v>0.70188799999999996</v>
      </c>
      <c r="H60" s="9">
        <v>0.675763</v>
      </c>
      <c r="I60" s="9">
        <v>0.68438299999999996</v>
      </c>
      <c r="J60" s="9">
        <v>0.69353200000000004</v>
      </c>
      <c r="K60" s="9">
        <v>0.70374599999999998</v>
      </c>
      <c r="L60" s="9">
        <v>0.71500200000000003</v>
      </c>
      <c r="M60" s="9">
        <v>0.72545499999999996</v>
      </c>
      <c r="N60" s="9">
        <v>0.73613499999999998</v>
      </c>
      <c r="O60" s="9">
        <v>0.74669200000000002</v>
      </c>
      <c r="P60" s="9">
        <v>0.755602</v>
      </c>
      <c r="Q60" s="9">
        <v>0.76531000000000005</v>
      </c>
      <c r="R60" s="9">
        <v>0.77650300000000005</v>
      </c>
      <c r="S60" s="9">
        <v>0.78829099999999996</v>
      </c>
      <c r="T60" s="9">
        <v>0.79963399999999996</v>
      </c>
      <c r="U60" s="9">
        <v>0.812921</v>
      </c>
      <c r="V60" s="9">
        <v>0.82619399999999998</v>
      </c>
      <c r="W60" s="9">
        <v>0.84001899999999996</v>
      </c>
      <c r="X60" s="9">
        <v>0.84858699999999998</v>
      </c>
      <c r="Y60" s="9">
        <v>0.85694800000000004</v>
      </c>
      <c r="Z60" s="9">
        <v>0.86336299999999999</v>
      </c>
      <c r="AA60" s="9">
        <v>0.87206099999999998</v>
      </c>
      <c r="AB60" s="9">
        <v>0.87997000000000003</v>
      </c>
      <c r="AC60" s="9">
        <v>0.88703699999999996</v>
      </c>
      <c r="AD60" s="9">
        <v>0.89518399999999998</v>
      </c>
      <c r="AE60" s="9">
        <v>0.90332400000000002</v>
      </c>
      <c r="AF60" s="9">
        <v>0.91266000000000003</v>
      </c>
      <c r="AG60" s="9">
        <v>0.92175200000000002</v>
      </c>
      <c r="AH60" s="9">
        <v>0.92991299999999999</v>
      </c>
      <c r="AI60" s="9">
        <v>0.938809</v>
      </c>
      <c r="AJ60" s="9">
        <v>0.94630300000000001</v>
      </c>
      <c r="AK60" s="9">
        <v>0.95511999999999997</v>
      </c>
      <c r="AL60" s="9">
        <v>0.96409199999999995</v>
      </c>
      <c r="AM60" s="8">
        <v>5.1929999999999997E-3</v>
      </c>
    </row>
    <row r="61" spans="1:39" ht="15" customHeight="1">
      <c r="A61" s="7" t="s">
        <v>55</v>
      </c>
      <c r="B61" s="10" t="s">
        <v>31</v>
      </c>
      <c r="C61" s="9">
        <v>0.24691099999999999</v>
      </c>
      <c r="D61" s="9">
        <v>0.25178699999999998</v>
      </c>
      <c r="E61" s="9">
        <v>0.25580700000000001</v>
      </c>
      <c r="F61" s="9">
        <v>0.25994400000000001</v>
      </c>
      <c r="G61" s="9">
        <v>0.26342900000000002</v>
      </c>
      <c r="H61" s="9">
        <v>0.266706</v>
      </c>
      <c r="I61" s="9">
        <v>0.26980799999999999</v>
      </c>
      <c r="J61" s="9">
        <v>0.27259699999999998</v>
      </c>
      <c r="K61" s="9">
        <v>0.27527000000000001</v>
      </c>
      <c r="L61" s="9">
        <v>0.277868</v>
      </c>
      <c r="M61" s="9">
        <v>0.28026400000000001</v>
      </c>
      <c r="N61" s="9">
        <v>0.28251799999999999</v>
      </c>
      <c r="O61" s="9">
        <v>0.28479500000000002</v>
      </c>
      <c r="P61" s="9">
        <v>0.28720699999999999</v>
      </c>
      <c r="Q61" s="9">
        <v>0.28945199999999999</v>
      </c>
      <c r="R61" s="9">
        <v>0.29143200000000002</v>
      </c>
      <c r="S61" s="9">
        <v>0.29328199999999999</v>
      </c>
      <c r="T61" s="9">
        <v>0.29505799999999999</v>
      </c>
      <c r="U61" s="9">
        <v>0.29698600000000003</v>
      </c>
      <c r="V61" s="9">
        <v>0.29882999999999998</v>
      </c>
      <c r="W61" s="9">
        <v>0.30066799999999999</v>
      </c>
      <c r="X61" s="9">
        <v>0.30230499999999999</v>
      </c>
      <c r="Y61" s="9">
        <v>0.30400500000000003</v>
      </c>
      <c r="Z61" s="9">
        <v>0.30570999999999998</v>
      </c>
      <c r="AA61" s="9">
        <v>0.30725000000000002</v>
      </c>
      <c r="AB61" s="9">
        <v>0.30873200000000001</v>
      </c>
      <c r="AC61" s="9">
        <v>0.31020199999999998</v>
      </c>
      <c r="AD61" s="9">
        <v>0.311718</v>
      </c>
      <c r="AE61" s="9">
        <v>0.31323499999999999</v>
      </c>
      <c r="AF61" s="9">
        <v>0.31473000000000001</v>
      </c>
      <c r="AG61" s="9">
        <v>0.31622299999999998</v>
      </c>
      <c r="AH61" s="9">
        <v>0.317687</v>
      </c>
      <c r="AI61" s="9">
        <v>0.31906400000000001</v>
      </c>
      <c r="AJ61" s="9">
        <v>0.32049299999999997</v>
      </c>
      <c r="AK61" s="9">
        <v>0.32192900000000002</v>
      </c>
      <c r="AL61" s="9">
        <v>0.32328200000000001</v>
      </c>
      <c r="AM61" s="8">
        <v>7.378E-3</v>
      </c>
    </row>
    <row r="62" spans="1:39" ht="15" customHeight="1">
      <c r="A62" s="7" t="s">
        <v>54</v>
      </c>
      <c r="B62" s="10" t="s">
        <v>29</v>
      </c>
      <c r="C62" s="9">
        <v>2.3632040000000001</v>
      </c>
      <c r="D62" s="9">
        <v>2.3645459999999998</v>
      </c>
      <c r="E62" s="9">
        <v>2.4116200000000001</v>
      </c>
      <c r="F62" s="9">
        <v>2.4610970000000001</v>
      </c>
      <c r="G62" s="9">
        <v>2.5042770000000001</v>
      </c>
      <c r="H62" s="9">
        <v>2.5550480000000002</v>
      </c>
      <c r="I62" s="9">
        <v>2.6141540000000001</v>
      </c>
      <c r="J62" s="9">
        <v>2.6718030000000002</v>
      </c>
      <c r="K62" s="9">
        <v>2.7245360000000001</v>
      </c>
      <c r="L62" s="9">
        <v>2.7775820000000002</v>
      </c>
      <c r="M62" s="9">
        <v>2.8281520000000002</v>
      </c>
      <c r="N62" s="9">
        <v>2.8721350000000001</v>
      </c>
      <c r="O62" s="9">
        <v>2.918755</v>
      </c>
      <c r="P62" s="9">
        <v>2.970666</v>
      </c>
      <c r="Q62" s="9">
        <v>3.0178129999999999</v>
      </c>
      <c r="R62" s="9">
        <v>3.0575459999999999</v>
      </c>
      <c r="S62" s="9">
        <v>3.0959129999999999</v>
      </c>
      <c r="T62" s="9">
        <v>3.1372369999999998</v>
      </c>
      <c r="U62" s="9">
        <v>3.184453</v>
      </c>
      <c r="V62" s="9">
        <v>3.2342719999999998</v>
      </c>
      <c r="W62" s="9">
        <v>3.2854139999999998</v>
      </c>
      <c r="X62" s="9">
        <v>3.3363260000000001</v>
      </c>
      <c r="Y62" s="9">
        <v>3.3868529999999999</v>
      </c>
      <c r="Z62" s="9">
        <v>3.4421979999999999</v>
      </c>
      <c r="AA62" s="9">
        <v>3.4939900000000002</v>
      </c>
      <c r="AB62" s="9">
        <v>3.5422159999999998</v>
      </c>
      <c r="AC62" s="9">
        <v>3.5907290000000001</v>
      </c>
      <c r="AD62" s="9">
        <v>3.6416059999999999</v>
      </c>
      <c r="AE62" s="9">
        <v>3.693092</v>
      </c>
      <c r="AF62" s="9">
        <v>3.7446790000000001</v>
      </c>
      <c r="AG62" s="9">
        <v>3.798108</v>
      </c>
      <c r="AH62" s="9">
        <v>3.8516330000000001</v>
      </c>
      <c r="AI62" s="9">
        <v>3.900725</v>
      </c>
      <c r="AJ62" s="9">
        <v>3.9479389999999999</v>
      </c>
      <c r="AK62" s="9">
        <v>3.9978729999999998</v>
      </c>
      <c r="AL62" s="9">
        <v>4.0472489999999999</v>
      </c>
      <c r="AM62" s="8">
        <v>1.5932999999999999E-2</v>
      </c>
    </row>
    <row r="63" spans="1:39" ht="15" customHeight="1">
      <c r="A63" s="7" t="s">
        <v>53</v>
      </c>
      <c r="B63" s="10" t="s">
        <v>27</v>
      </c>
      <c r="C63" s="9">
        <v>0.64632199999999995</v>
      </c>
      <c r="D63" s="9">
        <v>0.65523200000000004</v>
      </c>
      <c r="E63" s="9">
        <v>0.64425100000000002</v>
      </c>
      <c r="F63" s="9">
        <v>0.63986200000000004</v>
      </c>
      <c r="G63" s="9">
        <v>0.63606799999999997</v>
      </c>
      <c r="H63" s="9">
        <v>0.63479300000000005</v>
      </c>
      <c r="I63" s="9">
        <v>0.634266</v>
      </c>
      <c r="J63" s="9">
        <v>0.63519899999999996</v>
      </c>
      <c r="K63" s="9">
        <v>0.636683</v>
      </c>
      <c r="L63" s="9">
        <v>0.63813900000000001</v>
      </c>
      <c r="M63" s="9">
        <v>0.63964500000000002</v>
      </c>
      <c r="N63" s="9">
        <v>0.64125600000000005</v>
      </c>
      <c r="O63" s="9">
        <v>0.64555899999999999</v>
      </c>
      <c r="P63" s="9">
        <v>0.65279200000000004</v>
      </c>
      <c r="Q63" s="9">
        <v>0.660304</v>
      </c>
      <c r="R63" s="9">
        <v>0.668103</v>
      </c>
      <c r="S63" s="9">
        <v>0.67613999999999996</v>
      </c>
      <c r="T63" s="9">
        <v>0.68448699999999996</v>
      </c>
      <c r="U63" s="9">
        <v>0.69309600000000005</v>
      </c>
      <c r="V63" s="9">
        <v>0.70199599999999995</v>
      </c>
      <c r="W63" s="9">
        <v>0.71118499999999996</v>
      </c>
      <c r="X63" s="9">
        <v>0.72060500000000005</v>
      </c>
      <c r="Y63" s="9">
        <v>0.73036400000000001</v>
      </c>
      <c r="Z63" s="9">
        <v>0.74036100000000005</v>
      </c>
      <c r="AA63" s="9">
        <v>0.75060199999999999</v>
      </c>
      <c r="AB63" s="9">
        <v>0.76108100000000001</v>
      </c>
      <c r="AC63" s="9">
        <v>0.77176900000000004</v>
      </c>
      <c r="AD63" s="9">
        <v>0.78263700000000003</v>
      </c>
      <c r="AE63" s="9">
        <v>0.79367500000000002</v>
      </c>
      <c r="AF63" s="9">
        <v>0.80489299999999997</v>
      </c>
      <c r="AG63" s="9">
        <v>0.81626699999999996</v>
      </c>
      <c r="AH63" s="9">
        <v>0.827708</v>
      </c>
      <c r="AI63" s="9">
        <v>0.83932899999999999</v>
      </c>
      <c r="AJ63" s="9">
        <v>0.85114000000000001</v>
      </c>
      <c r="AK63" s="9">
        <v>0.86309100000000005</v>
      </c>
      <c r="AL63" s="9">
        <v>0.87518099999999999</v>
      </c>
      <c r="AM63" s="8">
        <v>8.5489999999999993E-3</v>
      </c>
    </row>
    <row r="64" spans="1:39" ht="15" customHeight="1">
      <c r="A64" s="7" t="s">
        <v>52</v>
      </c>
      <c r="B64" s="10" t="s">
        <v>25</v>
      </c>
      <c r="C64" s="9">
        <v>0.133771</v>
      </c>
      <c r="D64" s="9">
        <v>0.13498399999999999</v>
      </c>
      <c r="E64" s="9">
        <v>0.13614200000000001</v>
      </c>
      <c r="F64" s="9">
        <v>0.136799</v>
      </c>
      <c r="G64" s="9">
        <v>0.137016</v>
      </c>
      <c r="H64" s="9">
        <v>0.13676099999999999</v>
      </c>
      <c r="I64" s="9">
        <v>0.13668</v>
      </c>
      <c r="J64" s="9">
        <v>0.13669400000000001</v>
      </c>
      <c r="K64" s="9">
        <v>0.13661000000000001</v>
      </c>
      <c r="L64" s="9">
        <v>0.13672999999999999</v>
      </c>
      <c r="M64" s="9">
        <v>0.13693</v>
      </c>
      <c r="N64" s="9">
        <v>0.13700599999999999</v>
      </c>
      <c r="O64" s="9">
        <v>0.13698199999999999</v>
      </c>
      <c r="P64" s="9">
        <v>0.13713400000000001</v>
      </c>
      <c r="Q64" s="9">
        <v>0.137373</v>
      </c>
      <c r="R64" s="9">
        <v>0.137521</v>
      </c>
      <c r="S64" s="9">
        <v>0.13761399999999999</v>
      </c>
      <c r="T64" s="9">
        <v>0.13773199999999999</v>
      </c>
      <c r="U64" s="9">
        <v>0.13788800000000001</v>
      </c>
      <c r="V64" s="9">
        <v>0.13814199999999999</v>
      </c>
      <c r="W64" s="9">
        <v>0.138402</v>
      </c>
      <c r="X64" s="9">
        <v>0.13866800000000001</v>
      </c>
      <c r="Y64" s="9">
        <v>0.13889299999999999</v>
      </c>
      <c r="Z64" s="9">
        <v>0.139177</v>
      </c>
      <c r="AA64" s="9">
        <v>0.13928699999999999</v>
      </c>
      <c r="AB64" s="9">
        <v>0.13933799999999999</v>
      </c>
      <c r="AC64" s="9">
        <v>0.139403</v>
      </c>
      <c r="AD64" s="9">
        <v>0.13952300000000001</v>
      </c>
      <c r="AE64" s="9">
        <v>0.139625</v>
      </c>
      <c r="AF64" s="9">
        <v>0.13977999999999999</v>
      </c>
      <c r="AG64" s="9">
        <v>0.140041</v>
      </c>
      <c r="AH64" s="9">
        <v>0.14032900000000001</v>
      </c>
      <c r="AI64" s="9">
        <v>0.14047000000000001</v>
      </c>
      <c r="AJ64" s="9">
        <v>0.14061000000000001</v>
      </c>
      <c r="AK64" s="9">
        <v>0.14080599999999999</v>
      </c>
      <c r="AL64" s="9">
        <v>0.14102300000000001</v>
      </c>
      <c r="AM64" s="8">
        <v>1.2880000000000001E-3</v>
      </c>
    </row>
    <row r="65" spans="1:39" ht="15" customHeight="1">
      <c r="A65" s="7" t="s">
        <v>51</v>
      </c>
      <c r="B65" s="10" t="s">
        <v>23</v>
      </c>
      <c r="C65" s="9">
        <v>0.69172100000000003</v>
      </c>
      <c r="D65" s="9">
        <v>0.68908100000000005</v>
      </c>
      <c r="E65" s="9">
        <v>0.65462799999999999</v>
      </c>
      <c r="F65" s="9">
        <v>0.67199299999999995</v>
      </c>
      <c r="G65" s="9">
        <v>0.67932499999999996</v>
      </c>
      <c r="H65" s="9">
        <v>0.68556600000000001</v>
      </c>
      <c r="I65" s="9">
        <v>0.68124600000000002</v>
      </c>
      <c r="J65" s="9">
        <v>0.68265200000000004</v>
      </c>
      <c r="K65" s="9">
        <v>0.68936299999999995</v>
      </c>
      <c r="L65" s="9">
        <v>0.70040199999999997</v>
      </c>
      <c r="M65" s="9">
        <v>0.71115700000000004</v>
      </c>
      <c r="N65" s="9">
        <v>0.71785399999999999</v>
      </c>
      <c r="O65" s="9">
        <v>0.72053500000000004</v>
      </c>
      <c r="P65" s="9">
        <v>0.72517200000000004</v>
      </c>
      <c r="Q65" s="9">
        <v>0.729487</v>
      </c>
      <c r="R65" s="9">
        <v>0.73280100000000004</v>
      </c>
      <c r="S65" s="9">
        <v>0.73160099999999995</v>
      </c>
      <c r="T65" s="9">
        <v>0.73513600000000001</v>
      </c>
      <c r="U65" s="9">
        <v>0.738174</v>
      </c>
      <c r="V65" s="9">
        <v>0.74643199999999998</v>
      </c>
      <c r="W65" s="9">
        <v>0.75612500000000005</v>
      </c>
      <c r="X65" s="9">
        <v>0.75980800000000004</v>
      </c>
      <c r="Y65" s="9">
        <v>0.766289</v>
      </c>
      <c r="Z65" s="9">
        <v>0.77251199999999998</v>
      </c>
      <c r="AA65" s="9">
        <v>0.77823799999999999</v>
      </c>
      <c r="AB65" s="9">
        <v>0.78113299999999997</v>
      </c>
      <c r="AC65" s="9">
        <v>0.78649899999999995</v>
      </c>
      <c r="AD65" s="9">
        <v>0.79083999999999999</v>
      </c>
      <c r="AE65" s="9">
        <v>0.79465699999999995</v>
      </c>
      <c r="AF65" s="9">
        <v>0.79997600000000002</v>
      </c>
      <c r="AG65" s="9">
        <v>0.80574999999999997</v>
      </c>
      <c r="AH65" s="9">
        <v>0.81116900000000003</v>
      </c>
      <c r="AI65" s="9">
        <v>0.81711699999999998</v>
      </c>
      <c r="AJ65" s="9">
        <v>0.82068799999999997</v>
      </c>
      <c r="AK65" s="9">
        <v>0.82395499999999999</v>
      </c>
      <c r="AL65" s="9">
        <v>0.83204</v>
      </c>
      <c r="AM65" s="8">
        <v>5.5599999999999998E-3</v>
      </c>
    </row>
    <row r="66" spans="1:39" ht="15" customHeight="1">
      <c r="A66" s="7" t="s">
        <v>50</v>
      </c>
      <c r="B66" s="6" t="s">
        <v>21</v>
      </c>
      <c r="C66" s="5">
        <v>27.893416999999999</v>
      </c>
      <c r="D66" s="5">
        <v>28.213564000000002</v>
      </c>
      <c r="E66" s="5">
        <v>28.413247999999999</v>
      </c>
      <c r="F66" s="5">
        <v>28.542271</v>
      </c>
      <c r="G66" s="5">
        <v>28.506943</v>
      </c>
      <c r="H66" s="5">
        <v>28.394166999999999</v>
      </c>
      <c r="I66" s="5">
        <v>28.257109</v>
      </c>
      <c r="J66" s="5">
        <v>28.069037999999999</v>
      </c>
      <c r="K66" s="5">
        <v>27.803581000000001</v>
      </c>
      <c r="L66" s="5">
        <v>27.480029999999999</v>
      </c>
      <c r="M66" s="5">
        <v>27.104203999999999</v>
      </c>
      <c r="N66" s="5">
        <v>26.743216</v>
      </c>
      <c r="O66" s="5">
        <v>26.446166999999999</v>
      </c>
      <c r="P66" s="5">
        <v>26.209827000000001</v>
      </c>
      <c r="Q66" s="5">
        <v>26.001076000000001</v>
      </c>
      <c r="R66" s="5">
        <v>25.804758</v>
      </c>
      <c r="S66" s="5">
        <v>25.621117000000002</v>
      </c>
      <c r="T66" s="5">
        <v>25.468789999999998</v>
      </c>
      <c r="U66" s="5">
        <v>25.392672000000001</v>
      </c>
      <c r="V66" s="5">
        <v>25.368407999999999</v>
      </c>
      <c r="W66" s="5">
        <v>25.378215999999998</v>
      </c>
      <c r="X66" s="5">
        <v>25.403959</v>
      </c>
      <c r="Y66" s="5">
        <v>25.468723000000001</v>
      </c>
      <c r="Z66" s="5">
        <v>25.574166999999999</v>
      </c>
      <c r="AA66" s="5">
        <v>25.674765000000001</v>
      </c>
      <c r="AB66" s="5">
        <v>25.767519</v>
      </c>
      <c r="AC66" s="5">
        <v>25.894591999999999</v>
      </c>
      <c r="AD66" s="5">
        <v>26.053940000000001</v>
      </c>
      <c r="AE66" s="5">
        <v>26.241440000000001</v>
      </c>
      <c r="AF66" s="5">
        <v>26.440517</v>
      </c>
      <c r="AG66" s="5">
        <v>26.648143999999998</v>
      </c>
      <c r="AH66" s="5">
        <v>26.870837999999999</v>
      </c>
      <c r="AI66" s="5">
        <v>27.086137999999998</v>
      </c>
      <c r="AJ66" s="5">
        <v>27.307137000000001</v>
      </c>
      <c r="AK66" s="5">
        <v>27.560219</v>
      </c>
      <c r="AL66" s="5">
        <v>27.820896000000001</v>
      </c>
      <c r="AM66" s="4">
        <v>-4.1199999999999999E-4</v>
      </c>
    </row>
    <row r="68" spans="1:39" ht="15" customHeight="1">
      <c r="B68" s="6" t="s">
        <v>49</v>
      </c>
    </row>
    <row r="69" spans="1:39" ht="15" customHeight="1">
      <c r="A69" s="7" t="s">
        <v>48</v>
      </c>
      <c r="B69" s="10" t="s">
        <v>47</v>
      </c>
      <c r="C69" s="9">
        <v>8.5481850000000001</v>
      </c>
      <c r="D69" s="9">
        <v>8.6850850000000008</v>
      </c>
      <c r="E69" s="9">
        <v>8.7440580000000008</v>
      </c>
      <c r="F69" s="9">
        <v>8.7638119999999997</v>
      </c>
      <c r="G69" s="9">
        <v>8.7054410000000004</v>
      </c>
      <c r="H69" s="9">
        <v>8.6132310000000007</v>
      </c>
      <c r="I69" s="9">
        <v>8.4800889999999995</v>
      </c>
      <c r="J69" s="9">
        <v>8.3247330000000002</v>
      </c>
      <c r="K69" s="9">
        <v>8.13612</v>
      </c>
      <c r="L69" s="9">
        <v>7.9274399999999998</v>
      </c>
      <c r="M69" s="9">
        <v>7.7122739999999999</v>
      </c>
      <c r="N69" s="9">
        <v>7.5324989999999996</v>
      </c>
      <c r="O69" s="9">
        <v>7.3766730000000003</v>
      </c>
      <c r="P69" s="9">
        <v>7.2470670000000004</v>
      </c>
      <c r="Q69" s="9">
        <v>7.1309440000000004</v>
      </c>
      <c r="R69" s="9">
        <v>7.0248759999999999</v>
      </c>
      <c r="S69" s="9">
        <v>6.9246369999999997</v>
      </c>
      <c r="T69" s="9">
        <v>6.8375969999999997</v>
      </c>
      <c r="U69" s="9">
        <v>6.7675929999999997</v>
      </c>
      <c r="V69" s="9">
        <v>6.7088469999999996</v>
      </c>
      <c r="W69" s="9">
        <v>6.6580950000000003</v>
      </c>
      <c r="X69" s="9">
        <v>6.6215510000000002</v>
      </c>
      <c r="Y69" s="9">
        <v>6.5937330000000003</v>
      </c>
      <c r="Z69" s="9">
        <v>6.5759660000000002</v>
      </c>
      <c r="AA69" s="9">
        <v>6.5594590000000004</v>
      </c>
      <c r="AB69" s="9">
        <v>6.5467890000000004</v>
      </c>
      <c r="AC69" s="9">
        <v>6.5405620000000004</v>
      </c>
      <c r="AD69" s="9">
        <v>6.5439749999999997</v>
      </c>
      <c r="AE69" s="9">
        <v>6.5536289999999999</v>
      </c>
      <c r="AF69" s="9">
        <v>6.5690049999999998</v>
      </c>
      <c r="AG69" s="9">
        <v>6.5925479999999999</v>
      </c>
      <c r="AH69" s="9">
        <v>6.6234580000000003</v>
      </c>
      <c r="AI69" s="9">
        <v>6.6587019999999999</v>
      </c>
      <c r="AJ69" s="9">
        <v>6.698639</v>
      </c>
      <c r="AK69" s="9">
        <v>6.7463150000000001</v>
      </c>
      <c r="AL69" s="9">
        <v>6.7929180000000002</v>
      </c>
      <c r="AM69" s="8">
        <v>-7.2009999999999999E-3</v>
      </c>
    </row>
    <row r="70" spans="1:39" ht="15" customHeight="1">
      <c r="A70" s="7" t="s">
        <v>46</v>
      </c>
      <c r="B70" s="10" t="s">
        <v>45</v>
      </c>
      <c r="C70" s="9">
        <v>0.44752999999999998</v>
      </c>
      <c r="D70" s="9">
        <v>0.46100099999999999</v>
      </c>
      <c r="E70" s="9">
        <v>0.484987</v>
      </c>
      <c r="F70" s="9">
        <v>0.480491</v>
      </c>
      <c r="G70" s="9">
        <v>0.474163</v>
      </c>
      <c r="H70" s="9">
        <v>0.46829399999999999</v>
      </c>
      <c r="I70" s="9">
        <v>0.464364</v>
      </c>
      <c r="J70" s="9">
        <v>0.459787</v>
      </c>
      <c r="K70" s="9">
        <v>0.45448699999999997</v>
      </c>
      <c r="L70" s="9">
        <v>0.44924900000000001</v>
      </c>
      <c r="M70" s="9">
        <v>0.446102</v>
      </c>
      <c r="N70" s="9">
        <v>0.44143100000000002</v>
      </c>
      <c r="O70" s="9">
        <v>0.43866699999999997</v>
      </c>
      <c r="P70" s="9">
        <v>0.43745800000000001</v>
      </c>
      <c r="Q70" s="9">
        <v>0.436359</v>
      </c>
      <c r="R70" s="9">
        <v>0.43528</v>
      </c>
      <c r="S70" s="9">
        <v>0.43480099999999999</v>
      </c>
      <c r="T70" s="9">
        <v>0.434332</v>
      </c>
      <c r="U70" s="9">
        <v>0.43601899999999999</v>
      </c>
      <c r="V70" s="9">
        <v>0.43916500000000003</v>
      </c>
      <c r="W70" s="9">
        <v>0.44295699999999999</v>
      </c>
      <c r="X70" s="9">
        <v>0.44634099999999999</v>
      </c>
      <c r="Y70" s="9">
        <v>0.45070100000000002</v>
      </c>
      <c r="Z70" s="9">
        <v>0.45633099999999999</v>
      </c>
      <c r="AA70" s="9">
        <v>0.46045700000000001</v>
      </c>
      <c r="AB70" s="9">
        <v>0.46496199999999999</v>
      </c>
      <c r="AC70" s="9">
        <v>0.46981000000000001</v>
      </c>
      <c r="AD70" s="9">
        <v>0.47513899999999998</v>
      </c>
      <c r="AE70" s="9">
        <v>0.48165799999999998</v>
      </c>
      <c r="AF70" s="9">
        <v>0.48813200000000001</v>
      </c>
      <c r="AG70" s="9">
        <v>0.495226</v>
      </c>
      <c r="AH70" s="9">
        <v>0.50330900000000001</v>
      </c>
      <c r="AI70" s="9">
        <v>0.51115600000000005</v>
      </c>
      <c r="AJ70" s="9">
        <v>0.51861100000000004</v>
      </c>
      <c r="AK70" s="9">
        <v>0.52676699999999999</v>
      </c>
      <c r="AL70" s="9">
        <v>0.53530100000000003</v>
      </c>
      <c r="AM70" s="8">
        <v>4.4050000000000001E-3</v>
      </c>
    </row>
    <row r="71" spans="1:39" ht="15" customHeight="1">
      <c r="A71" s="7" t="s">
        <v>44</v>
      </c>
      <c r="B71" s="10" t="s">
        <v>43</v>
      </c>
      <c r="C71" s="9">
        <v>0.12645400000000001</v>
      </c>
      <c r="D71" s="9">
        <v>0.12728500000000001</v>
      </c>
      <c r="E71" s="9">
        <v>0.12818399999999999</v>
      </c>
      <c r="F71" s="9">
        <v>0.129107</v>
      </c>
      <c r="G71" s="9">
        <v>0.13001799999999999</v>
      </c>
      <c r="H71" s="9">
        <v>0.13092799999999999</v>
      </c>
      <c r="I71" s="9">
        <v>0.13184000000000001</v>
      </c>
      <c r="J71" s="9">
        <v>0.13275400000000001</v>
      </c>
      <c r="K71" s="9">
        <v>0.13367100000000001</v>
      </c>
      <c r="L71" s="9">
        <v>0.13461999999999999</v>
      </c>
      <c r="M71" s="9">
        <v>0.13553699999999999</v>
      </c>
      <c r="N71" s="9">
        <v>0.13645299999999999</v>
      </c>
      <c r="O71" s="9">
        <v>0.137349</v>
      </c>
      <c r="P71" s="9">
        <v>0.13824500000000001</v>
      </c>
      <c r="Q71" s="9">
        <v>0.139125</v>
      </c>
      <c r="R71" s="9">
        <v>0.139983</v>
      </c>
      <c r="S71" s="9">
        <v>0.140851</v>
      </c>
      <c r="T71" s="9">
        <v>0.14169599999999999</v>
      </c>
      <c r="U71" s="9">
        <v>0.142539</v>
      </c>
      <c r="V71" s="9">
        <v>0.14336499999999999</v>
      </c>
      <c r="W71" s="9">
        <v>0.14418600000000001</v>
      </c>
      <c r="X71" s="9">
        <v>0.14499500000000001</v>
      </c>
      <c r="Y71" s="9">
        <v>0.14580000000000001</v>
      </c>
      <c r="Z71" s="9">
        <v>0.146592</v>
      </c>
      <c r="AA71" s="9">
        <v>0.147371</v>
      </c>
      <c r="AB71" s="9">
        <v>0.14813899999999999</v>
      </c>
      <c r="AC71" s="9">
        <v>0.148925</v>
      </c>
      <c r="AD71" s="9">
        <v>0.14968500000000001</v>
      </c>
      <c r="AE71" s="9">
        <v>0.15043699999999999</v>
      </c>
      <c r="AF71" s="9">
        <v>0.151199</v>
      </c>
      <c r="AG71" s="9">
        <v>0.15196799999999999</v>
      </c>
      <c r="AH71" s="9">
        <v>0.152727</v>
      </c>
      <c r="AI71" s="9">
        <v>0.153507</v>
      </c>
      <c r="AJ71" s="9">
        <v>0.15428600000000001</v>
      </c>
      <c r="AK71" s="9">
        <v>0.15506900000000001</v>
      </c>
      <c r="AL71" s="9">
        <v>0.15585499999999999</v>
      </c>
      <c r="AM71" s="8">
        <v>5.9740000000000001E-3</v>
      </c>
    </row>
    <row r="72" spans="1:39" ht="15" customHeight="1">
      <c r="A72" s="7" t="s">
        <v>42</v>
      </c>
      <c r="B72" s="10" t="s">
        <v>41</v>
      </c>
      <c r="C72" s="9">
        <v>2.6665559999999999</v>
      </c>
      <c r="D72" s="9">
        <v>2.6282209999999999</v>
      </c>
      <c r="E72" s="9">
        <v>2.7029390000000002</v>
      </c>
      <c r="F72" s="9">
        <v>2.7138239999999998</v>
      </c>
      <c r="G72" s="9">
        <v>2.7166800000000002</v>
      </c>
      <c r="H72" s="9">
        <v>2.7297169999999999</v>
      </c>
      <c r="I72" s="9">
        <v>2.7507359999999998</v>
      </c>
      <c r="J72" s="9">
        <v>2.7650250000000001</v>
      </c>
      <c r="K72" s="9">
        <v>2.7745320000000002</v>
      </c>
      <c r="L72" s="9">
        <v>2.775995</v>
      </c>
      <c r="M72" s="9">
        <v>2.7555749999999999</v>
      </c>
      <c r="N72" s="9">
        <v>2.719827</v>
      </c>
      <c r="O72" s="9">
        <v>2.689613</v>
      </c>
      <c r="P72" s="9">
        <v>2.6615150000000001</v>
      </c>
      <c r="Q72" s="9">
        <v>2.6346750000000001</v>
      </c>
      <c r="R72" s="9">
        <v>2.6084290000000001</v>
      </c>
      <c r="S72" s="9">
        <v>2.5844459999999998</v>
      </c>
      <c r="T72" s="9">
        <v>2.5613000000000001</v>
      </c>
      <c r="U72" s="9">
        <v>2.5518290000000001</v>
      </c>
      <c r="V72" s="9">
        <v>2.5527769999999999</v>
      </c>
      <c r="W72" s="9">
        <v>2.5595249999999998</v>
      </c>
      <c r="X72" s="9">
        <v>2.5674450000000002</v>
      </c>
      <c r="Y72" s="9">
        <v>2.5831369999999998</v>
      </c>
      <c r="Z72" s="9">
        <v>2.6066449999999999</v>
      </c>
      <c r="AA72" s="9">
        <v>2.6265529999999999</v>
      </c>
      <c r="AB72" s="9">
        <v>2.645232</v>
      </c>
      <c r="AC72" s="9">
        <v>2.6710669999999999</v>
      </c>
      <c r="AD72" s="9">
        <v>2.7008640000000002</v>
      </c>
      <c r="AE72" s="9">
        <v>2.7377989999999999</v>
      </c>
      <c r="AF72" s="9">
        <v>2.7753320000000001</v>
      </c>
      <c r="AG72" s="9">
        <v>2.8111100000000002</v>
      </c>
      <c r="AH72" s="9">
        <v>2.8484859999999999</v>
      </c>
      <c r="AI72" s="9">
        <v>2.8830589999999998</v>
      </c>
      <c r="AJ72" s="9">
        <v>2.9180950000000001</v>
      </c>
      <c r="AK72" s="9">
        <v>2.9588890000000001</v>
      </c>
      <c r="AL72" s="9">
        <v>3.0000179999999999</v>
      </c>
      <c r="AM72" s="8">
        <v>3.8990000000000001E-3</v>
      </c>
    </row>
    <row r="73" spans="1:39" ht="15" customHeight="1">
      <c r="A73" s="7" t="s">
        <v>40</v>
      </c>
      <c r="B73" s="10" t="s">
        <v>39</v>
      </c>
      <c r="C73" s="9">
        <v>2.0205000000000001E-2</v>
      </c>
      <c r="D73" s="9">
        <v>2.1087999999999999E-2</v>
      </c>
      <c r="E73" s="9">
        <v>2.1401E-2</v>
      </c>
      <c r="F73" s="9">
        <v>2.181E-2</v>
      </c>
      <c r="G73" s="9">
        <v>2.2027999999999999E-2</v>
      </c>
      <c r="H73" s="9">
        <v>2.2294999999999999E-2</v>
      </c>
      <c r="I73" s="9">
        <v>2.2591E-2</v>
      </c>
      <c r="J73" s="9">
        <v>2.2887999999999999E-2</v>
      </c>
      <c r="K73" s="9">
        <v>2.3210999999999999E-2</v>
      </c>
      <c r="L73" s="9">
        <v>2.3532000000000001E-2</v>
      </c>
      <c r="M73" s="9">
        <v>2.3817000000000001E-2</v>
      </c>
      <c r="N73" s="9">
        <v>2.4084000000000001E-2</v>
      </c>
      <c r="O73" s="9">
        <v>2.4372000000000001E-2</v>
      </c>
      <c r="P73" s="9">
        <v>2.4687000000000001E-2</v>
      </c>
      <c r="Q73" s="9">
        <v>2.4965999999999999E-2</v>
      </c>
      <c r="R73" s="9">
        <v>2.5205000000000002E-2</v>
      </c>
      <c r="S73" s="9">
        <v>2.5433000000000001E-2</v>
      </c>
      <c r="T73" s="9">
        <v>2.5672E-2</v>
      </c>
      <c r="U73" s="9">
        <v>2.5953E-2</v>
      </c>
      <c r="V73" s="9">
        <v>2.6221000000000001E-2</v>
      </c>
      <c r="W73" s="9">
        <v>2.6495000000000001E-2</v>
      </c>
      <c r="X73" s="9">
        <v>2.6742999999999999E-2</v>
      </c>
      <c r="Y73" s="9">
        <v>2.7018E-2</v>
      </c>
      <c r="Z73" s="9">
        <v>2.7293999999999999E-2</v>
      </c>
      <c r="AA73" s="9">
        <v>2.7542000000000001E-2</v>
      </c>
      <c r="AB73" s="9">
        <v>2.7784E-2</v>
      </c>
      <c r="AC73" s="9">
        <v>2.8028000000000001E-2</v>
      </c>
      <c r="AD73" s="9">
        <v>2.8275999999999999E-2</v>
      </c>
      <c r="AE73" s="9">
        <v>2.8518000000000002E-2</v>
      </c>
      <c r="AF73" s="9">
        <v>2.8752E-2</v>
      </c>
      <c r="AG73" s="9">
        <v>2.8985E-2</v>
      </c>
      <c r="AH73" s="9">
        <v>2.9215000000000001E-2</v>
      </c>
      <c r="AI73" s="9">
        <v>2.9436E-2</v>
      </c>
      <c r="AJ73" s="9">
        <v>2.9662999999999998E-2</v>
      </c>
      <c r="AK73" s="9">
        <v>2.9885999999999999E-2</v>
      </c>
      <c r="AL73" s="9">
        <v>3.0100999999999999E-2</v>
      </c>
      <c r="AM73" s="8">
        <v>1.0521000000000001E-2</v>
      </c>
    </row>
    <row r="74" spans="1:39" ht="15" customHeight="1">
      <c r="A74" s="7" t="s">
        <v>38</v>
      </c>
      <c r="B74" s="10" t="s">
        <v>37</v>
      </c>
      <c r="C74" s="9">
        <v>0.25564900000000002</v>
      </c>
      <c r="D74" s="9">
        <v>0.24764700000000001</v>
      </c>
      <c r="E74" s="9">
        <v>0.25025700000000001</v>
      </c>
      <c r="F74" s="9">
        <v>0.251411</v>
      </c>
      <c r="G74" s="9">
        <v>0.25838</v>
      </c>
      <c r="H74" s="9">
        <v>0.26319799999999999</v>
      </c>
      <c r="I74" s="9">
        <v>0.26624799999999998</v>
      </c>
      <c r="J74" s="9">
        <v>0.27167400000000003</v>
      </c>
      <c r="K74" s="9">
        <v>0.27422600000000003</v>
      </c>
      <c r="L74" s="9">
        <v>0.27330100000000002</v>
      </c>
      <c r="M74" s="9">
        <v>0.27498800000000001</v>
      </c>
      <c r="N74" s="9">
        <v>0.27233200000000002</v>
      </c>
      <c r="O74" s="9">
        <v>0.27160200000000001</v>
      </c>
      <c r="P74" s="9">
        <v>0.26954299999999998</v>
      </c>
      <c r="Q74" s="9">
        <v>0.26810899999999999</v>
      </c>
      <c r="R74" s="9">
        <v>0.26699400000000001</v>
      </c>
      <c r="S74" s="9">
        <v>0.26460600000000001</v>
      </c>
      <c r="T74" s="9">
        <v>0.26122800000000002</v>
      </c>
      <c r="U74" s="9">
        <v>0.26025999999999999</v>
      </c>
      <c r="V74" s="9">
        <v>0.25849</v>
      </c>
      <c r="W74" s="9">
        <v>0.25798700000000002</v>
      </c>
      <c r="X74" s="9">
        <v>0.25645400000000002</v>
      </c>
      <c r="Y74" s="9">
        <v>0.25555899999999998</v>
      </c>
      <c r="Z74" s="9">
        <v>0.25426799999999999</v>
      </c>
      <c r="AA74" s="9">
        <v>0.255077</v>
      </c>
      <c r="AB74" s="9">
        <v>0.25273600000000002</v>
      </c>
      <c r="AC74" s="9">
        <v>0.25238699999999997</v>
      </c>
      <c r="AD74" s="9">
        <v>0.25218499999999999</v>
      </c>
      <c r="AE74" s="9">
        <v>0.25214199999999998</v>
      </c>
      <c r="AF74" s="9">
        <v>0.251994</v>
      </c>
      <c r="AG74" s="9">
        <v>0.25179099999999999</v>
      </c>
      <c r="AH74" s="9">
        <v>0.25161499999999998</v>
      </c>
      <c r="AI74" s="9">
        <v>0.25139899999999998</v>
      </c>
      <c r="AJ74" s="9">
        <v>0.25121500000000002</v>
      </c>
      <c r="AK74" s="9">
        <v>0.25127100000000002</v>
      </c>
      <c r="AL74" s="9">
        <v>0.25145899999999999</v>
      </c>
      <c r="AM74" s="8">
        <v>4.4900000000000002E-4</v>
      </c>
    </row>
    <row r="75" spans="1:39" ht="15" customHeight="1">
      <c r="A75" s="7" t="s">
        <v>36</v>
      </c>
      <c r="B75" s="10" t="s">
        <v>35</v>
      </c>
      <c r="C75" s="9">
        <v>4.8252000000000003E-2</v>
      </c>
      <c r="D75" s="9">
        <v>4.6919000000000002E-2</v>
      </c>
      <c r="E75" s="9">
        <v>4.6339999999999999E-2</v>
      </c>
      <c r="F75" s="9">
        <v>4.5215999999999999E-2</v>
      </c>
      <c r="G75" s="9">
        <v>4.3763000000000003E-2</v>
      </c>
      <c r="H75" s="9">
        <v>4.2138000000000002E-2</v>
      </c>
      <c r="I75" s="9">
        <v>4.1166000000000001E-2</v>
      </c>
      <c r="J75" s="9">
        <v>4.0196000000000003E-2</v>
      </c>
      <c r="K75" s="9">
        <v>3.9190000000000003E-2</v>
      </c>
      <c r="L75" s="9">
        <v>3.8106000000000001E-2</v>
      </c>
      <c r="M75" s="9">
        <v>3.6817999999999997E-2</v>
      </c>
      <c r="N75" s="9">
        <v>3.5284000000000003E-2</v>
      </c>
      <c r="O75" s="9">
        <v>3.3848000000000003E-2</v>
      </c>
      <c r="P75" s="9">
        <v>3.2439000000000003E-2</v>
      </c>
      <c r="Q75" s="9">
        <v>3.1119999999999998E-2</v>
      </c>
      <c r="R75" s="9">
        <v>2.9808000000000001E-2</v>
      </c>
      <c r="S75" s="9">
        <v>2.8941000000000001E-2</v>
      </c>
      <c r="T75" s="9">
        <v>2.8034E-2</v>
      </c>
      <c r="U75" s="9">
        <v>2.7193999999999999E-2</v>
      </c>
      <c r="V75" s="9">
        <v>2.6457999999999999E-2</v>
      </c>
      <c r="W75" s="9">
        <v>2.5729999999999999E-2</v>
      </c>
      <c r="X75" s="9">
        <v>2.4948999999999999E-2</v>
      </c>
      <c r="Y75" s="9">
        <v>2.4142E-2</v>
      </c>
      <c r="Z75" s="9">
        <v>2.3365E-2</v>
      </c>
      <c r="AA75" s="9">
        <v>2.2551999999999999E-2</v>
      </c>
      <c r="AB75" s="9">
        <v>2.1749000000000001E-2</v>
      </c>
      <c r="AC75" s="9">
        <v>2.1212000000000002E-2</v>
      </c>
      <c r="AD75" s="9">
        <v>2.0701000000000001E-2</v>
      </c>
      <c r="AE75" s="9">
        <v>2.0278000000000001E-2</v>
      </c>
      <c r="AF75" s="9">
        <v>1.985E-2</v>
      </c>
      <c r="AG75" s="9">
        <v>1.9421000000000001E-2</v>
      </c>
      <c r="AH75" s="9">
        <v>1.9040999999999999E-2</v>
      </c>
      <c r="AI75" s="9">
        <v>1.8655000000000001E-2</v>
      </c>
      <c r="AJ75" s="9">
        <v>1.8265E-2</v>
      </c>
      <c r="AK75" s="9">
        <v>1.7920999999999999E-2</v>
      </c>
      <c r="AL75" s="9">
        <v>1.7611000000000002E-2</v>
      </c>
      <c r="AM75" s="8">
        <v>-2.8409E-2</v>
      </c>
    </row>
    <row r="76" spans="1:39" ht="15" customHeight="1">
      <c r="A76" s="7" t="s">
        <v>34</v>
      </c>
      <c r="B76" s="10" t="s">
        <v>33</v>
      </c>
      <c r="C76" s="9">
        <v>0.30763800000000002</v>
      </c>
      <c r="D76" s="9">
        <v>0.36185</v>
      </c>
      <c r="E76" s="9">
        <v>0.30743799999999999</v>
      </c>
      <c r="F76" s="9">
        <v>0.310164</v>
      </c>
      <c r="G76" s="9">
        <v>0.317193</v>
      </c>
      <c r="H76" s="9">
        <v>0.30304900000000001</v>
      </c>
      <c r="I76" s="9">
        <v>0.30684899999999998</v>
      </c>
      <c r="J76" s="9">
        <v>0.31087999999999999</v>
      </c>
      <c r="K76" s="9">
        <v>0.31537100000000001</v>
      </c>
      <c r="L76" s="9">
        <v>0.32034699999999999</v>
      </c>
      <c r="M76" s="9">
        <v>0.32494499999999998</v>
      </c>
      <c r="N76" s="9">
        <v>0.32964599999999999</v>
      </c>
      <c r="O76" s="9">
        <v>0.33427600000000002</v>
      </c>
      <c r="P76" s="9">
        <v>0.33819199999999999</v>
      </c>
      <c r="Q76" s="9">
        <v>0.34245500000000001</v>
      </c>
      <c r="R76" s="9">
        <v>0.34736400000000001</v>
      </c>
      <c r="S76" s="9">
        <v>0.352551</v>
      </c>
      <c r="T76" s="9">
        <v>0.35753499999999999</v>
      </c>
      <c r="U76" s="9">
        <v>0.36337199999999997</v>
      </c>
      <c r="V76" s="9">
        <v>0.369203</v>
      </c>
      <c r="W76" s="9">
        <v>0.37527500000000003</v>
      </c>
      <c r="X76" s="9">
        <v>0.37905100000000003</v>
      </c>
      <c r="Y76" s="9">
        <v>0.38273099999999999</v>
      </c>
      <c r="Z76" s="9">
        <v>0.38555699999999998</v>
      </c>
      <c r="AA76" s="9">
        <v>0.38938099999999998</v>
      </c>
      <c r="AB76" s="9">
        <v>0.39285399999999998</v>
      </c>
      <c r="AC76" s="9">
        <v>0.39597900000000003</v>
      </c>
      <c r="AD76" s="9">
        <v>0.39955099999999999</v>
      </c>
      <c r="AE76" s="9">
        <v>0.403115</v>
      </c>
      <c r="AF76" s="9">
        <v>0.40721600000000002</v>
      </c>
      <c r="AG76" s="9">
        <v>0.41121600000000003</v>
      </c>
      <c r="AH76" s="9">
        <v>0.41479899999999997</v>
      </c>
      <c r="AI76" s="9">
        <v>0.41872100000000001</v>
      </c>
      <c r="AJ76" s="9">
        <v>0.422012</v>
      </c>
      <c r="AK76" s="9">
        <v>0.42588500000000001</v>
      </c>
      <c r="AL76" s="9">
        <v>0.42983100000000002</v>
      </c>
      <c r="AM76" s="8">
        <v>5.0759999999999998E-3</v>
      </c>
    </row>
    <row r="77" spans="1:39" ht="15" customHeight="1">
      <c r="A77" s="7" t="s">
        <v>32</v>
      </c>
      <c r="B77" s="10" t="s">
        <v>31</v>
      </c>
      <c r="C77" s="9">
        <v>0.13377800000000001</v>
      </c>
      <c r="D77" s="9">
        <v>0.13642000000000001</v>
      </c>
      <c r="E77" s="9">
        <v>0.138598</v>
      </c>
      <c r="F77" s="9">
        <v>0.14083999999999999</v>
      </c>
      <c r="G77" s="9">
        <v>0.14272799999999999</v>
      </c>
      <c r="H77" s="9">
        <v>0.14450299999999999</v>
      </c>
      <c r="I77" s="9">
        <v>0.14618400000000001</v>
      </c>
      <c r="J77" s="9">
        <v>0.147705</v>
      </c>
      <c r="K77" s="9">
        <v>0.149205</v>
      </c>
      <c r="L77" s="9">
        <v>0.1507</v>
      </c>
      <c r="M77" s="9">
        <v>0.152064</v>
      </c>
      <c r="N77" s="9">
        <v>0.15329999999999999</v>
      </c>
      <c r="O77" s="9">
        <v>0.15454999999999999</v>
      </c>
      <c r="P77" s="9">
        <v>0.15587200000000001</v>
      </c>
      <c r="Q77" s="9">
        <v>0.15710399999999999</v>
      </c>
      <c r="R77" s="9">
        <v>0.15817600000000001</v>
      </c>
      <c r="S77" s="9">
        <v>0.15920000000000001</v>
      </c>
      <c r="T77" s="9">
        <v>0.16017200000000001</v>
      </c>
      <c r="U77" s="9">
        <v>0.16122</v>
      </c>
      <c r="V77" s="9">
        <v>0.16223899999999999</v>
      </c>
      <c r="W77" s="9">
        <v>0.16325899999999999</v>
      </c>
      <c r="X77" s="9">
        <v>0.16417200000000001</v>
      </c>
      <c r="Y77" s="9">
        <v>0.16512299999999999</v>
      </c>
      <c r="Z77" s="9">
        <v>0.166076</v>
      </c>
      <c r="AA77" s="9">
        <v>0.16694700000000001</v>
      </c>
      <c r="AB77" s="9">
        <v>0.167792</v>
      </c>
      <c r="AC77" s="9">
        <v>0.16863600000000001</v>
      </c>
      <c r="AD77" s="9">
        <v>0.16950299999999999</v>
      </c>
      <c r="AE77" s="9">
        <v>0.17038400000000001</v>
      </c>
      <c r="AF77" s="9">
        <v>0.17125899999999999</v>
      </c>
      <c r="AG77" s="9">
        <v>0.17213899999999999</v>
      </c>
      <c r="AH77" s="9">
        <v>0.17300299999999999</v>
      </c>
      <c r="AI77" s="9">
        <v>0.17383599999999999</v>
      </c>
      <c r="AJ77" s="9">
        <v>0.174706</v>
      </c>
      <c r="AK77" s="9">
        <v>0.175589</v>
      </c>
      <c r="AL77" s="9">
        <v>0.17632700000000001</v>
      </c>
      <c r="AM77" s="8">
        <v>7.5760000000000003E-3</v>
      </c>
    </row>
    <row r="78" spans="1:39" ht="15" customHeight="1">
      <c r="A78" s="7" t="s">
        <v>30</v>
      </c>
      <c r="B78" s="10" t="s">
        <v>29</v>
      </c>
      <c r="C78" s="9">
        <v>1.14313</v>
      </c>
      <c r="D78" s="9">
        <v>1.1438630000000001</v>
      </c>
      <c r="E78" s="9">
        <v>1.1666069999999999</v>
      </c>
      <c r="F78" s="9">
        <v>1.1905129999999999</v>
      </c>
      <c r="G78" s="9">
        <v>1.2113750000000001</v>
      </c>
      <c r="H78" s="9">
        <v>1.2359070000000001</v>
      </c>
      <c r="I78" s="9">
        <v>1.2644660000000001</v>
      </c>
      <c r="J78" s="9">
        <v>1.292322</v>
      </c>
      <c r="K78" s="9">
        <v>1.317806</v>
      </c>
      <c r="L78" s="9">
        <v>1.3434440000000001</v>
      </c>
      <c r="M78" s="9">
        <v>1.3678840000000001</v>
      </c>
      <c r="N78" s="9">
        <v>1.3891370000000001</v>
      </c>
      <c r="O78" s="9">
        <v>1.411664</v>
      </c>
      <c r="P78" s="9">
        <v>1.4367479999999999</v>
      </c>
      <c r="Q78" s="9">
        <v>1.45953</v>
      </c>
      <c r="R78" s="9">
        <v>1.478729</v>
      </c>
      <c r="S78" s="9">
        <v>1.497269</v>
      </c>
      <c r="T78" s="9">
        <v>1.5172369999999999</v>
      </c>
      <c r="U78" s="9">
        <v>1.540052</v>
      </c>
      <c r="V78" s="9">
        <v>1.564125</v>
      </c>
      <c r="W78" s="9">
        <v>1.5888389999999999</v>
      </c>
      <c r="X78" s="9">
        <v>1.6134409999999999</v>
      </c>
      <c r="Y78" s="9">
        <v>1.637858</v>
      </c>
      <c r="Z78" s="9">
        <v>1.6646019999999999</v>
      </c>
      <c r="AA78" s="9">
        <v>1.68963</v>
      </c>
      <c r="AB78" s="9">
        <v>1.712936</v>
      </c>
      <c r="AC78" s="9">
        <v>1.73638</v>
      </c>
      <c r="AD78" s="9">
        <v>1.7609669999999999</v>
      </c>
      <c r="AE78" s="9">
        <v>1.785849</v>
      </c>
      <c r="AF78" s="9">
        <v>1.8107800000000001</v>
      </c>
      <c r="AG78" s="9">
        <v>1.8366009999999999</v>
      </c>
      <c r="AH78" s="9">
        <v>1.8624689999999999</v>
      </c>
      <c r="AI78" s="9">
        <v>1.886196</v>
      </c>
      <c r="AJ78" s="9">
        <v>1.909016</v>
      </c>
      <c r="AK78" s="9">
        <v>1.9331510000000001</v>
      </c>
      <c r="AL78" s="9">
        <v>1.957009</v>
      </c>
      <c r="AM78" s="8">
        <v>1.592E-2</v>
      </c>
    </row>
    <row r="79" spans="1:39" ht="15" customHeight="1">
      <c r="A79" s="7" t="s">
        <v>28</v>
      </c>
      <c r="B79" s="10" t="s">
        <v>27</v>
      </c>
      <c r="C79" s="9">
        <v>0.30960300000000002</v>
      </c>
      <c r="D79" s="9">
        <v>0.31334299999999998</v>
      </c>
      <c r="E79" s="9">
        <v>0.30858200000000002</v>
      </c>
      <c r="F79" s="9">
        <v>0.30651099999999998</v>
      </c>
      <c r="G79" s="9">
        <v>0.30471399999999998</v>
      </c>
      <c r="H79" s="9">
        <v>0.30411899999999997</v>
      </c>
      <c r="I79" s="9">
        <v>0.303869</v>
      </c>
      <c r="J79" s="9">
        <v>0.30431799999999998</v>
      </c>
      <c r="K79" s="9">
        <v>0.30503000000000002</v>
      </c>
      <c r="L79" s="9">
        <v>0.30574400000000002</v>
      </c>
      <c r="M79" s="9">
        <v>0.30646800000000002</v>
      </c>
      <c r="N79" s="9">
        <v>0.30724499999999999</v>
      </c>
      <c r="O79" s="9">
        <v>0.30930299999999999</v>
      </c>
      <c r="P79" s="9">
        <v>0.31277100000000002</v>
      </c>
      <c r="Q79" s="9">
        <v>0.31636900000000001</v>
      </c>
      <c r="R79" s="9">
        <v>0.32009799999999999</v>
      </c>
      <c r="S79" s="9">
        <v>0.32395299999999999</v>
      </c>
      <c r="T79" s="9">
        <v>0.32794899999999999</v>
      </c>
      <c r="U79" s="9">
        <v>0.33207799999999998</v>
      </c>
      <c r="V79" s="9">
        <v>0.336341</v>
      </c>
      <c r="W79" s="9">
        <v>0.34074599999999999</v>
      </c>
      <c r="X79" s="9">
        <v>0.34526099999999998</v>
      </c>
      <c r="Y79" s="9">
        <v>0.349941</v>
      </c>
      <c r="Z79" s="9">
        <v>0.35473300000000002</v>
      </c>
      <c r="AA79" s="9">
        <v>0.35963800000000001</v>
      </c>
      <c r="AB79" s="9">
        <v>0.36465599999999998</v>
      </c>
      <c r="AC79" s="9">
        <v>0.36978800000000001</v>
      </c>
      <c r="AD79" s="9">
        <v>0.37499199999999999</v>
      </c>
      <c r="AE79" s="9">
        <v>0.380274</v>
      </c>
      <c r="AF79" s="9">
        <v>0.38564999999999999</v>
      </c>
      <c r="AG79" s="9">
        <v>0.39110600000000001</v>
      </c>
      <c r="AH79" s="9">
        <v>0.39658500000000002</v>
      </c>
      <c r="AI79" s="9">
        <v>0.40216000000000002</v>
      </c>
      <c r="AJ79" s="9">
        <v>0.40782099999999999</v>
      </c>
      <c r="AK79" s="9">
        <v>0.41354600000000002</v>
      </c>
      <c r="AL79" s="9">
        <v>0.41933999999999999</v>
      </c>
      <c r="AM79" s="8">
        <v>8.6070000000000001E-3</v>
      </c>
    </row>
    <row r="80" spans="1:39" ht="15" customHeight="1">
      <c r="A80" s="7" t="s">
        <v>26</v>
      </c>
      <c r="B80" s="10" t="s">
        <v>25</v>
      </c>
      <c r="C80" s="9">
        <v>6.3188999999999995E-2</v>
      </c>
      <c r="D80" s="9">
        <v>6.3761999999999999E-2</v>
      </c>
      <c r="E80" s="9">
        <v>6.4309000000000005E-2</v>
      </c>
      <c r="F80" s="9">
        <v>6.4618999999999996E-2</v>
      </c>
      <c r="G80" s="9">
        <v>6.4722000000000002E-2</v>
      </c>
      <c r="H80" s="9">
        <v>6.4601000000000006E-2</v>
      </c>
      <c r="I80" s="9">
        <v>6.4562999999999995E-2</v>
      </c>
      <c r="J80" s="9">
        <v>6.4570000000000002E-2</v>
      </c>
      <c r="K80" s="9">
        <v>6.4530000000000004E-2</v>
      </c>
      <c r="L80" s="9">
        <v>6.4587000000000006E-2</v>
      </c>
      <c r="M80" s="9">
        <v>6.4681000000000002E-2</v>
      </c>
      <c r="N80" s="9">
        <v>6.4716999999999997E-2</v>
      </c>
      <c r="O80" s="9">
        <v>6.4706E-2</v>
      </c>
      <c r="P80" s="9">
        <v>6.4778000000000002E-2</v>
      </c>
      <c r="Q80" s="9">
        <v>6.4890000000000003E-2</v>
      </c>
      <c r="R80" s="9">
        <v>6.4960000000000004E-2</v>
      </c>
      <c r="S80" s="9">
        <v>6.5004000000000006E-2</v>
      </c>
      <c r="T80" s="9">
        <v>6.5060000000000007E-2</v>
      </c>
      <c r="U80" s="9">
        <v>6.5132999999999996E-2</v>
      </c>
      <c r="V80" s="9">
        <v>6.5254000000000006E-2</v>
      </c>
      <c r="W80" s="9">
        <v>6.5376000000000004E-2</v>
      </c>
      <c r="X80" s="9">
        <v>6.5502000000000005E-2</v>
      </c>
      <c r="Y80" s="9">
        <v>6.5609000000000001E-2</v>
      </c>
      <c r="Z80" s="9">
        <v>6.5742999999999996E-2</v>
      </c>
      <c r="AA80" s="9">
        <v>6.5794000000000005E-2</v>
      </c>
      <c r="AB80" s="9">
        <v>6.5819000000000003E-2</v>
      </c>
      <c r="AC80" s="9">
        <v>6.5849000000000005E-2</v>
      </c>
      <c r="AD80" s="9">
        <v>6.5906000000000006E-2</v>
      </c>
      <c r="AE80" s="9">
        <v>6.5953999999999999E-2</v>
      </c>
      <c r="AF80" s="9">
        <v>6.6027000000000002E-2</v>
      </c>
      <c r="AG80" s="9">
        <v>6.6151000000000001E-2</v>
      </c>
      <c r="AH80" s="9">
        <v>6.6286999999999999E-2</v>
      </c>
      <c r="AI80" s="9">
        <v>6.6352999999999995E-2</v>
      </c>
      <c r="AJ80" s="9">
        <v>6.6419000000000006E-2</v>
      </c>
      <c r="AK80" s="9">
        <v>6.6512000000000002E-2</v>
      </c>
      <c r="AL80" s="9">
        <v>6.6614000000000007E-2</v>
      </c>
      <c r="AM80" s="8">
        <v>1.2880000000000001E-3</v>
      </c>
    </row>
    <row r="81" spans="1:39" ht="15" customHeight="1">
      <c r="A81" s="7" t="s">
        <v>24</v>
      </c>
      <c r="B81" s="10" t="s">
        <v>23</v>
      </c>
      <c r="C81" s="9">
        <v>0.32674599999999998</v>
      </c>
      <c r="D81" s="9">
        <v>0.32549899999999998</v>
      </c>
      <c r="E81" s="9">
        <v>0.309224</v>
      </c>
      <c r="F81" s="9">
        <v>0.31742700000000001</v>
      </c>
      <c r="G81" s="9">
        <v>0.32089000000000001</v>
      </c>
      <c r="H81" s="9">
        <v>0.32383800000000001</v>
      </c>
      <c r="I81" s="9">
        <v>0.32179799999999997</v>
      </c>
      <c r="J81" s="9">
        <v>0.32246200000000003</v>
      </c>
      <c r="K81" s="9">
        <v>0.32563199999999998</v>
      </c>
      <c r="L81" s="9">
        <v>0.330847</v>
      </c>
      <c r="M81" s="9">
        <v>0.33592699999999998</v>
      </c>
      <c r="N81" s="9">
        <v>0.33909</v>
      </c>
      <c r="O81" s="9">
        <v>0.34035700000000002</v>
      </c>
      <c r="P81" s="9">
        <v>0.34254699999999999</v>
      </c>
      <c r="Q81" s="9">
        <v>0.34458499999999997</v>
      </c>
      <c r="R81" s="9">
        <v>0.34615099999999999</v>
      </c>
      <c r="S81" s="9">
        <v>0.345584</v>
      </c>
      <c r="T81" s="9">
        <v>0.34725400000000001</v>
      </c>
      <c r="U81" s="9">
        <v>0.34868900000000003</v>
      </c>
      <c r="V81" s="9">
        <v>0.35259000000000001</v>
      </c>
      <c r="W81" s="9">
        <v>0.35716799999999999</v>
      </c>
      <c r="X81" s="9">
        <v>0.358908</v>
      </c>
      <c r="Y81" s="9">
        <v>0.36196899999999999</v>
      </c>
      <c r="Z81" s="9">
        <v>0.36490899999999998</v>
      </c>
      <c r="AA81" s="9">
        <v>0.367614</v>
      </c>
      <c r="AB81" s="9">
        <v>0.368981</v>
      </c>
      <c r="AC81" s="9">
        <v>0.37151600000000001</v>
      </c>
      <c r="AD81" s="9">
        <v>0.37356699999999998</v>
      </c>
      <c r="AE81" s="9">
        <v>0.37536999999999998</v>
      </c>
      <c r="AF81" s="9">
        <v>0.377882</v>
      </c>
      <c r="AG81" s="9">
        <v>0.38061</v>
      </c>
      <c r="AH81" s="9">
        <v>0.38316899999999998</v>
      </c>
      <c r="AI81" s="9">
        <v>0.38597900000000002</v>
      </c>
      <c r="AJ81" s="9">
        <v>0.38766600000000001</v>
      </c>
      <c r="AK81" s="9">
        <v>0.38920900000000003</v>
      </c>
      <c r="AL81" s="9">
        <v>0.39302799999999999</v>
      </c>
      <c r="AM81" s="8">
        <v>5.5599999999999998E-3</v>
      </c>
    </row>
    <row r="82" spans="1:39" ht="15" customHeight="1">
      <c r="A82" s="7" t="s">
        <v>22</v>
      </c>
      <c r="B82" s="6" t="s">
        <v>21</v>
      </c>
      <c r="C82" s="5">
        <v>14.396914000000001</v>
      </c>
      <c r="D82" s="5">
        <v>14.561980999999999</v>
      </c>
      <c r="E82" s="5">
        <v>14.672924</v>
      </c>
      <c r="F82" s="5">
        <v>14.735742999999999</v>
      </c>
      <c r="G82" s="5">
        <v>14.712095</v>
      </c>
      <c r="H82" s="5">
        <v>14.645818</v>
      </c>
      <c r="I82" s="5">
        <v>14.564762999999999</v>
      </c>
      <c r="J82" s="5">
        <v>14.459313</v>
      </c>
      <c r="K82" s="5">
        <v>14.313008</v>
      </c>
      <c r="L82" s="5">
        <v>14.137912</v>
      </c>
      <c r="M82" s="5">
        <v>13.937079000000001</v>
      </c>
      <c r="N82" s="5">
        <v>13.745049</v>
      </c>
      <c r="O82" s="5">
        <v>13.586978999999999</v>
      </c>
      <c r="P82" s="5">
        <v>13.461861000000001</v>
      </c>
      <c r="Q82" s="5">
        <v>13.350231000000001</v>
      </c>
      <c r="R82" s="5">
        <v>13.246051</v>
      </c>
      <c r="S82" s="5">
        <v>13.147278</v>
      </c>
      <c r="T82" s="5">
        <v>13.065066</v>
      </c>
      <c r="U82" s="5">
        <v>13.021933000000001</v>
      </c>
      <c r="V82" s="5">
        <v>13.005074</v>
      </c>
      <c r="W82" s="5">
        <v>13.005641000000001</v>
      </c>
      <c r="X82" s="5">
        <v>13.014811999999999</v>
      </c>
      <c r="Y82" s="5">
        <v>13.04332</v>
      </c>
      <c r="Z82" s="5">
        <v>13.092081</v>
      </c>
      <c r="AA82" s="5">
        <v>13.138014</v>
      </c>
      <c r="AB82" s="5">
        <v>13.180429999999999</v>
      </c>
      <c r="AC82" s="5">
        <v>13.240138999999999</v>
      </c>
      <c r="AD82" s="5">
        <v>13.315310999999999</v>
      </c>
      <c r="AE82" s="5">
        <v>13.405405999999999</v>
      </c>
      <c r="AF82" s="5">
        <v>13.503080000000001</v>
      </c>
      <c r="AG82" s="5">
        <v>13.608871000000001</v>
      </c>
      <c r="AH82" s="5">
        <v>13.724164</v>
      </c>
      <c r="AI82" s="5">
        <v>13.839159</v>
      </c>
      <c r="AJ82" s="5">
        <v>13.956413</v>
      </c>
      <c r="AK82" s="5">
        <v>14.090011000000001</v>
      </c>
      <c r="AL82" s="5">
        <v>14.225410999999999</v>
      </c>
      <c r="AM82" s="4">
        <v>-6.8800000000000003E-4</v>
      </c>
    </row>
    <row r="83" spans="1:39" ht="15" customHeight="1" thickBot="1"/>
    <row r="84" spans="1:39" ht="15" customHeight="1">
      <c r="B84" s="67" t="s">
        <v>20</v>
      </c>
      <c r="C84" s="67"/>
      <c r="D84" s="67"/>
      <c r="E84" s="67"/>
      <c r="F84" s="67"/>
      <c r="G84" s="67"/>
      <c r="H84" s="67"/>
      <c r="I84" s="67"/>
      <c r="J84" s="67"/>
      <c r="K84" s="67"/>
      <c r="L84" s="67"/>
      <c r="M84" s="67"/>
      <c r="N84" s="67"/>
      <c r="O84" s="67"/>
      <c r="P84" s="67"/>
      <c r="Q84" s="67"/>
      <c r="R84" s="67"/>
      <c r="S84" s="67"/>
      <c r="T84" s="67"/>
      <c r="U84" s="67"/>
      <c r="V84" s="67"/>
      <c r="W84" s="67"/>
      <c r="X84" s="67"/>
      <c r="Y84" s="67"/>
      <c r="Z84" s="67"/>
      <c r="AA84" s="67"/>
      <c r="AB84" s="67"/>
      <c r="AC84" s="67"/>
      <c r="AD84" s="67"/>
      <c r="AE84" s="67"/>
      <c r="AF84" s="67"/>
      <c r="AG84" s="67"/>
      <c r="AH84" s="67"/>
      <c r="AI84" s="67"/>
      <c r="AJ84" s="67"/>
      <c r="AK84" s="67"/>
      <c r="AL84" s="67"/>
      <c r="AM84" s="67"/>
    </row>
    <row r="85" spans="1:39" ht="15" customHeight="1">
      <c r="B85" s="3" t="s">
        <v>19</v>
      </c>
    </row>
    <row r="86" spans="1:39" ht="15" customHeight="1">
      <c r="B86" s="3" t="s">
        <v>18</v>
      </c>
    </row>
    <row r="87" spans="1:39" ht="15" customHeight="1">
      <c r="B87" s="3" t="s">
        <v>17</v>
      </c>
    </row>
    <row r="88" spans="1:39" ht="15" customHeight="1">
      <c r="B88" s="3" t="s">
        <v>16</v>
      </c>
    </row>
    <row r="89" spans="1:39" ht="15" customHeight="1">
      <c r="B89" s="3" t="s">
        <v>15</v>
      </c>
    </row>
    <row r="90" spans="1:39" ht="15" customHeight="1">
      <c r="B90" s="3" t="s">
        <v>14</v>
      </c>
    </row>
    <row r="91" spans="1:39" ht="15" customHeight="1">
      <c r="B91" s="3" t="s">
        <v>13</v>
      </c>
    </row>
    <row r="92" spans="1:39" ht="15" customHeight="1">
      <c r="B92" s="3" t="s">
        <v>12</v>
      </c>
    </row>
    <row r="93" spans="1:39" ht="15" customHeight="1">
      <c r="B93" s="3" t="s">
        <v>11</v>
      </c>
    </row>
    <row r="94" spans="1:39" ht="15" customHeight="1">
      <c r="B94" s="3" t="s">
        <v>10</v>
      </c>
    </row>
    <row r="95" spans="1:39" ht="15" customHeight="1">
      <c r="B95" s="3" t="s">
        <v>9</v>
      </c>
    </row>
    <row r="96" spans="1:39" ht="15" customHeight="1">
      <c r="B96" s="3" t="s">
        <v>8</v>
      </c>
    </row>
    <row r="97" spans="2:2" ht="15" customHeight="1">
      <c r="B97" s="3" t="s">
        <v>7</v>
      </c>
    </row>
    <row r="98" spans="2:2" ht="15" customHeight="1">
      <c r="B98" s="3" t="s">
        <v>6</v>
      </c>
    </row>
    <row r="99" spans="2:2" ht="15" customHeight="1">
      <c r="B99" s="3" t="s">
        <v>5</v>
      </c>
    </row>
    <row r="100" spans="2:2" ht="15" customHeight="1">
      <c r="B100" s="3" t="s">
        <v>4</v>
      </c>
    </row>
    <row r="101" spans="2:2" ht="15" customHeight="1">
      <c r="B101" s="3" t="s">
        <v>3</v>
      </c>
    </row>
    <row r="102" spans="2:2" ht="15" customHeight="1">
      <c r="B102" s="3" t="s">
        <v>2</v>
      </c>
    </row>
  </sheetData>
  <mergeCells count="1">
    <mergeCell ref="B84:AM84"/>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4"/>
  <sheetViews>
    <sheetView workbookViewId="0">
      <pane xSplit="2" ySplit="1" topLeftCell="C71" activePane="bottomRight" state="frozen"/>
      <selection pane="topRight" activeCell="C1" sqref="C1"/>
      <selection pane="bottomLeft" activeCell="A2" sqref="A2"/>
      <selection pane="bottomRight" activeCell="D74" sqref="D74"/>
    </sheetView>
  </sheetViews>
  <sheetFormatPr defaultColWidth="9.265625" defaultRowHeight="15" customHeight="1"/>
  <cols>
    <col min="1" max="1" width="20.73046875" style="2" hidden="1" customWidth="1"/>
    <col min="2" max="2" width="45.73046875" style="2" customWidth="1"/>
    <col min="3" max="16384" width="9.265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398</v>
      </c>
      <c r="B10" s="16" t="s">
        <v>397</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396</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A15" s="7" t="s">
        <v>395</v>
      </c>
      <c r="B15" s="6" t="s">
        <v>394</v>
      </c>
      <c r="C15" s="19">
        <v>6.5632159999999997</v>
      </c>
      <c r="D15" s="19">
        <v>5.2399880000000003</v>
      </c>
      <c r="E15" s="19">
        <v>6.3510920000000004</v>
      </c>
      <c r="F15" s="19">
        <v>7.4411579999999997</v>
      </c>
      <c r="G15" s="19">
        <v>8.0650790000000008</v>
      </c>
      <c r="H15" s="19">
        <v>8.3988219999999991</v>
      </c>
      <c r="I15" s="19">
        <v>8.6578149999999994</v>
      </c>
      <c r="J15" s="19">
        <v>8.8683720000000008</v>
      </c>
      <c r="K15" s="19">
        <v>9.0595029999999994</v>
      </c>
      <c r="L15" s="19">
        <v>9.2300830000000005</v>
      </c>
      <c r="M15" s="19">
        <v>9.4992400000000004</v>
      </c>
      <c r="N15" s="19">
        <v>9.7139620000000004</v>
      </c>
      <c r="O15" s="19">
        <v>9.8990189999999991</v>
      </c>
      <c r="P15" s="19">
        <v>9.9231829999999999</v>
      </c>
      <c r="Q15" s="19">
        <v>10.077809999999999</v>
      </c>
      <c r="R15" s="19">
        <v>10.328823999999999</v>
      </c>
      <c r="S15" s="19">
        <v>10.563589</v>
      </c>
      <c r="T15" s="19">
        <v>10.829727999999999</v>
      </c>
      <c r="U15" s="19">
        <v>10.825062000000001</v>
      </c>
      <c r="V15" s="19">
        <v>11.010123999999999</v>
      </c>
      <c r="W15" s="19">
        <v>11.102677999999999</v>
      </c>
      <c r="X15" s="19">
        <v>11.387475999999999</v>
      </c>
      <c r="Y15" s="19">
        <v>11.438192000000001</v>
      </c>
      <c r="Z15" s="19">
        <v>11.557369</v>
      </c>
      <c r="AA15" s="19">
        <v>11.751676</v>
      </c>
      <c r="AB15" s="19">
        <v>11.865437999999999</v>
      </c>
      <c r="AC15" s="19">
        <v>11.912374</v>
      </c>
      <c r="AD15" s="19">
        <v>11.967866000000001</v>
      </c>
      <c r="AE15" s="19">
        <v>12.045299999999999</v>
      </c>
      <c r="AF15" s="19">
        <v>12.137771000000001</v>
      </c>
      <c r="AG15" s="19">
        <v>12.228486999999999</v>
      </c>
      <c r="AH15" s="19">
        <v>12.340434999999999</v>
      </c>
      <c r="AI15" s="19">
        <v>12.510973</v>
      </c>
      <c r="AJ15" s="19">
        <v>12.579992000000001</v>
      </c>
      <c r="AK15" s="19">
        <v>12.713965999999999</v>
      </c>
      <c r="AL15" s="19">
        <v>12.850368</v>
      </c>
      <c r="AM15" s="4">
        <v>2.6734999999999998E-2</v>
      </c>
    </row>
    <row r="17" spans="1:39" ht="15" customHeight="1">
      <c r="B17" s="6" t="s">
        <v>393</v>
      </c>
    </row>
    <row r="18" spans="1:39" ht="15" customHeight="1">
      <c r="A18" s="7" t="s">
        <v>392</v>
      </c>
      <c r="B18" s="10" t="s">
        <v>391</v>
      </c>
      <c r="C18" s="11">
        <v>10.674479</v>
      </c>
      <c r="D18" s="11">
        <v>10.617105</v>
      </c>
      <c r="E18" s="11">
        <v>11.037013</v>
      </c>
      <c r="F18" s="11">
        <v>11.444694999999999</v>
      </c>
      <c r="G18" s="11">
        <v>11.751706</v>
      </c>
      <c r="H18" s="11">
        <v>11.993429000000001</v>
      </c>
      <c r="I18" s="11">
        <v>12.213104</v>
      </c>
      <c r="J18" s="11">
        <v>12.416304</v>
      </c>
      <c r="K18" s="11">
        <v>12.609183</v>
      </c>
      <c r="L18" s="11">
        <v>12.791677</v>
      </c>
      <c r="M18" s="11">
        <v>12.987733</v>
      </c>
      <c r="N18" s="11">
        <v>13.167204</v>
      </c>
      <c r="O18" s="11">
        <v>13.335421999999999</v>
      </c>
      <c r="P18" s="11">
        <v>13.465826</v>
      </c>
      <c r="Q18" s="11">
        <v>13.617335000000001</v>
      </c>
      <c r="R18" s="11">
        <v>13.783225</v>
      </c>
      <c r="S18" s="11">
        <v>13.941238999999999</v>
      </c>
      <c r="T18" s="11">
        <v>14.100954</v>
      </c>
      <c r="U18" s="11">
        <v>14.202353</v>
      </c>
      <c r="V18" s="11">
        <v>14.337446</v>
      </c>
      <c r="W18" s="11">
        <v>14.450073</v>
      </c>
      <c r="X18" s="11">
        <v>14.597272</v>
      </c>
      <c r="Y18" s="11">
        <v>14.694100000000001</v>
      </c>
      <c r="Z18" s="11">
        <v>14.801111000000001</v>
      </c>
      <c r="AA18" s="11">
        <v>14.920487</v>
      </c>
      <c r="AB18" s="11">
        <v>15.019833999999999</v>
      </c>
      <c r="AC18" s="11">
        <v>15.101398</v>
      </c>
      <c r="AD18" s="11">
        <v>15.1823</v>
      </c>
      <c r="AE18" s="11">
        <v>15.265340999999999</v>
      </c>
      <c r="AF18" s="11">
        <v>15.348924999999999</v>
      </c>
      <c r="AG18" s="11">
        <v>15.429684999999999</v>
      </c>
      <c r="AH18" s="11">
        <v>15.511792</v>
      </c>
      <c r="AI18" s="11">
        <v>15.605091</v>
      </c>
      <c r="AJ18" s="11">
        <v>15.672409</v>
      </c>
      <c r="AK18" s="11">
        <v>15.753942</v>
      </c>
      <c r="AL18" s="11">
        <v>15.831666</v>
      </c>
      <c r="AM18" s="8">
        <v>1.1821E-2</v>
      </c>
    </row>
    <row r="19" spans="1:39" ht="15" customHeight="1">
      <c r="A19" s="7" t="s">
        <v>390</v>
      </c>
      <c r="B19" s="10" t="s">
        <v>389</v>
      </c>
      <c r="C19" s="11">
        <v>8.89255</v>
      </c>
      <c r="D19" s="11">
        <v>10.592589</v>
      </c>
      <c r="E19" s="11">
        <v>11.813288</v>
      </c>
      <c r="F19" s="11">
        <v>12.659376</v>
      </c>
      <c r="G19" s="11">
        <v>13.249995</v>
      </c>
      <c r="H19" s="11">
        <v>13.681811</v>
      </c>
      <c r="I19" s="11">
        <v>14.020206</v>
      </c>
      <c r="J19" s="11">
        <v>14.300446000000001</v>
      </c>
      <c r="K19" s="11">
        <v>14.545089000000001</v>
      </c>
      <c r="L19" s="11">
        <v>14.767170999999999</v>
      </c>
      <c r="M19" s="11">
        <v>14.980786</v>
      </c>
      <c r="N19" s="11">
        <v>15.183374000000001</v>
      </c>
      <c r="O19" s="11">
        <v>15.379345000000001</v>
      </c>
      <c r="P19" s="11">
        <v>15.563981999999999</v>
      </c>
      <c r="Q19" s="11">
        <v>15.753189000000001</v>
      </c>
      <c r="R19" s="11">
        <v>15.945983999999999</v>
      </c>
      <c r="S19" s="11">
        <v>16.137201000000001</v>
      </c>
      <c r="T19" s="11">
        <v>16.329494</v>
      </c>
      <c r="U19" s="11">
        <v>16.507954000000002</v>
      </c>
      <c r="V19" s="11">
        <v>16.695710999999999</v>
      </c>
      <c r="W19" s="11">
        <v>16.878723000000001</v>
      </c>
      <c r="X19" s="11">
        <v>17.071280999999999</v>
      </c>
      <c r="Y19" s="11">
        <v>17.252089000000002</v>
      </c>
      <c r="Z19" s="11">
        <v>17.436298000000001</v>
      </c>
      <c r="AA19" s="11">
        <v>17.624366999999999</v>
      </c>
      <c r="AB19" s="11">
        <v>17.808239</v>
      </c>
      <c r="AC19" s="11">
        <v>17.988554000000001</v>
      </c>
      <c r="AD19" s="11">
        <v>18.169476</v>
      </c>
      <c r="AE19" s="11">
        <v>18.351611999999999</v>
      </c>
      <c r="AF19" s="11">
        <v>18.534521000000002</v>
      </c>
      <c r="AG19" s="11">
        <v>18.717334999999999</v>
      </c>
      <c r="AH19" s="11">
        <v>18.901125</v>
      </c>
      <c r="AI19" s="11">
        <v>19.088159999999998</v>
      </c>
      <c r="AJ19" s="11">
        <v>19.269461</v>
      </c>
      <c r="AK19" s="11">
        <v>19.454699000000002</v>
      </c>
      <c r="AL19" s="11">
        <v>19.639590999999999</v>
      </c>
      <c r="AM19" s="8">
        <v>1.8324E-2</v>
      </c>
    </row>
    <row r="20" spans="1:39" ht="15" customHeight="1">
      <c r="A20" s="7" t="s">
        <v>388</v>
      </c>
      <c r="B20" s="10" t="s">
        <v>387</v>
      </c>
      <c r="C20" s="11">
        <v>8.89255</v>
      </c>
      <c r="D20" s="11">
        <v>10.592589</v>
      </c>
      <c r="E20" s="11">
        <v>11.813288</v>
      </c>
      <c r="F20" s="11">
        <v>12.659376</v>
      </c>
      <c r="G20" s="11">
        <v>13.249995</v>
      </c>
      <c r="H20" s="11">
        <v>13.681811</v>
      </c>
      <c r="I20" s="11">
        <v>14.020206</v>
      </c>
      <c r="J20" s="11">
        <v>14.300446000000001</v>
      </c>
      <c r="K20" s="11">
        <v>14.545089000000001</v>
      </c>
      <c r="L20" s="11">
        <v>14.767170999999999</v>
      </c>
      <c r="M20" s="11">
        <v>14.980786</v>
      </c>
      <c r="N20" s="11">
        <v>15.183374000000001</v>
      </c>
      <c r="O20" s="11">
        <v>15.379345000000001</v>
      </c>
      <c r="P20" s="11">
        <v>15.563981999999999</v>
      </c>
      <c r="Q20" s="11">
        <v>15.753189000000001</v>
      </c>
      <c r="R20" s="11">
        <v>15.945983999999999</v>
      </c>
      <c r="S20" s="11">
        <v>16.137201000000001</v>
      </c>
      <c r="T20" s="11">
        <v>16.329494</v>
      </c>
      <c r="U20" s="11">
        <v>16.507954000000002</v>
      </c>
      <c r="V20" s="11">
        <v>16.695710999999999</v>
      </c>
      <c r="W20" s="11">
        <v>16.878723000000001</v>
      </c>
      <c r="X20" s="11">
        <v>17.071280999999999</v>
      </c>
      <c r="Y20" s="11">
        <v>17.252089000000002</v>
      </c>
      <c r="Z20" s="11">
        <v>17.436298000000001</v>
      </c>
      <c r="AA20" s="11">
        <v>17.624366999999999</v>
      </c>
      <c r="AB20" s="11">
        <v>17.808239</v>
      </c>
      <c r="AC20" s="11">
        <v>17.988554000000001</v>
      </c>
      <c r="AD20" s="11">
        <v>18.169476</v>
      </c>
      <c r="AE20" s="11">
        <v>18.351611999999999</v>
      </c>
      <c r="AF20" s="11">
        <v>18.534521000000002</v>
      </c>
      <c r="AG20" s="11">
        <v>18.717334999999999</v>
      </c>
      <c r="AH20" s="11">
        <v>18.901125</v>
      </c>
      <c r="AI20" s="11">
        <v>19.088159999999998</v>
      </c>
      <c r="AJ20" s="11">
        <v>19.269461</v>
      </c>
      <c r="AK20" s="11">
        <v>19.454699000000002</v>
      </c>
      <c r="AL20" s="11">
        <v>19.639590999999999</v>
      </c>
      <c r="AM20" s="8">
        <v>1.8324E-2</v>
      </c>
    </row>
    <row r="22" spans="1:39" ht="15" customHeight="1">
      <c r="B22" s="6" t="s">
        <v>386</v>
      </c>
    </row>
    <row r="23" spans="1:39" ht="15" customHeight="1">
      <c r="A23" s="7" t="s">
        <v>385</v>
      </c>
      <c r="B23" s="10" t="s">
        <v>384</v>
      </c>
      <c r="C23" s="9">
        <v>0.85424299999999997</v>
      </c>
      <c r="D23" s="9">
        <v>0.86038999999999999</v>
      </c>
      <c r="E23" s="9">
        <v>0.86213300000000004</v>
      </c>
      <c r="F23" s="9">
        <v>0.86363199999999996</v>
      </c>
      <c r="G23" s="9">
        <v>0.86492199999999997</v>
      </c>
      <c r="H23" s="9">
        <v>0.86603699999999995</v>
      </c>
      <c r="I23" s="9">
        <v>0.86700699999999997</v>
      </c>
      <c r="J23" s="9">
        <v>0.86785500000000004</v>
      </c>
      <c r="K23" s="9">
        <v>0.86860099999999996</v>
      </c>
      <c r="L23" s="9">
        <v>0.86926099999999995</v>
      </c>
      <c r="M23" s="9">
        <v>0.86984799999999995</v>
      </c>
      <c r="N23" s="9">
        <v>0.87037399999999998</v>
      </c>
      <c r="O23" s="9">
        <v>0.87084700000000004</v>
      </c>
      <c r="P23" s="9">
        <v>0.87127600000000005</v>
      </c>
      <c r="Q23" s="9">
        <v>0.87166600000000005</v>
      </c>
      <c r="R23" s="9">
        <v>0.87202299999999999</v>
      </c>
      <c r="S23" s="9">
        <v>0.87234900000000004</v>
      </c>
      <c r="T23" s="9">
        <v>0.87265099999999995</v>
      </c>
      <c r="U23" s="9">
        <v>0.87292999999999998</v>
      </c>
      <c r="V23" s="9">
        <v>0.87319100000000005</v>
      </c>
      <c r="W23" s="9">
        <v>0.87343400000000004</v>
      </c>
      <c r="X23" s="9">
        <v>0.87366200000000005</v>
      </c>
      <c r="Y23" s="9">
        <v>0.87412999999999996</v>
      </c>
      <c r="Z23" s="9">
        <v>0.87412999999999996</v>
      </c>
      <c r="AA23" s="9">
        <v>0.87412999999999996</v>
      </c>
      <c r="AB23" s="9">
        <v>0.87412999999999996</v>
      </c>
      <c r="AC23" s="9">
        <v>0.87412999999999996</v>
      </c>
      <c r="AD23" s="9">
        <v>0.87412999999999996</v>
      </c>
      <c r="AE23" s="9">
        <v>0.87412999999999996</v>
      </c>
      <c r="AF23" s="9">
        <v>0.87412999999999996</v>
      </c>
      <c r="AG23" s="9">
        <v>0.87412999999999996</v>
      </c>
      <c r="AH23" s="9">
        <v>0.87412999999999996</v>
      </c>
      <c r="AI23" s="9">
        <v>0.87412999999999996</v>
      </c>
      <c r="AJ23" s="9">
        <v>0.87412999999999996</v>
      </c>
      <c r="AK23" s="9">
        <v>0.87412999999999996</v>
      </c>
      <c r="AL23" s="9">
        <v>0.87412999999999996</v>
      </c>
      <c r="AM23" s="8">
        <v>4.66E-4</v>
      </c>
    </row>
    <row r="24" spans="1:39" ht="15" customHeight="1">
      <c r="A24" s="7" t="s">
        <v>383</v>
      </c>
      <c r="B24" s="10" t="s">
        <v>382</v>
      </c>
      <c r="C24" s="9">
        <v>0.80348200000000003</v>
      </c>
      <c r="D24" s="9">
        <v>0.81491499999999994</v>
      </c>
      <c r="E24" s="9">
        <v>0.81488400000000005</v>
      </c>
      <c r="F24" s="9">
        <v>0.81480799999999998</v>
      </c>
      <c r="G24" s="9">
        <v>0.81471800000000005</v>
      </c>
      <c r="H24" s="9">
        <v>0.81462800000000002</v>
      </c>
      <c r="I24" s="9">
        <v>0.81455100000000003</v>
      </c>
      <c r="J24" s="9">
        <v>0.81447499999999995</v>
      </c>
      <c r="K24" s="9">
        <v>0.81439700000000004</v>
      </c>
      <c r="L24" s="9">
        <v>0.81432099999999996</v>
      </c>
      <c r="M24" s="9">
        <v>0.81424600000000003</v>
      </c>
      <c r="N24" s="9">
        <v>0.81417300000000004</v>
      </c>
      <c r="O24" s="9">
        <v>0.81410000000000005</v>
      </c>
      <c r="P24" s="9">
        <v>0.81402600000000003</v>
      </c>
      <c r="Q24" s="9">
        <v>0.81395099999999998</v>
      </c>
      <c r="R24" s="9">
        <v>0.81387799999999999</v>
      </c>
      <c r="S24" s="9">
        <v>0.81380600000000003</v>
      </c>
      <c r="T24" s="9">
        <v>0.81373399999999996</v>
      </c>
      <c r="U24" s="9">
        <v>0.81366400000000005</v>
      </c>
      <c r="V24" s="9">
        <v>0.81359499999999996</v>
      </c>
      <c r="W24" s="9">
        <v>0.813527</v>
      </c>
      <c r="X24" s="9">
        <v>0.81346099999999999</v>
      </c>
      <c r="Y24" s="9">
        <v>0.81369999999999998</v>
      </c>
      <c r="Z24" s="9">
        <v>0.81369999999999998</v>
      </c>
      <c r="AA24" s="9">
        <v>0.81369999999999998</v>
      </c>
      <c r="AB24" s="9">
        <v>0.81369999999999998</v>
      </c>
      <c r="AC24" s="9">
        <v>0.81369999999999998</v>
      </c>
      <c r="AD24" s="9">
        <v>0.81369999999999998</v>
      </c>
      <c r="AE24" s="9">
        <v>0.81369999999999998</v>
      </c>
      <c r="AF24" s="9">
        <v>0.81369999999999998</v>
      </c>
      <c r="AG24" s="9">
        <v>0.81369999999999998</v>
      </c>
      <c r="AH24" s="9">
        <v>0.81369999999999998</v>
      </c>
      <c r="AI24" s="9">
        <v>0.81369999999999998</v>
      </c>
      <c r="AJ24" s="9">
        <v>0.81369999999999998</v>
      </c>
      <c r="AK24" s="9">
        <v>0.81369999999999998</v>
      </c>
      <c r="AL24" s="9">
        <v>0.81369999999999998</v>
      </c>
      <c r="AM24" s="8">
        <v>-4.3999999999999999E-5</v>
      </c>
    </row>
    <row r="26" spans="1:39" ht="15" customHeight="1">
      <c r="B26" s="6" t="s">
        <v>381</v>
      </c>
    </row>
    <row r="27" spans="1:39" ht="15" customHeight="1">
      <c r="B27" s="6" t="s">
        <v>380</v>
      </c>
    </row>
    <row r="28" spans="1:39" ht="15" customHeight="1">
      <c r="A28" s="7" t="s">
        <v>379</v>
      </c>
      <c r="B28" s="10" t="s">
        <v>183</v>
      </c>
      <c r="C28" s="12">
        <v>321.97769199999999</v>
      </c>
      <c r="D28" s="12">
        <v>324.49349999999998</v>
      </c>
      <c r="E28" s="12">
        <v>327.14514200000002</v>
      </c>
      <c r="F28" s="12">
        <v>329.77548200000001</v>
      </c>
      <c r="G28" s="12">
        <v>332.40213</v>
      </c>
      <c r="H28" s="12">
        <v>335.01986699999998</v>
      </c>
      <c r="I28" s="12">
        <v>337.62341300000003</v>
      </c>
      <c r="J28" s="12">
        <v>340.21005200000002</v>
      </c>
      <c r="K28" s="12">
        <v>342.77658100000002</v>
      </c>
      <c r="L28" s="12">
        <v>345.320312</v>
      </c>
      <c r="M28" s="12">
        <v>347.83724999999998</v>
      </c>
      <c r="N28" s="12">
        <v>350.32663000000002</v>
      </c>
      <c r="O28" s="12">
        <v>352.779358</v>
      </c>
      <c r="P28" s="12">
        <v>355.19259599999998</v>
      </c>
      <c r="Q28" s="12">
        <v>357.563019</v>
      </c>
      <c r="R28" s="12">
        <v>359.88809199999997</v>
      </c>
      <c r="S28" s="12">
        <v>362.16616800000003</v>
      </c>
      <c r="T28" s="12">
        <v>364.39642300000003</v>
      </c>
      <c r="U28" s="12">
        <v>366.57870500000001</v>
      </c>
      <c r="V28" s="12">
        <v>368.71343999999999</v>
      </c>
      <c r="W28" s="12">
        <v>370.802277</v>
      </c>
      <c r="X28" s="12">
        <v>372.85015900000002</v>
      </c>
      <c r="Y28" s="12">
        <v>374.85839800000002</v>
      </c>
      <c r="Z28" s="12">
        <v>376.82894900000002</v>
      </c>
      <c r="AA28" s="12">
        <v>378.76443499999999</v>
      </c>
      <c r="AB28" s="12">
        <v>380.668091</v>
      </c>
      <c r="AC28" s="12">
        <v>382.54336499999999</v>
      </c>
      <c r="AD28" s="12">
        <v>384.39410400000003</v>
      </c>
      <c r="AE28" s="12">
        <v>386.22393799999998</v>
      </c>
      <c r="AF28" s="12">
        <v>388.03723100000002</v>
      </c>
      <c r="AG28" s="12">
        <v>389.83828699999998</v>
      </c>
      <c r="AH28" s="12">
        <v>391.63253800000001</v>
      </c>
      <c r="AI28" s="12">
        <v>393.41992199999999</v>
      </c>
      <c r="AJ28" s="12">
        <v>395.20333900000003</v>
      </c>
      <c r="AK28" s="12">
        <v>396.98809799999998</v>
      </c>
      <c r="AL28" s="12">
        <v>398.77731299999999</v>
      </c>
      <c r="AM28" s="8">
        <v>6.0809999999999996E-3</v>
      </c>
    </row>
    <row r="29" spans="1:39" ht="15" customHeight="1">
      <c r="A29" s="7" t="s">
        <v>378</v>
      </c>
      <c r="B29" s="10" t="s">
        <v>181</v>
      </c>
      <c r="C29" s="12">
        <v>35.971122999999999</v>
      </c>
      <c r="D29" s="12">
        <v>36.328400000000002</v>
      </c>
      <c r="E29" s="12">
        <v>36.684879000000002</v>
      </c>
      <c r="F29" s="12">
        <v>37.040554</v>
      </c>
      <c r="G29" s="12">
        <v>37.395020000000002</v>
      </c>
      <c r="H29" s="12">
        <v>37.748092999999997</v>
      </c>
      <c r="I29" s="12">
        <v>38.099552000000003</v>
      </c>
      <c r="J29" s="12">
        <v>38.449013000000001</v>
      </c>
      <c r="K29" s="12">
        <v>38.797770999999997</v>
      </c>
      <c r="L29" s="12">
        <v>39.144623000000003</v>
      </c>
      <c r="M29" s="12">
        <v>39.489162</v>
      </c>
      <c r="N29" s="12">
        <v>39.8307</v>
      </c>
      <c r="O29" s="12">
        <v>40.168830999999997</v>
      </c>
      <c r="P29" s="12">
        <v>40.502738999999998</v>
      </c>
      <c r="Q29" s="12">
        <v>40.832340000000002</v>
      </c>
      <c r="R29" s="12">
        <v>41.157142999999998</v>
      </c>
      <c r="S29" s="12">
        <v>41.477012999999999</v>
      </c>
      <c r="T29" s="12">
        <v>41.791981</v>
      </c>
      <c r="U29" s="12">
        <v>42.102122999999999</v>
      </c>
      <c r="V29" s="12">
        <v>42.407772000000001</v>
      </c>
      <c r="W29" s="12">
        <v>42.709290000000003</v>
      </c>
      <c r="X29" s="12">
        <v>43.007015000000003</v>
      </c>
      <c r="Y29" s="12">
        <v>43.301310999999998</v>
      </c>
      <c r="Z29" s="12">
        <v>43.592812000000002</v>
      </c>
      <c r="AA29" s="12">
        <v>43.881714000000002</v>
      </c>
      <c r="AB29" s="12">
        <v>44.168491000000003</v>
      </c>
      <c r="AC29" s="12">
        <v>44.457141999999997</v>
      </c>
      <c r="AD29" s="12">
        <v>44.747681</v>
      </c>
      <c r="AE29" s="12">
        <v>45.040118999999997</v>
      </c>
      <c r="AF29" s="12">
        <v>45.334465000000002</v>
      </c>
      <c r="AG29" s="12">
        <v>45.630737000000003</v>
      </c>
      <c r="AH29" s="12">
        <v>45.928944000000001</v>
      </c>
      <c r="AI29" s="12">
        <v>46.229103000000002</v>
      </c>
      <c r="AJ29" s="12">
        <v>46.531219</v>
      </c>
      <c r="AK29" s="12">
        <v>46.835312000000002</v>
      </c>
      <c r="AL29" s="12">
        <v>47.141392000000003</v>
      </c>
      <c r="AM29" s="8">
        <v>7.6930000000000002E-3</v>
      </c>
    </row>
    <row r="30" spans="1:39" ht="15" customHeight="1">
      <c r="A30" s="7" t="s">
        <v>377</v>
      </c>
      <c r="B30" s="10" t="s">
        <v>179</v>
      </c>
      <c r="C30" s="12">
        <v>215.15831</v>
      </c>
      <c r="D30" s="12">
        <v>217.668823</v>
      </c>
      <c r="E30" s="12">
        <v>220.153549</v>
      </c>
      <c r="F30" s="12">
        <v>222.614777</v>
      </c>
      <c r="G30" s="12">
        <v>225.05523700000001</v>
      </c>
      <c r="H30" s="12">
        <v>227.479355</v>
      </c>
      <c r="I30" s="12">
        <v>229.89460800000001</v>
      </c>
      <c r="J30" s="12">
        <v>232.25512699999999</v>
      </c>
      <c r="K30" s="12">
        <v>234.58923300000001</v>
      </c>
      <c r="L30" s="12">
        <v>236.88923600000001</v>
      </c>
      <c r="M30" s="12">
        <v>239.15231299999999</v>
      </c>
      <c r="N30" s="12">
        <v>241.346329</v>
      </c>
      <c r="O30" s="12">
        <v>243.50881999999999</v>
      </c>
      <c r="P30" s="12">
        <v>245.63664199999999</v>
      </c>
      <c r="Q30" s="12">
        <v>247.726562</v>
      </c>
      <c r="R30" s="12">
        <v>249.77731299999999</v>
      </c>
      <c r="S30" s="12">
        <v>251.74650600000001</v>
      </c>
      <c r="T30" s="12">
        <v>253.67896999999999</v>
      </c>
      <c r="U30" s="12">
        <v>255.57325700000001</v>
      </c>
      <c r="V30" s="12">
        <v>257.42828400000002</v>
      </c>
      <c r="W30" s="12">
        <v>259.24340799999999</v>
      </c>
      <c r="X30" s="12">
        <v>260.97189300000002</v>
      </c>
      <c r="Y30" s="12">
        <v>262.66149899999999</v>
      </c>
      <c r="Z30" s="12">
        <v>264.31195100000002</v>
      </c>
      <c r="AA30" s="12">
        <v>265.92309599999999</v>
      </c>
      <c r="AB30" s="12">
        <v>267.49468999999999</v>
      </c>
      <c r="AC30" s="12">
        <v>269.07556199999999</v>
      </c>
      <c r="AD30" s="12">
        <v>270.66577100000001</v>
      </c>
      <c r="AE30" s="12">
        <v>272.26538099999999</v>
      </c>
      <c r="AF30" s="12">
        <v>273.87445100000002</v>
      </c>
      <c r="AG30" s="12">
        <v>275.493042</v>
      </c>
      <c r="AH30" s="12">
        <v>277.12118500000003</v>
      </c>
      <c r="AI30" s="12">
        <v>278.75894199999999</v>
      </c>
      <c r="AJ30" s="12">
        <v>280.40637199999998</v>
      </c>
      <c r="AK30" s="12">
        <v>282.06356799999998</v>
      </c>
      <c r="AL30" s="12">
        <v>283.73052999999999</v>
      </c>
      <c r="AM30" s="8">
        <v>7.8259999999999996E-3</v>
      </c>
    </row>
    <row r="31" spans="1:39" ht="15" customHeight="1">
      <c r="A31" s="7" t="s">
        <v>376</v>
      </c>
      <c r="B31" s="10" t="s">
        <v>177</v>
      </c>
      <c r="C31" s="12">
        <v>417.95669600000002</v>
      </c>
      <c r="D31" s="12">
        <v>422.27557400000001</v>
      </c>
      <c r="E31" s="12">
        <v>426.54736300000002</v>
      </c>
      <c r="F31" s="12">
        <v>430.77151500000002</v>
      </c>
      <c r="G31" s="12">
        <v>434.94836400000003</v>
      </c>
      <c r="H31" s="12">
        <v>439.08075000000002</v>
      </c>
      <c r="I31" s="12">
        <v>443.18307499999997</v>
      </c>
      <c r="J31" s="12">
        <v>447.16214000000002</v>
      </c>
      <c r="K31" s="12">
        <v>451.09097300000002</v>
      </c>
      <c r="L31" s="12">
        <v>454.963348</v>
      </c>
      <c r="M31" s="12">
        <v>458.77694700000001</v>
      </c>
      <c r="N31" s="12">
        <v>462.45489500000002</v>
      </c>
      <c r="O31" s="12">
        <v>466.07849099999999</v>
      </c>
      <c r="P31" s="12">
        <v>469.645264</v>
      </c>
      <c r="Q31" s="12">
        <v>473.152649</v>
      </c>
      <c r="R31" s="12">
        <v>476.59945699999997</v>
      </c>
      <c r="S31" s="12">
        <v>479.88931300000002</v>
      </c>
      <c r="T31" s="12">
        <v>483.12063599999999</v>
      </c>
      <c r="U31" s="12">
        <v>486.29315200000002</v>
      </c>
      <c r="V31" s="12">
        <v>489.40685999999999</v>
      </c>
      <c r="W31" s="12">
        <v>492.461365</v>
      </c>
      <c r="X31" s="12">
        <v>495.35257000000001</v>
      </c>
      <c r="Y31" s="12">
        <v>498.18490600000001</v>
      </c>
      <c r="Z31" s="12">
        <v>500.95880099999999</v>
      </c>
      <c r="AA31" s="12">
        <v>503.67520100000002</v>
      </c>
      <c r="AB31" s="12">
        <v>506.33371</v>
      </c>
      <c r="AC31" s="12">
        <v>509.00625600000001</v>
      </c>
      <c r="AD31" s="12">
        <v>511.692902</v>
      </c>
      <c r="AE31" s="12">
        <v>514.39373799999998</v>
      </c>
      <c r="AF31" s="12">
        <v>517.10882600000002</v>
      </c>
      <c r="AG31" s="12">
        <v>519.838257</v>
      </c>
      <c r="AH31" s="12">
        <v>522.58209199999999</v>
      </c>
      <c r="AI31" s="12">
        <v>525.34039299999995</v>
      </c>
      <c r="AJ31" s="12">
        <v>528.11321999999996</v>
      </c>
      <c r="AK31" s="12">
        <v>530.900757</v>
      </c>
      <c r="AL31" s="12">
        <v>533.70294200000001</v>
      </c>
      <c r="AM31" s="8">
        <v>6.9119999999999997E-3</v>
      </c>
    </row>
    <row r="32" spans="1:39" ht="15" customHeight="1">
      <c r="A32" s="7" t="s">
        <v>375</v>
      </c>
      <c r="B32" s="10" t="s">
        <v>175</v>
      </c>
      <c r="C32" s="12">
        <v>612.96038799999997</v>
      </c>
      <c r="D32" s="12">
        <v>615.02697799999999</v>
      </c>
      <c r="E32" s="12">
        <v>616.91613800000005</v>
      </c>
      <c r="F32" s="12">
        <v>618.67785600000002</v>
      </c>
      <c r="G32" s="12">
        <v>620.34124799999995</v>
      </c>
      <c r="H32" s="12">
        <v>621.95111099999997</v>
      </c>
      <c r="I32" s="12">
        <v>623.44177200000001</v>
      </c>
      <c r="J32" s="12">
        <v>624.84906000000001</v>
      </c>
      <c r="K32" s="12">
        <v>626.18695100000002</v>
      </c>
      <c r="L32" s="12">
        <v>627.45355199999995</v>
      </c>
      <c r="M32" s="12">
        <v>628.64892599999996</v>
      </c>
      <c r="N32" s="12">
        <v>629.72241199999996</v>
      </c>
      <c r="O32" s="12">
        <v>630.74456799999996</v>
      </c>
      <c r="P32" s="12">
        <v>631.70721400000002</v>
      </c>
      <c r="Q32" s="12">
        <v>632.60308799999996</v>
      </c>
      <c r="R32" s="12">
        <v>633.44793700000002</v>
      </c>
      <c r="S32" s="12">
        <v>634.183716</v>
      </c>
      <c r="T32" s="12">
        <v>634.87219200000004</v>
      </c>
      <c r="U32" s="12">
        <v>635.49371299999996</v>
      </c>
      <c r="V32" s="12">
        <v>636.06280500000003</v>
      </c>
      <c r="W32" s="12">
        <v>636.57391399999995</v>
      </c>
      <c r="X32" s="12">
        <v>637.02624500000002</v>
      </c>
      <c r="Y32" s="12">
        <v>637.41925000000003</v>
      </c>
      <c r="Z32" s="12">
        <v>637.75256300000001</v>
      </c>
      <c r="AA32" s="12">
        <v>638.02789299999995</v>
      </c>
      <c r="AB32" s="12">
        <v>638.22406000000001</v>
      </c>
      <c r="AC32" s="12">
        <v>638.42028800000003</v>
      </c>
      <c r="AD32" s="12">
        <v>638.61651600000005</v>
      </c>
      <c r="AE32" s="12">
        <v>638.81286599999999</v>
      </c>
      <c r="AF32" s="12">
        <v>639.00921600000004</v>
      </c>
      <c r="AG32" s="12">
        <v>639.20568800000001</v>
      </c>
      <c r="AH32" s="12">
        <v>639.40216099999998</v>
      </c>
      <c r="AI32" s="12">
        <v>639.59875499999998</v>
      </c>
      <c r="AJ32" s="12">
        <v>639.79534899999999</v>
      </c>
      <c r="AK32" s="12">
        <v>639.99206500000003</v>
      </c>
      <c r="AL32" s="12">
        <v>640.18878199999995</v>
      </c>
      <c r="AM32" s="8">
        <v>1.1800000000000001E-3</v>
      </c>
    </row>
    <row r="33" spans="1:39" ht="15" customHeight="1">
      <c r="A33" s="7" t="s">
        <v>374</v>
      </c>
      <c r="B33" s="10" t="s">
        <v>173</v>
      </c>
      <c r="C33" s="12">
        <v>1146.9819339999999</v>
      </c>
      <c r="D33" s="12">
        <v>1174.3876949999999</v>
      </c>
      <c r="E33" s="12">
        <v>1201.7642820000001</v>
      </c>
      <c r="F33" s="12">
        <v>1229.1220699999999</v>
      </c>
      <c r="G33" s="12">
        <v>1256.4724120000001</v>
      </c>
      <c r="H33" s="12">
        <v>1283.8240969999999</v>
      </c>
      <c r="I33" s="12">
        <v>1313.372314</v>
      </c>
      <c r="J33" s="12">
        <v>1342.3400879999999</v>
      </c>
      <c r="K33" s="12">
        <v>1371.3107910000001</v>
      </c>
      <c r="L33" s="12">
        <v>1400.2852780000001</v>
      </c>
      <c r="M33" s="12">
        <v>1429.2619629999999</v>
      </c>
      <c r="N33" s="12">
        <v>1459.940063</v>
      </c>
      <c r="O33" s="12">
        <v>1490.6209719999999</v>
      </c>
      <c r="P33" s="12">
        <v>1521.3088379999999</v>
      </c>
      <c r="Q33" s="12">
        <v>1552.005005</v>
      </c>
      <c r="R33" s="12">
        <v>1582.7124020000001</v>
      </c>
      <c r="S33" s="12">
        <v>1615.1807859999999</v>
      </c>
      <c r="T33" s="12">
        <v>1647.6586910000001</v>
      </c>
      <c r="U33" s="12">
        <v>1680.14563</v>
      </c>
      <c r="V33" s="12">
        <v>1712.6412350000001</v>
      </c>
      <c r="W33" s="12">
        <v>1745.1469729999999</v>
      </c>
      <c r="X33" s="12">
        <v>1779.2470699999999</v>
      </c>
      <c r="Y33" s="12">
        <v>1813.3572999999999</v>
      </c>
      <c r="Z33" s="12">
        <v>1847.476318</v>
      </c>
      <c r="AA33" s="12">
        <v>1881.601807</v>
      </c>
      <c r="AB33" s="12">
        <v>1915.734009</v>
      </c>
      <c r="AC33" s="12">
        <v>1950.4853519999999</v>
      </c>
      <c r="AD33" s="12">
        <v>1985.8670649999999</v>
      </c>
      <c r="AE33" s="12">
        <v>2021.8907469999999</v>
      </c>
      <c r="AF33" s="12">
        <v>2058.5676269999999</v>
      </c>
      <c r="AG33" s="12">
        <v>2095.9101559999999</v>
      </c>
      <c r="AH33" s="12">
        <v>2133.929932</v>
      </c>
      <c r="AI33" s="12">
        <v>2172.6391600000002</v>
      </c>
      <c r="AJ33" s="12">
        <v>2212.0507809999999</v>
      </c>
      <c r="AK33" s="12">
        <v>2252.17749</v>
      </c>
      <c r="AL33" s="12">
        <v>2293.0317380000001</v>
      </c>
      <c r="AM33" s="8">
        <v>1.9875E-2</v>
      </c>
    </row>
    <row r="34" spans="1:39" ht="15" customHeight="1">
      <c r="A34" s="7" t="s">
        <v>373</v>
      </c>
      <c r="B34" s="10" t="s">
        <v>171</v>
      </c>
      <c r="C34" s="12">
        <v>227.07620199999999</v>
      </c>
      <c r="D34" s="12">
        <v>231.406128</v>
      </c>
      <c r="E34" s="12">
        <v>235.721542</v>
      </c>
      <c r="F34" s="12">
        <v>240.02423099999999</v>
      </c>
      <c r="G34" s="12">
        <v>244.317047</v>
      </c>
      <c r="H34" s="12">
        <v>248.60405</v>
      </c>
      <c r="I34" s="12">
        <v>253.34973099999999</v>
      </c>
      <c r="J34" s="12">
        <v>257.71209700000003</v>
      </c>
      <c r="K34" s="12">
        <v>262.07107500000001</v>
      </c>
      <c r="L34" s="12">
        <v>266.42431599999998</v>
      </c>
      <c r="M34" s="12">
        <v>270.77114899999998</v>
      </c>
      <c r="N34" s="12">
        <v>275.234375</v>
      </c>
      <c r="O34" s="12">
        <v>279.69296300000002</v>
      </c>
      <c r="P34" s="12">
        <v>284.14636200000001</v>
      </c>
      <c r="Q34" s="12">
        <v>288.59362800000002</v>
      </c>
      <c r="R34" s="12">
        <v>293.03460699999999</v>
      </c>
      <c r="S34" s="12">
        <v>297.65692100000001</v>
      </c>
      <c r="T34" s="12">
        <v>302.27426100000002</v>
      </c>
      <c r="U34" s="12">
        <v>306.886078</v>
      </c>
      <c r="V34" s="12">
        <v>311.492615</v>
      </c>
      <c r="W34" s="12">
        <v>316.09402499999999</v>
      </c>
      <c r="X34" s="12">
        <v>320.887024</v>
      </c>
      <c r="Y34" s="12">
        <v>325.67538500000001</v>
      </c>
      <c r="Z34" s="12">
        <v>330.45907599999998</v>
      </c>
      <c r="AA34" s="12">
        <v>335.238922</v>
      </c>
      <c r="AB34" s="12">
        <v>340.01452599999999</v>
      </c>
      <c r="AC34" s="12">
        <v>344.85815400000001</v>
      </c>
      <c r="AD34" s="12">
        <v>349.770782</v>
      </c>
      <c r="AE34" s="12">
        <v>354.75341800000001</v>
      </c>
      <c r="AF34" s="12">
        <v>359.807007</v>
      </c>
      <c r="AG34" s="12">
        <v>364.93258700000001</v>
      </c>
      <c r="AH34" s="12">
        <v>370.13119499999999</v>
      </c>
      <c r="AI34" s="12">
        <v>375.403839</v>
      </c>
      <c r="AJ34" s="12">
        <v>380.75161700000001</v>
      </c>
      <c r="AK34" s="12">
        <v>386.175568</v>
      </c>
      <c r="AL34" s="12">
        <v>391.67678799999999</v>
      </c>
      <c r="AM34" s="8">
        <v>1.5599E-2</v>
      </c>
    </row>
    <row r="35" spans="1:39" ht="15" customHeight="1">
      <c r="A35" s="7" t="s">
        <v>372</v>
      </c>
      <c r="B35" s="10" t="s">
        <v>169</v>
      </c>
      <c r="C35" s="12">
        <v>289.69635</v>
      </c>
      <c r="D35" s="12">
        <v>289.65335099999999</v>
      </c>
      <c r="E35" s="12">
        <v>289.58718900000002</v>
      </c>
      <c r="F35" s="12">
        <v>289.487549</v>
      </c>
      <c r="G35" s="12">
        <v>289.345215</v>
      </c>
      <c r="H35" s="12">
        <v>289.14880399999998</v>
      </c>
      <c r="I35" s="12">
        <v>288.75845299999997</v>
      </c>
      <c r="J35" s="12">
        <v>288.32418799999999</v>
      </c>
      <c r="K35" s="12">
        <v>287.86041299999999</v>
      </c>
      <c r="L35" s="12">
        <v>287.38397200000003</v>
      </c>
      <c r="M35" s="12">
        <v>286.90087899999997</v>
      </c>
      <c r="N35" s="12">
        <v>286.245361</v>
      </c>
      <c r="O35" s="12">
        <v>285.57092299999999</v>
      </c>
      <c r="P35" s="12">
        <v>284.88903800000003</v>
      </c>
      <c r="Q35" s="12">
        <v>284.21069299999999</v>
      </c>
      <c r="R35" s="12">
        <v>283.54620399999999</v>
      </c>
      <c r="S35" s="12">
        <v>282.79894999999999</v>
      </c>
      <c r="T35" s="12">
        <v>282.05438199999998</v>
      </c>
      <c r="U35" s="12">
        <v>281.314911</v>
      </c>
      <c r="V35" s="12">
        <v>280.58355699999998</v>
      </c>
      <c r="W35" s="12">
        <v>279.864105</v>
      </c>
      <c r="X35" s="12">
        <v>279.12823500000002</v>
      </c>
      <c r="Y35" s="12">
        <v>278.396973</v>
      </c>
      <c r="Z35" s="12">
        <v>277.67089800000002</v>
      </c>
      <c r="AA35" s="12">
        <v>276.94863900000001</v>
      </c>
      <c r="AB35" s="12">
        <v>276.232056</v>
      </c>
      <c r="AC35" s="12">
        <v>275.51733400000001</v>
      </c>
      <c r="AD35" s="12">
        <v>274.80447400000003</v>
      </c>
      <c r="AE35" s="12">
        <v>274.093414</v>
      </c>
      <c r="AF35" s="12">
        <v>273.38424700000002</v>
      </c>
      <c r="AG35" s="12">
        <v>272.67687999999998</v>
      </c>
      <c r="AH35" s="12">
        <v>271.97134399999999</v>
      </c>
      <c r="AI35" s="12">
        <v>271.26763899999997</v>
      </c>
      <c r="AJ35" s="12">
        <v>270.565765</v>
      </c>
      <c r="AK35" s="12">
        <v>269.86569200000002</v>
      </c>
      <c r="AL35" s="12">
        <v>269.16744999999997</v>
      </c>
      <c r="AM35" s="8">
        <v>-2.1549999999999998E-3</v>
      </c>
    </row>
    <row r="36" spans="1:39" ht="15" customHeight="1">
      <c r="A36" s="7" t="s">
        <v>371</v>
      </c>
      <c r="B36" s="10" t="s">
        <v>167</v>
      </c>
      <c r="C36" s="12">
        <v>1413.5642089999999</v>
      </c>
      <c r="D36" s="12">
        <v>1420.661621</v>
      </c>
      <c r="E36" s="12">
        <v>1427.3754879999999</v>
      </c>
      <c r="F36" s="12">
        <v>1433.5758060000001</v>
      </c>
      <c r="G36" s="12">
        <v>1439.1467290000001</v>
      </c>
      <c r="H36" s="12">
        <v>1443.997437</v>
      </c>
      <c r="I36" s="12">
        <v>1448.1358640000001</v>
      </c>
      <c r="J36" s="12">
        <v>1451.6549070000001</v>
      </c>
      <c r="K36" s="12">
        <v>1454.6323239999999</v>
      </c>
      <c r="L36" s="12">
        <v>1457.1604</v>
      </c>
      <c r="M36" s="12">
        <v>1459.2536620000001</v>
      </c>
      <c r="N36" s="12">
        <v>1460.845581</v>
      </c>
      <c r="O36" s="12">
        <v>1461.945068</v>
      </c>
      <c r="P36" s="12">
        <v>1462.627686</v>
      </c>
      <c r="Q36" s="12">
        <v>1462.9644780000001</v>
      </c>
      <c r="R36" s="12">
        <v>1462.9864500000001</v>
      </c>
      <c r="S36" s="12">
        <v>1462.650269</v>
      </c>
      <c r="T36" s="12">
        <v>1461.946655</v>
      </c>
      <c r="U36" s="12">
        <v>1460.893677</v>
      </c>
      <c r="V36" s="12">
        <v>1459.5076899999999</v>
      </c>
      <c r="W36" s="12">
        <v>1457.7971190000001</v>
      </c>
      <c r="X36" s="12">
        <v>1455.747803</v>
      </c>
      <c r="Y36" s="12">
        <v>1453.3618160000001</v>
      </c>
      <c r="Z36" s="12">
        <v>1450.6407469999999</v>
      </c>
      <c r="AA36" s="12">
        <v>1447.5855710000001</v>
      </c>
      <c r="AB36" s="12">
        <v>1444.194702</v>
      </c>
      <c r="AC36" s="12">
        <v>1440.811768</v>
      </c>
      <c r="AD36" s="12">
        <v>1437.436768</v>
      </c>
      <c r="AE36" s="12">
        <v>1434.0695800000001</v>
      </c>
      <c r="AF36" s="12">
        <v>1430.710327</v>
      </c>
      <c r="AG36" s="12">
        <v>1427.359009</v>
      </c>
      <c r="AH36" s="12">
        <v>1424.0155030000001</v>
      </c>
      <c r="AI36" s="12">
        <v>1420.6798100000001</v>
      </c>
      <c r="AJ36" s="12">
        <v>1417.3519289999999</v>
      </c>
      <c r="AK36" s="12">
        <v>1414.0318600000001</v>
      </c>
      <c r="AL36" s="12">
        <v>1410.719482</v>
      </c>
      <c r="AM36" s="8">
        <v>-2.0699999999999999E-4</v>
      </c>
    </row>
    <row r="37" spans="1:39" ht="15" customHeight="1">
      <c r="A37" s="7" t="s">
        <v>370</v>
      </c>
      <c r="B37" s="10" t="s">
        <v>165</v>
      </c>
      <c r="C37" s="12">
        <v>176.57768200000001</v>
      </c>
      <c r="D37" s="12">
        <v>176.557129</v>
      </c>
      <c r="E37" s="12">
        <v>176.487854</v>
      </c>
      <c r="F37" s="12">
        <v>176.37760900000001</v>
      </c>
      <c r="G37" s="12">
        <v>176.23407</v>
      </c>
      <c r="H37" s="12">
        <v>176.06002799999999</v>
      </c>
      <c r="I37" s="12">
        <v>175.85110499999999</v>
      </c>
      <c r="J37" s="12">
        <v>175.606155</v>
      </c>
      <c r="K37" s="12">
        <v>175.32867400000001</v>
      </c>
      <c r="L37" s="12">
        <v>175.02188100000001</v>
      </c>
      <c r="M37" s="12">
        <v>174.68693500000001</v>
      </c>
      <c r="N37" s="12">
        <v>174.32171600000001</v>
      </c>
      <c r="O37" s="12">
        <v>173.926117</v>
      </c>
      <c r="P37" s="12">
        <v>173.50170900000001</v>
      </c>
      <c r="Q37" s="12">
        <v>173.050568</v>
      </c>
      <c r="R37" s="12">
        <v>172.57238799999999</v>
      </c>
      <c r="S37" s="12">
        <v>172.06552099999999</v>
      </c>
      <c r="T37" s="12">
        <v>171.53071600000001</v>
      </c>
      <c r="U37" s="12">
        <v>170.97061199999999</v>
      </c>
      <c r="V37" s="12">
        <v>170.38836699999999</v>
      </c>
      <c r="W37" s="12">
        <v>169.78323399999999</v>
      </c>
      <c r="X37" s="12">
        <v>169.15164200000001</v>
      </c>
      <c r="Y37" s="12">
        <v>168.49558999999999</v>
      </c>
      <c r="Z37" s="12">
        <v>167.821213</v>
      </c>
      <c r="AA37" s="12">
        <v>167.134354</v>
      </c>
      <c r="AB37" s="12">
        <v>166.436218</v>
      </c>
      <c r="AC37" s="12">
        <v>165.740982</v>
      </c>
      <c r="AD37" s="12">
        <v>165.04866000000001</v>
      </c>
      <c r="AE37" s="12">
        <v>164.35922199999999</v>
      </c>
      <c r="AF37" s="12">
        <v>163.67266799999999</v>
      </c>
      <c r="AG37" s="12">
        <v>162.98898299999999</v>
      </c>
      <c r="AH37" s="12">
        <v>162.30815100000001</v>
      </c>
      <c r="AI37" s="12">
        <v>161.630157</v>
      </c>
      <c r="AJ37" s="12">
        <v>160.95500200000001</v>
      </c>
      <c r="AK37" s="12">
        <v>160.282669</v>
      </c>
      <c r="AL37" s="12">
        <v>159.61314400000001</v>
      </c>
      <c r="AM37" s="8">
        <v>-2.9629999999999999E-3</v>
      </c>
    </row>
    <row r="38" spans="1:39" ht="15" customHeight="1">
      <c r="A38" s="7" t="s">
        <v>369</v>
      </c>
      <c r="B38" s="10" t="s">
        <v>163</v>
      </c>
      <c r="C38" s="12">
        <v>676.38324</v>
      </c>
      <c r="D38" s="12">
        <v>684.77179000000001</v>
      </c>
      <c r="E38" s="12">
        <v>693.11779799999999</v>
      </c>
      <c r="F38" s="12">
        <v>701.42083700000001</v>
      </c>
      <c r="G38" s="12">
        <v>709.69177200000001</v>
      </c>
      <c r="H38" s="12">
        <v>717.93566899999996</v>
      </c>
      <c r="I38" s="12">
        <v>725.76080300000001</v>
      </c>
      <c r="J38" s="12">
        <v>733.55542000000003</v>
      </c>
      <c r="K38" s="12">
        <v>741.29711899999995</v>
      </c>
      <c r="L38" s="12">
        <v>748.99468999999999</v>
      </c>
      <c r="M38" s="12">
        <v>756.64910899999995</v>
      </c>
      <c r="N38" s="12">
        <v>763.78442399999994</v>
      </c>
      <c r="O38" s="12">
        <v>770.88000499999998</v>
      </c>
      <c r="P38" s="12">
        <v>777.90356399999996</v>
      </c>
      <c r="Q38" s="12">
        <v>784.86535600000002</v>
      </c>
      <c r="R38" s="12">
        <v>791.756531</v>
      </c>
      <c r="S38" s="12">
        <v>798.07629399999996</v>
      </c>
      <c r="T38" s="12">
        <v>804.33960000000002</v>
      </c>
      <c r="U38" s="12">
        <v>810.50915499999996</v>
      </c>
      <c r="V38" s="12">
        <v>816.60675000000003</v>
      </c>
      <c r="W38" s="12">
        <v>822.62823500000002</v>
      </c>
      <c r="X38" s="12">
        <v>828.05187999999998</v>
      </c>
      <c r="Y38" s="12">
        <v>833.40490699999998</v>
      </c>
      <c r="Z38" s="12">
        <v>838.66033900000002</v>
      </c>
      <c r="AA38" s="12">
        <v>843.84716800000001</v>
      </c>
      <c r="AB38" s="12">
        <v>848.96417199999996</v>
      </c>
      <c r="AC38" s="12">
        <v>854.11224400000003</v>
      </c>
      <c r="AD38" s="12">
        <v>859.29150400000003</v>
      </c>
      <c r="AE38" s="12">
        <v>864.50219700000002</v>
      </c>
      <c r="AF38" s="12">
        <v>869.74444600000004</v>
      </c>
      <c r="AG38" s="12">
        <v>875.01849400000003</v>
      </c>
      <c r="AH38" s="12">
        <v>880.324524</v>
      </c>
      <c r="AI38" s="12">
        <v>885.66272000000004</v>
      </c>
      <c r="AJ38" s="12">
        <v>891.03332499999999</v>
      </c>
      <c r="AK38" s="12">
        <v>896.43646200000001</v>
      </c>
      <c r="AL38" s="12">
        <v>901.87237500000003</v>
      </c>
      <c r="AM38" s="8">
        <v>8.1329999999999996E-3</v>
      </c>
    </row>
    <row r="39" spans="1:39" ht="15" customHeight="1">
      <c r="A39" s="7" t="s">
        <v>368</v>
      </c>
      <c r="B39" s="10" t="s">
        <v>161</v>
      </c>
      <c r="C39" s="12">
        <v>1746.445557</v>
      </c>
      <c r="D39" s="12">
        <v>1766.6295170000001</v>
      </c>
      <c r="E39" s="12">
        <v>1786.5527340000001</v>
      </c>
      <c r="F39" s="12">
        <v>1806.2210689999999</v>
      </c>
      <c r="G39" s="12">
        <v>1825.648682</v>
      </c>
      <c r="H39" s="12">
        <v>1844.8638920000001</v>
      </c>
      <c r="I39" s="12">
        <v>1863.6235349999999</v>
      </c>
      <c r="J39" s="12">
        <v>1882.156616</v>
      </c>
      <c r="K39" s="12">
        <v>1900.3876949999999</v>
      </c>
      <c r="L39" s="12">
        <v>1918.2633060000001</v>
      </c>
      <c r="M39" s="12">
        <v>1935.7604980000001</v>
      </c>
      <c r="N39" s="12">
        <v>1952.5924070000001</v>
      </c>
      <c r="O39" s="12">
        <v>1969.0924070000001</v>
      </c>
      <c r="P39" s="12">
        <v>1985.2147219999999</v>
      </c>
      <c r="Q39" s="12">
        <v>2000.944336</v>
      </c>
      <c r="R39" s="12">
        <v>2016.2673339999999</v>
      </c>
      <c r="S39" s="12">
        <v>2030.8553469999999</v>
      </c>
      <c r="T39" s="12">
        <v>2045.0625</v>
      </c>
      <c r="U39" s="12">
        <v>2058.8562010000001</v>
      </c>
      <c r="V39" s="12">
        <v>2072.2453609999998</v>
      </c>
      <c r="W39" s="12">
        <v>2085.2250979999999</v>
      </c>
      <c r="X39" s="12">
        <v>2097.4440920000002</v>
      </c>
      <c r="Y39" s="12">
        <v>2109.2614749999998</v>
      </c>
      <c r="Z39" s="12">
        <v>2120.6601559999999</v>
      </c>
      <c r="AA39" s="12">
        <v>2131.6623540000001</v>
      </c>
      <c r="AB39" s="12">
        <v>2142.2634280000002</v>
      </c>
      <c r="AC39" s="12">
        <v>2152.9169919999999</v>
      </c>
      <c r="AD39" s="12">
        <v>2163.623779</v>
      </c>
      <c r="AE39" s="12">
        <v>2174.383789</v>
      </c>
      <c r="AF39" s="12">
        <v>2185.1972660000001</v>
      </c>
      <c r="AG39" s="12">
        <v>2196.0646969999998</v>
      </c>
      <c r="AH39" s="12">
        <v>2206.9858399999998</v>
      </c>
      <c r="AI39" s="12">
        <v>2217.9616700000001</v>
      </c>
      <c r="AJ39" s="12">
        <v>2228.9916990000002</v>
      </c>
      <c r="AK39" s="12">
        <v>2240.076904</v>
      </c>
      <c r="AL39" s="12">
        <v>2251.2170409999999</v>
      </c>
      <c r="AM39" s="8">
        <v>7.1549999999999999E-3</v>
      </c>
    </row>
    <row r="40" spans="1:39" ht="15" customHeight="1">
      <c r="A40" s="7" t="s">
        <v>367</v>
      </c>
      <c r="B40" s="10" t="s">
        <v>159</v>
      </c>
      <c r="C40" s="12">
        <v>31.932563999999999</v>
      </c>
      <c r="D40" s="12">
        <v>32.438552999999999</v>
      </c>
      <c r="E40" s="12">
        <v>32.978149000000002</v>
      </c>
      <c r="F40" s="12">
        <v>33.480502999999999</v>
      </c>
      <c r="G40" s="12">
        <v>34.019458999999998</v>
      </c>
      <c r="H40" s="12">
        <v>34.543776999999999</v>
      </c>
      <c r="I40" s="12">
        <v>35.065834000000002</v>
      </c>
      <c r="J40" s="12">
        <v>35.552624000000002</v>
      </c>
      <c r="K40" s="12">
        <v>36.056998999999998</v>
      </c>
      <c r="L40" s="12">
        <v>36.532524000000002</v>
      </c>
      <c r="M40" s="12">
        <v>37.002712000000002</v>
      </c>
      <c r="N40" s="12">
        <v>37.479427000000001</v>
      </c>
      <c r="O40" s="12">
        <v>37.930633999999998</v>
      </c>
      <c r="P40" s="12">
        <v>38.373913000000002</v>
      </c>
      <c r="Q40" s="12">
        <v>38.817954999999998</v>
      </c>
      <c r="R40" s="12">
        <v>39.251868999999999</v>
      </c>
      <c r="S40" s="12">
        <v>39.686912999999997</v>
      </c>
      <c r="T40" s="12">
        <v>40.132064999999997</v>
      </c>
      <c r="U40" s="12">
        <v>40.586959999999998</v>
      </c>
      <c r="V40" s="12">
        <v>41.047474000000001</v>
      </c>
      <c r="W40" s="12">
        <v>41.520221999999997</v>
      </c>
      <c r="X40" s="12">
        <v>41.972709999999999</v>
      </c>
      <c r="Y40" s="12">
        <v>42.425776999999997</v>
      </c>
      <c r="Z40" s="12">
        <v>42.854660000000003</v>
      </c>
      <c r="AA40" s="12">
        <v>43.316718999999999</v>
      </c>
      <c r="AB40" s="12">
        <v>43.745227999999997</v>
      </c>
      <c r="AC40" s="12">
        <v>44.177975000000004</v>
      </c>
      <c r="AD40" s="12">
        <v>44.615004999999996</v>
      </c>
      <c r="AE40" s="12">
        <v>45.056358000000003</v>
      </c>
      <c r="AF40" s="12">
        <v>45.502079000000002</v>
      </c>
      <c r="AG40" s="12">
        <v>45.952205999999997</v>
      </c>
      <c r="AH40" s="12">
        <v>46.406787999999999</v>
      </c>
      <c r="AI40" s="12">
        <v>46.865864000000002</v>
      </c>
      <c r="AJ40" s="12">
        <v>47.329483000000003</v>
      </c>
      <c r="AK40" s="12">
        <v>47.797691</v>
      </c>
      <c r="AL40" s="12">
        <v>48.270527000000001</v>
      </c>
      <c r="AM40" s="8">
        <v>1.1759E-2</v>
      </c>
    </row>
    <row r="42" spans="1:39" ht="15" customHeight="1">
      <c r="B42" s="6" t="s">
        <v>366</v>
      </c>
    </row>
    <row r="43" spans="1:39" ht="15" customHeight="1">
      <c r="B43" s="6" t="s">
        <v>365</v>
      </c>
    </row>
    <row r="44" spans="1:39" ht="15" customHeight="1">
      <c r="B44" s="6" t="s">
        <v>364</v>
      </c>
    </row>
    <row r="45" spans="1:39" ht="15" customHeight="1">
      <c r="A45" s="7" t="s">
        <v>363</v>
      </c>
      <c r="B45" s="10" t="s">
        <v>348</v>
      </c>
      <c r="C45" s="12">
        <v>641.53765899999996</v>
      </c>
      <c r="D45" s="12">
        <v>646.55041500000004</v>
      </c>
      <c r="E45" s="12">
        <v>662.60479699999996</v>
      </c>
      <c r="F45" s="12">
        <v>680.19476299999997</v>
      </c>
      <c r="G45" s="12">
        <v>695.37133800000004</v>
      </c>
      <c r="H45" s="12">
        <v>711.45507799999996</v>
      </c>
      <c r="I45" s="12">
        <v>729.35064699999998</v>
      </c>
      <c r="J45" s="12">
        <v>747.238159</v>
      </c>
      <c r="K45" s="12">
        <v>764.01129200000003</v>
      </c>
      <c r="L45" s="12">
        <v>780.79278599999998</v>
      </c>
      <c r="M45" s="12">
        <v>797.074524</v>
      </c>
      <c r="N45" s="12">
        <v>812.04840100000001</v>
      </c>
      <c r="O45" s="12">
        <v>827.85363800000005</v>
      </c>
      <c r="P45" s="12">
        <v>845.40313700000002</v>
      </c>
      <c r="Q45" s="12">
        <v>862.04638699999998</v>
      </c>
      <c r="R45" s="12">
        <v>876.63079800000003</v>
      </c>
      <c r="S45" s="12">
        <v>890.72949200000005</v>
      </c>
      <c r="T45" s="12">
        <v>905.81567399999994</v>
      </c>
      <c r="U45" s="12">
        <v>922.44641100000001</v>
      </c>
      <c r="V45" s="12">
        <v>939.98919699999999</v>
      </c>
      <c r="W45" s="12">
        <v>958.02239999999995</v>
      </c>
      <c r="X45" s="12">
        <v>976.23095699999999</v>
      </c>
      <c r="Y45" s="12">
        <v>994.59600799999998</v>
      </c>
      <c r="Z45" s="12">
        <v>1013.9710690000001</v>
      </c>
      <c r="AA45" s="12">
        <v>1032.719971</v>
      </c>
      <c r="AB45" s="12">
        <v>1050.6560059999999</v>
      </c>
      <c r="AC45" s="12">
        <v>1068.7222899999999</v>
      </c>
      <c r="AD45" s="12">
        <v>1087.4858400000001</v>
      </c>
      <c r="AE45" s="12">
        <v>1106.5998540000001</v>
      </c>
      <c r="AF45" s="12">
        <v>1125.607178</v>
      </c>
      <c r="AG45" s="12">
        <v>1145.0593260000001</v>
      </c>
      <c r="AH45" s="12">
        <v>1164.4157709999999</v>
      </c>
      <c r="AI45" s="12">
        <v>1182.4812010000001</v>
      </c>
      <c r="AJ45" s="12">
        <v>1199.8101810000001</v>
      </c>
      <c r="AK45" s="12">
        <v>1217.8779300000001</v>
      </c>
      <c r="AL45" s="12">
        <v>1235.956909</v>
      </c>
      <c r="AM45" s="8">
        <v>1.924E-2</v>
      </c>
    </row>
    <row r="46" spans="1:39" ht="15" customHeight="1">
      <c r="A46" s="7" t="s">
        <v>362</v>
      </c>
      <c r="B46" s="10" t="s">
        <v>346</v>
      </c>
      <c r="C46" s="12">
        <v>28.168461000000001</v>
      </c>
      <c r="D46" s="12">
        <v>28.89706</v>
      </c>
      <c r="E46" s="12">
        <v>29.782786999999999</v>
      </c>
      <c r="F46" s="12">
        <v>30.692364000000001</v>
      </c>
      <c r="G46" s="12">
        <v>31.535198000000001</v>
      </c>
      <c r="H46" s="12">
        <v>32.350323000000003</v>
      </c>
      <c r="I46" s="12">
        <v>33.144142000000002</v>
      </c>
      <c r="J46" s="12">
        <v>33.949691999999999</v>
      </c>
      <c r="K46" s="12">
        <v>34.769053999999997</v>
      </c>
      <c r="L46" s="12">
        <v>35.599429999999998</v>
      </c>
      <c r="M46" s="12">
        <v>36.433490999999997</v>
      </c>
      <c r="N46" s="12">
        <v>37.265369</v>
      </c>
      <c r="O46" s="12">
        <v>38.121254</v>
      </c>
      <c r="P46" s="12">
        <v>39.003962999999999</v>
      </c>
      <c r="Q46" s="12">
        <v>39.919772999999999</v>
      </c>
      <c r="R46" s="12">
        <v>40.871127999999999</v>
      </c>
      <c r="S46" s="12">
        <v>41.836337999999998</v>
      </c>
      <c r="T46" s="12">
        <v>42.822127999999999</v>
      </c>
      <c r="U46" s="12">
        <v>43.838149999999999</v>
      </c>
      <c r="V46" s="12">
        <v>44.886021</v>
      </c>
      <c r="W46" s="12">
        <v>45.959805000000003</v>
      </c>
      <c r="X46" s="12">
        <v>47.040123000000001</v>
      </c>
      <c r="Y46" s="12">
        <v>48.139194000000003</v>
      </c>
      <c r="Z46" s="12">
        <v>49.263275</v>
      </c>
      <c r="AA46" s="12">
        <v>50.414603999999997</v>
      </c>
      <c r="AB46" s="12">
        <v>51.591937999999999</v>
      </c>
      <c r="AC46" s="12">
        <v>52.796588999999997</v>
      </c>
      <c r="AD46" s="12">
        <v>54.029232</v>
      </c>
      <c r="AE46" s="12">
        <v>55.290497000000002</v>
      </c>
      <c r="AF46" s="12">
        <v>56.581020000000002</v>
      </c>
      <c r="AG46" s="12">
        <v>57.901519999999998</v>
      </c>
      <c r="AH46" s="12">
        <v>59.252688999999997</v>
      </c>
      <c r="AI46" s="12">
        <v>60.635204000000002</v>
      </c>
      <c r="AJ46" s="12">
        <v>62.049824000000001</v>
      </c>
      <c r="AK46" s="12">
        <v>63.497269000000003</v>
      </c>
      <c r="AL46" s="12">
        <v>64.978333000000006</v>
      </c>
      <c r="AM46" s="8">
        <v>2.4119000000000002E-2</v>
      </c>
    </row>
    <row r="47" spans="1:39" ht="15" customHeight="1">
      <c r="A47" s="7" t="s">
        <v>361</v>
      </c>
      <c r="B47" s="10" t="s">
        <v>344</v>
      </c>
      <c r="C47" s="12">
        <v>26.387658999999999</v>
      </c>
      <c r="D47" s="12">
        <v>27.357676000000001</v>
      </c>
      <c r="E47" s="12">
        <v>28.464231000000002</v>
      </c>
      <c r="F47" s="12">
        <v>29.698778000000001</v>
      </c>
      <c r="G47" s="12">
        <v>30.964552000000001</v>
      </c>
      <c r="H47" s="12">
        <v>32.258507000000002</v>
      </c>
      <c r="I47" s="12">
        <v>33.580894000000001</v>
      </c>
      <c r="J47" s="12">
        <v>34.932513999999998</v>
      </c>
      <c r="K47" s="12">
        <v>36.326529999999998</v>
      </c>
      <c r="L47" s="12">
        <v>37.764011000000004</v>
      </c>
      <c r="M47" s="12">
        <v>39.226891000000002</v>
      </c>
      <c r="N47" s="12">
        <v>40.734135000000002</v>
      </c>
      <c r="O47" s="12">
        <v>42.286498999999999</v>
      </c>
      <c r="P47" s="12">
        <v>43.891697000000001</v>
      </c>
      <c r="Q47" s="12">
        <v>45.531123999999998</v>
      </c>
      <c r="R47" s="12">
        <v>47.248984999999998</v>
      </c>
      <c r="S47" s="12">
        <v>49.021293999999997</v>
      </c>
      <c r="T47" s="12">
        <v>50.842415000000003</v>
      </c>
      <c r="U47" s="12">
        <v>52.726146999999997</v>
      </c>
      <c r="V47" s="12">
        <v>54.674571999999998</v>
      </c>
      <c r="W47" s="12">
        <v>56.689673999999997</v>
      </c>
      <c r="X47" s="12">
        <v>58.783130999999997</v>
      </c>
      <c r="Y47" s="12">
        <v>60.911999000000002</v>
      </c>
      <c r="Z47" s="12">
        <v>63.161320000000003</v>
      </c>
      <c r="AA47" s="12">
        <v>65.485793999999999</v>
      </c>
      <c r="AB47" s="12">
        <v>67.926422000000002</v>
      </c>
      <c r="AC47" s="12">
        <v>70.460944999999995</v>
      </c>
      <c r="AD47" s="12">
        <v>73.092986999999994</v>
      </c>
      <c r="AE47" s="12">
        <v>75.826346999999998</v>
      </c>
      <c r="AF47" s="12">
        <v>78.664917000000003</v>
      </c>
      <c r="AG47" s="12">
        <v>81.612762000000004</v>
      </c>
      <c r="AH47" s="12">
        <v>84.674141000000006</v>
      </c>
      <c r="AI47" s="12">
        <v>87.853408999999999</v>
      </c>
      <c r="AJ47" s="12">
        <v>91.155128000000005</v>
      </c>
      <c r="AK47" s="12">
        <v>94.584052999999997</v>
      </c>
      <c r="AL47" s="12">
        <v>98.145095999999995</v>
      </c>
      <c r="AM47" s="8">
        <v>3.8287000000000002E-2</v>
      </c>
    </row>
    <row r="48" spans="1:39" ht="15" customHeight="1">
      <c r="A48" s="7" t="s">
        <v>360</v>
      </c>
      <c r="B48" s="10" t="s">
        <v>342</v>
      </c>
      <c r="C48" s="12">
        <v>98.895713999999998</v>
      </c>
      <c r="D48" s="12">
        <v>102.24556699999999</v>
      </c>
      <c r="E48" s="12">
        <v>107.170563</v>
      </c>
      <c r="F48" s="12">
        <v>112.71781900000001</v>
      </c>
      <c r="G48" s="12">
        <v>118.514641</v>
      </c>
      <c r="H48" s="12">
        <v>124.624832</v>
      </c>
      <c r="I48" s="12">
        <v>130.92338599999999</v>
      </c>
      <c r="J48" s="12">
        <v>137.41540499999999</v>
      </c>
      <c r="K48" s="12">
        <v>144.16931199999999</v>
      </c>
      <c r="L48" s="12">
        <v>151.13511700000001</v>
      </c>
      <c r="M48" s="12">
        <v>158.221664</v>
      </c>
      <c r="N48" s="12">
        <v>165.588943</v>
      </c>
      <c r="O48" s="12">
        <v>173.26121499999999</v>
      </c>
      <c r="P48" s="12">
        <v>181.21106</v>
      </c>
      <c r="Q48" s="12">
        <v>189.47294600000001</v>
      </c>
      <c r="R48" s="12">
        <v>198.17510999999999</v>
      </c>
      <c r="S48" s="12">
        <v>207.289154</v>
      </c>
      <c r="T48" s="12">
        <v>216.76525899999999</v>
      </c>
      <c r="U48" s="12">
        <v>226.65358000000001</v>
      </c>
      <c r="V48" s="12">
        <v>236.93959000000001</v>
      </c>
      <c r="W48" s="12">
        <v>247.763306</v>
      </c>
      <c r="X48" s="12">
        <v>259.15332000000001</v>
      </c>
      <c r="Y48" s="12">
        <v>271.055725</v>
      </c>
      <c r="Z48" s="12">
        <v>283.654785</v>
      </c>
      <c r="AA48" s="12">
        <v>296.86611900000003</v>
      </c>
      <c r="AB48" s="12">
        <v>310.66143799999998</v>
      </c>
      <c r="AC48" s="12">
        <v>325.13092</v>
      </c>
      <c r="AD48" s="12">
        <v>340.30761699999999</v>
      </c>
      <c r="AE48" s="12">
        <v>356.22628800000001</v>
      </c>
      <c r="AF48" s="12">
        <v>372.92340100000001</v>
      </c>
      <c r="AG48" s="12">
        <v>390.43719499999997</v>
      </c>
      <c r="AH48" s="12">
        <v>408.80789199999998</v>
      </c>
      <c r="AI48" s="12">
        <v>428.07736199999999</v>
      </c>
      <c r="AJ48" s="12">
        <v>448.29019199999999</v>
      </c>
      <c r="AK48" s="12">
        <v>469.49234000000001</v>
      </c>
      <c r="AL48" s="12">
        <v>491.73266599999999</v>
      </c>
      <c r="AM48" s="8">
        <v>4.7275999999999999E-2</v>
      </c>
    </row>
    <row r="49" spans="1:39" ht="15" customHeight="1">
      <c r="A49" s="7" t="s">
        <v>359</v>
      </c>
      <c r="B49" s="10" t="s">
        <v>340</v>
      </c>
      <c r="C49" s="12">
        <v>495.131531</v>
      </c>
      <c r="D49" s="12">
        <v>510.61334199999999</v>
      </c>
      <c r="E49" s="12">
        <v>526.18603499999995</v>
      </c>
      <c r="F49" s="12">
        <v>541.96966599999996</v>
      </c>
      <c r="G49" s="12">
        <v>558.05352800000003</v>
      </c>
      <c r="H49" s="12">
        <v>574.59600799999998</v>
      </c>
      <c r="I49" s="12">
        <v>591.43316700000003</v>
      </c>
      <c r="J49" s="12">
        <v>608.71636999999998</v>
      </c>
      <c r="K49" s="12">
        <v>626.52203399999996</v>
      </c>
      <c r="L49" s="12">
        <v>644.74432400000001</v>
      </c>
      <c r="M49" s="12">
        <v>663.13983199999996</v>
      </c>
      <c r="N49" s="12">
        <v>681.84265100000005</v>
      </c>
      <c r="O49" s="12">
        <v>700.81079099999999</v>
      </c>
      <c r="P49" s="12">
        <v>720.20019500000001</v>
      </c>
      <c r="Q49" s="12">
        <v>739.79303000000004</v>
      </c>
      <c r="R49" s="12">
        <v>759.56243900000004</v>
      </c>
      <c r="S49" s="12">
        <v>780.09027100000003</v>
      </c>
      <c r="T49" s="12">
        <v>801.09539800000005</v>
      </c>
      <c r="U49" s="12">
        <v>822.60394299999996</v>
      </c>
      <c r="V49" s="12">
        <v>844.61602800000003</v>
      </c>
      <c r="W49" s="12">
        <v>867.31304899999998</v>
      </c>
      <c r="X49" s="12">
        <v>890.77484100000004</v>
      </c>
      <c r="Y49" s="12">
        <v>914.78228799999999</v>
      </c>
      <c r="Z49" s="12">
        <v>939.53192100000001</v>
      </c>
      <c r="AA49" s="12">
        <v>964.90936299999998</v>
      </c>
      <c r="AB49" s="12">
        <v>990.93707300000005</v>
      </c>
      <c r="AC49" s="12">
        <v>1017.715271</v>
      </c>
      <c r="AD49" s="12">
        <v>1045.2661129999999</v>
      </c>
      <c r="AE49" s="12">
        <v>1073.6116939999999</v>
      </c>
      <c r="AF49" s="12">
        <v>1102.7751459999999</v>
      </c>
      <c r="AG49" s="12">
        <v>1132.779663</v>
      </c>
      <c r="AH49" s="12">
        <v>1163.64978</v>
      </c>
      <c r="AI49" s="12">
        <v>1195.4105219999999</v>
      </c>
      <c r="AJ49" s="12">
        <v>1228.087769</v>
      </c>
      <c r="AK49" s="12">
        <v>1261.7073969999999</v>
      </c>
      <c r="AL49" s="12">
        <v>1296.2971190000001</v>
      </c>
      <c r="AM49" s="8">
        <v>2.7781E-2</v>
      </c>
    </row>
    <row r="50" spans="1:39" ht="15" customHeight="1">
      <c r="A50" s="7" t="s">
        <v>358</v>
      </c>
      <c r="B50" s="10" t="s">
        <v>338</v>
      </c>
      <c r="C50" s="12">
        <v>36.791435</v>
      </c>
      <c r="D50" s="12">
        <v>38.997760999999997</v>
      </c>
      <c r="E50" s="12">
        <v>41.469864000000001</v>
      </c>
      <c r="F50" s="12">
        <v>44.109447000000003</v>
      </c>
      <c r="G50" s="12">
        <v>46.844414</v>
      </c>
      <c r="H50" s="12">
        <v>49.655898999999998</v>
      </c>
      <c r="I50" s="12">
        <v>52.655597999999998</v>
      </c>
      <c r="J50" s="12">
        <v>55.803882999999999</v>
      </c>
      <c r="K50" s="12">
        <v>59.172835999999997</v>
      </c>
      <c r="L50" s="12">
        <v>62.721438999999997</v>
      </c>
      <c r="M50" s="12">
        <v>66.460892000000001</v>
      </c>
      <c r="N50" s="12">
        <v>70.447220000000002</v>
      </c>
      <c r="O50" s="12">
        <v>74.726662000000005</v>
      </c>
      <c r="P50" s="12">
        <v>79.316185000000004</v>
      </c>
      <c r="Q50" s="12">
        <v>84.186431999999996</v>
      </c>
      <c r="R50" s="12">
        <v>89.330512999999996</v>
      </c>
      <c r="S50" s="12">
        <v>94.799019000000001</v>
      </c>
      <c r="T50" s="12">
        <v>100.569321</v>
      </c>
      <c r="U50" s="12">
        <v>106.856819</v>
      </c>
      <c r="V50" s="12">
        <v>113.430679</v>
      </c>
      <c r="W50" s="12">
        <v>120.39289100000001</v>
      </c>
      <c r="X50" s="12">
        <v>127.779968</v>
      </c>
      <c r="Y50" s="12">
        <v>135.57804899999999</v>
      </c>
      <c r="Z50" s="12">
        <v>143.93348700000001</v>
      </c>
      <c r="AA50" s="12">
        <v>152.74891700000001</v>
      </c>
      <c r="AB50" s="12">
        <v>162.08184800000001</v>
      </c>
      <c r="AC50" s="12">
        <v>171.98951700000001</v>
      </c>
      <c r="AD50" s="12">
        <v>182.50735499999999</v>
      </c>
      <c r="AE50" s="12">
        <v>193.673157</v>
      </c>
      <c r="AF50" s="12">
        <v>205.526825</v>
      </c>
      <c r="AG50" s="12">
        <v>218.11080899999999</v>
      </c>
      <c r="AH50" s="12">
        <v>231.47027600000001</v>
      </c>
      <c r="AI50" s="12">
        <v>245.65306100000001</v>
      </c>
      <c r="AJ50" s="12">
        <v>260.709991</v>
      </c>
      <c r="AK50" s="12">
        <v>276.69500699999998</v>
      </c>
      <c r="AL50" s="12">
        <v>293.66546599999998</v>
      </c>
      <c r="AM50" s="8">
        <v>6.1178999999999997E-2</v>
      </c>
    </row>
    <row r="51" spans="1:39" ht="15" customHeight="1">
      <c r="A51" s="7" t="s">
        <v>357</v>
      </c>
      <c r="B51" s="10" t="s">
        <v>336</v>
      </c>
      <c r="C51" s="12">
        <v>63.516724000000004</v>
      </c>
      <c r="D51" s="12">
        <v>66.628365000000002</v>
      </c>
      <c r="E51" s="12">
        <v>69.890052999999995</v>
      </c>
      <c r="F51" s="12">
        <v>73.306786000000002</v>
      </c>
      <c r="G51" s="12">
        <v>76.921631000000005</v>
      </c>
      <c r="H51" s="12">
        <v>80.726685000000003</v>
      </c>
      <c r="I51" s="12">
        <v>84.772109999999998</v>
      </c>
      <c r="J51" s="12">
        <v>88.983542999999997</v>
      </c>
      <c r="K51" s="12">
        <v>93.332504</v>
      </c>
      <c r="L51" s="12">
        <v>97.808357000000001</v>
      </c>
      <c r="M51" s="12">
        <v>102.41745</v>
      </c>
      <c r="N51" s="12">
        <v>107.142189</v>
      </c>
      <c r="O51" s="12">
        <v>111.917221</v>
      </c>
      <c r="P51" s="12">
        <v>116.876694</v>
      </c>
      <c r="Q51" s="12">
        <v>121.99781</v>
      </c>
      <c r="R51" s="12">
        <v>127.24612399999999</v>
      </c>
      <c r="S51" s="12">
        <v>132.71397400000001</v>
      </c>
      <c r="T51" s="12">
        <v>138.25796500000001</v>
      </c>
      <c r="U51" s="12">
        <v>143.87484699999999</v>
      </c>
      <c r="V51" s="12">
        <v>149.72912600000001</v>
      </c>
      <c r="W51" s="12">
        <v>155.81793200000001</v>
      </c>
      <c r="X51" s="12">
        <v>162.17340100000001</v>
      </c>
      <c r="Y51" s="12">
        <v>168.474716</v>
      </c>
      <c r="Z51" s="12">
        <v>174.870102</v>
      </c>
      <c r="AA51" s="12">
        <v>181.57730100000001</v>
      </c>
      <c r="AB51" s="12">
        <v>188.544083</v>
      </c>
      <c r="AC51" s="12">
        <v>195.78831500000001</v>
      </c>
      <c r="AD51" s="12">
        <v>203.32119800000001</v>
      </c>
      <c r="AE51" s="12">
        <v>211.15438800000001</v>
      </c>
      <c r="AF51" s="12">
        <v>219.30001799999999</v>
      </c>
      <c r="AG51" s="12">
        <v>227.77076700000001</v>
      </c>
      <c r="AH51" s="12">
        <v>236.57972699999999</v>
      </c>
      <c r="AI51" s="12">
        <v>245.74056999999999</v>
      </c>
      <c r="AJ51" s="12">
        <v>255.26744099999999</v>
      </c>
      <c r="AK51" s="12">
        <v>265.17529300000001</v>
      </c>
      <c r="AL51" s="12">
        <v>275.479401</v>
      </c>
      <c r="AM51" s="8">
        <v>4.2630000000000001E-2</v>
      </c>
    </row>
    <row r="52" spans="1:39" ht="15" customHeight="1">
      <c r="A52" s="7" t="s">
        <v>356</v>
      </c>
      <c r="B52" s="10" t="s">
        <v>334</v>
      </c>
      <c r="C52" s="12">
        <v>85.796852000000001</v>
      </c>
      <c r="D52" s="12">
        <v>87.571815000000001</v>
      </c>
      <c r="E52" s="12">
        <v>90.531006000000005</v>
      </c>
      <c r="F52" s="12">
        <v>93.786170999999996</v>
      </c>
      <c r="G52" s="12">
        <v>97.055144999999996</v>
      </c>
      <c r="H52" s="12">
        <v>100.275002</v>
      </c>
      <c r="I52" s="12">
        <v>103.421982</v>
      </c>
      <c r="J52" s="12">
        <v>106.67392700000001</v>
      </c>
      <c r="K52" s="12">
        <v>110.066956</v>
      </c>
      <c r="L52" s="12">
        <v>113.570892</v>
      </c>
      <c r="M52" s="12">
        <v>117.308189</v>
      </c>
      <c r="N52" s="12">
        <v>120.981667</v>
      </c>
      <c r="O52" s="12">
        <v>124.718231</v>
      </c>
      <c r="P52" s="12">
        <v>128.59196499999999</v>
      </c>
      <c r="Q52" s="12">
        <v>132.58154300000001</v>
      </c>
      <c r="R52" s="12">
        <v>136.75311300000001</v>
      </c>
      <c r="S52" s="12">
        <v>141.16885400000001</v>
      </c>
      <c r="T52" s="12">
        <v>145.77140800000001</v>
      </c>
      <c r="U52" s="12">
        <v>150.489136</v>
      </c>
      <c r="V52" s="12">
        <v>155.28894</v>
      </c>
      <c r="W52" s="12">
        <v>160.083878</v>
      </c>
      <c r="X52" s="12">
        <v>164.87406899999999</v>
      </c>
      <c r="Y52" s="12">
        <v>169.65765400000001</v>
      </c>
      <c r="Z52" s="12">
        <v>174.51126099999999</v>
      </c>
      <c r="AA52" s="12">
        <v>179.41369599999999</v>
      </c>
      <c r="AB52" s="12">
        <v>184.374527</v>
      </c>
      <c r="AC52" s="12">
        <v>189.49079900000001</v>
      </c>
      <c r="AD52" s="12">
        <v>194.76722699999999</v>
      </c>
      <c r="AE52" s="12">
        <v>200.20886200000001</v>
      </c>
      <c r="AF52" s="12">
        <v>205.820786</v>
      </c>
      <c r="AG52" s="12">
        <v>211.60827599999999</v>
      </c>
      <c r="AH52" s="12">
        <v>217.57678200000001</v>
      </c>
      <c r="AI52" s="12">
        <v>223.73187300000001</v>
      </c>
      <c r="AJ52" s="12">
        <v>230.07943700000001</v>
      </c>
      <c r="AK52" s="12">
        <v>236.62529000000001</v>
      </c>
      <c r="AL52" s="12">
        <v>243.37571700000001</v>
      </c>
      <c r="AM52" s="8">
        <v>3.0519999999999999E-2</v>
      </c>
    </row>
    <row r="53" spans="1:39" ht="15" customHeight="1">
      <c r="A53" s="7" t="s">
        <v>355</v>
      </c>
      <c r="B53" s="10" t="s">
        <v>332</v>
      </c>
      <c r="C53" s="12">
        <v>350.88098100000002</v>
      </c>
      <c r="D53" s="12">
        <v>374.00177000000002</v>
      </c>
      <c r="E53" s="12">
        <v>397.314728</v>
      </c>
      <c r="F53" s="12">
        <v>421.37094100000002</v>
      </c>
      <c r="G53" s="12">
        <v>447.23831200000001</v>
      </c>
      <c r="H53" s="12">
        <v>474.12710600000003</v>
      </c>
      <c r="I53" s="12">
        <v>502.35604899999998</v>
      </c>
      <c r="J53" s="12">
        <v>531.90283199999999</v>
      </c>
      <c r="K53" s="12">
        <v>563.238831</v>
      </c>
      <c r="L53" s="12">
        <v>595.43017599999996</v>
      </c>
      <c r="M53" s="12">
        <v>628.28137200000003</v>
      </c>
      <c r="N53" s="12">
        <v>662.24523899999997</v>
      </c>
      <c r="O53" s="12">
        <v>697.65167199999996</v>
      </c>
      <c r="P53" s="12">
        <v>733.72229000000004</v>
      </c>
      <c r="Q53" s="12">
        <v>769.41296399999999</v>
      </c>
      <c r="R53" s="12">
        <v>809.33282499999996</v>
      </c>
      <c r="S53" s="12">
        <v>850.28832999999997</v>
      </c>
      <c r="T53" s="12">
        <v>891.19720500000005</v>
      </c>
      <c r="U53" s="12">
        <v>934.49499500000002</v>
      </c>
      <c r="V53" s="12">
        <v>978.65783699999997</v>
      </c>
      <c r="W53" s="12">
        <v>1024.8863530000001</v>
      </c>
      <c r="X53" s="12">
        <v>1073.16626</v>
      </c>
      <c r="Y53" s="12">
        <v>1122.4533690000001</v>
      </c>
      <c r="Z53" s="12">
        <v>1174.6606449999999</v>
      </c>
      <c r="AA53" s="12">
        <v>1226.9342039999999</v>
      </c>
      <c r="AB53" s="12">
        <v>1281.2236330000001</v>
      </c>
      <c r="AC53" s="12">
        <v>1338.005005</v>
      </c>
      <c r="AD53" s="12">
        <v>1397.392212</v>
      </c>
      <c r="AE53" s="12">
        <v>1459.5051269999999</v>
      </c>
      <c r="AF53" s="12">
        <v>1524.4682620000001</v>
      </c>
      <c r="AG53" s="12">
        <v>1592.41272</v>
      </c>
      <c r="AH53" s="12">
        <v>1663.474365</v>
      </c>
      <c r="AI53" s="12">
        <v>1737.7967530000001</v>
      </c>
      <c r="AJ53" s="12">
        <v>1815.5283199999999</v>
      </c>
      <c r="AK53" s="12">
        <v>1896.826294</v>
      </c>
      <c r="AL53" s="12">
        <v>1981.8530270000001</v>
      </c>
      <c r="AM53" s="8">
        <v>5.0268E-2</v>
      </c>
    </row>
    <row r="54" spans="1:39" ht="15" customHeight="1">
      <c r="A54" s="7" t="s">
        <v>354</v>
      </c>
      <c r="B54" s="10" t="s">
        <v>330</v>
      </c>
      <c r="C54" s="12">
        <v>69.927475000000001</v>
      </c>
      <c r="D54" s="12">
        <v>71.740050999999994</v>
      </c>
      <c r="E54" s="12">
        <v>73.114982999999995</v>
      </c>
      <c r="F54" s="12">
        <v>74.331017000000003</v>
      </c>
      <c r="G54" s="12">
        <v>75.534469999999999</v>
      </c>
      <c r="H54" s="12">
        <v>76.738181999999995</v>
      </c>
      <c r="I54" s="12">
        <v>77.956726000000003</v>
      </c>
      <c r="J54" s="12">
        <v>79.170647000000002</v>
      </c>
      <c r="K54" s="12">
        <v>80.371146999999993</v>
      </c>
      <c r="L54" s="12">
        <v>81.584334999999996</v>
      </c>
      <c r="M54" s="12">
        <v>82.805251999999996</v>
      </c>
      <c r="N54" s="12">
        <v>83.960410999999993</v>
      </c>
      <c r="O54" s="12">
        <v>85.129951000000005</v>
      </c>
      <c r="P54" s="12">
        <v>86.351532000000006</v>
      </c>
      <c r="Q54" s="12">
        <v>87.573470999999998</v>
      </c>
      <c r="R54" s="12">
        <v>88.758094999999997</v>
      </c>
      <c r="S54" s="12">
        <v>89.989249999999998</v>
      </c>
      <c r="T54" s="12">
        <v>91.258667000000003</v>
      </c>
      <c r="U54" s="12">
        <v>92.509995000000004</v>
      </c>
      <c r="V54" s="12">
        <v>93.719161999999997</v>
      </c>
      <c r="W54" s="12">
        <v>94.905945000000003</v>
      </c>
      <c r="X54" s="12">
        <v>96.063880999999995</v>
      </c>
      <c r="Y54" s="12">
        <v>97.156486999999998</v>
      </c>
      <c r="Z54" s="12">
        <v>98.222610000000003</v>
      </c>
      <c r="AA54" s="12">
        <v>99.358879000000002</v>
      </c>
      <c r="AB54" s="12">
        <v>100.580933</v>
      </c>
      <c r="AC54" s="12">
        <v>101.81980900000001</v>
      </c>
      <c r="AD54" s="12">
        <v>103.075851</v>
      </c>
      <c r="AE54" s="12">
        <v>104.349205</v>
      </c>
      <c r="AF54" s="12">
        <v>105.64014400000001</v>
      </c>
      <c r="AG54" s="12">
        <v>106.948868</v>
      </c>
      <c r="AH54" s="12">
        <v>108.275627</v>
      </c>
      <c r="AI54" s="12">
        <v>109.620682</v>
      </c>
      <c r="AJ54" s="12">
        <v>110.984291</v>
      </c>
      <c r="AK54" s="12">
        <v>112.366623</v>
      </c>
      <c r="AL54" s="12">
        <v>113.76799</v>
      </c>
      <c r="AM54" s="8">
        <v>1.3653999999999999E-2</v>
      </c>
    </row>
    <row r="55" spans="1:39" ht="15" customHeight="1">
      <c r="A55" s="7" t="s">
        <v>353</v>
      </c>
      <c r="B55" s="10" t="s">
        <v>328</v>
      </c>
      <c r="C55" s="12">
        <v>120.549538</v>
      </c>
      <c r="D55" s="12">
        <v>128.25314299999999</v>
      </c>
      <c r="E55" s="12">
        <v>136.51783800000001</v>
      </c>
      <c r="F55" s="12">
        <v>145.152298</v>
      </c>
      <c r="G55" s="12">
        <v>154.281128</v>
      </c>
      <c r="H55" s="12">
        <v>163.93902600000001</v>
      </c>
      <c r="I55" s="12">
        <v>174.09150700000001</v>
      </c>
      <c r="J55" s="12">
        <v>184.81231700000001</v>
      </c>
      <c r="K55" s="12">
        <v>196.136337</v>
      </c>
      <c r="L55" s="12">
        <v>208.060608</v>
      </c>
      <c r="M55" s="12">
        <v>220.727768</v>
      </c>
      <c r="N55" s="12">
        <v>233.895782</v>
      </c>
      <c r="O55" s="12">
        <v>247.92773399999999</v>
      </c>
      <c r="P55" s="12">
        <v>262.81558200000001</v>
      </c>
      <c r="Q55" s="12">
        <v>278.37411500000002</v>
      </c>
      <c r="R55" s="12">
        <v>294.90466300000003</v>
      </c>
      <c r="S55" s="12">
        <v>312.46490499999999</v>
      </c>
      <c r="T55" s="12">
        <v>330.95043900000002</v>
      </c>
      <c r="U55" s="12">
        <v>350.49588</v>
      </c>
      <c r="V55" s="12">
        <v>371.28076199999998</v>
      </c>
      <c r="W55" s="12">
        <v>393.31921399999999</v>
      </c>
      <c r="X55" s="12">
        <v>416.65869099999998</v>
      </c>
      <c r="Y55" s="12">
        <v>441.17349200000001</v>
      </c>
      <c r="Z55" s="12">
        <v>467.35958900000003</v>
      </c>
      <c r="AA55" s="12">
        <v>495.089539</v>
      </c>
      <c r="AB55" s="12">
        <v>524.42559800000004</v>
      </c>
      <c r="AC55" s="12">
        <v>555.54711899999995</v>
      </c>
      <c r="AD55" s="12">
        <v>588.56280500000003</v>
      </c>
      <c r="AE55" s="12">
        <v>623.58843999999999</v>
      </c>
      <c r="AF55" s="12">
        <v>660.74652100000003</v>
      </c>
      <c r="AG55" s="12">
        <v>700.16717500000004</v>
      </c>
      <c r="AH55" s="12">
        <v>741.98864700000001</v>
      </c>
      <c r="AI55" s="12">
        <v>786.35717799999998</v>
      </c>
      <c r="AJ55" s="12">
        <v>833.42852800000003</v>
      </c>
      <c r="AK55" s="12">
        <v>883.36737100000005</v>
      </c>
      <c r="AL55" s="12">
        <v>936.34887700000002</v>
      </c>
      <c r="AM55" s="8">
        <v>6.0213000000000003E-2</v>
      </c>
    </row>
    <row r="56" spans="1:39" ht="15" customHeight="1">
      <c r="A56" s="7" t="s">
        <v>352</v>
      </c>
      <c r="B56" s="10" t="s">
        <v>326</v>
      </c>
      <c r="C56" s="12">
        <v>49.208686999999998</v>
      </c>
      <c r="D56" s="12">
        <v>53.750194999999998</v>
      </c>
      <c r="E56" s="12">
        <v>58.433475000000001</v>
      </c>
      <c r="F56" s="12">
        <v>63.464118999999997</v>
      </c>
      <c r="G56" s="12">
        <v>68.917541999999997</v>
      </c>
      <c r="H56" s="12">
        <v>74.665870999999996</v>
      </c>
      <c r="I56" s="12">
        <v>80.764931000000004</v>
      </c>
      <c r="J56" s="12">
        <v>87.282775999999998</v>
      </c>
      <c r="K56" s="12">
        <v>94.159851000000003</v>
      </c>
      <c r="L56" s="12">
        <v>101.277534</v>
      </c>
      <c r="M56" s="12">
        <v>108.729477</v>
      </c>
      <c r="N56" s="12">
        <v>116.672966</v>
      </c>
      <c r="O56" s="12">
        <v>125.156143</v>
      </c>
      <c r="P56" s="12">
        <v>134.20172099999999</v>
      </c>
      <c r="Q56" s="12">
        <v>143.833572</v>
      </c>
      <c r="R56" s="12">
        <v>154.047821</v>
      </c>
      <c r="S56" s="12">
        <v>164.90901199999999</v>
      </c>
      <c r="T56" s="12">
        <v>176.48208600000001</v>
      </c>
      <c r="U56" s="12">
        <v>188.81594799999999</v>
      </c>
      <c r="V56" s="12">
        <v>201.91412399999999</v>
      </c>
      <c r="W56" s="12">
        <v>215.89009100000001</v>
      </c>
      <c r="X56" s="12">
        <v>230.79612700000001</v>
      </c>
      <c r="Y56" s="12">
        <v>246.67233300000001</v>
      </c>
      <c r="Z56" s="12">
        <v>263.55908199999999</v>
      </c>
      <c r="AA56" s="12">
        <v>281.54312099999999</v>
      </c>
      <c r="AB56" s="12">
        <v>300.67675800000001</v>
      </c>
      <c r="AC56" s="12">
        <v>321.12393200000002</v>
      </c>
      <c r="AD56" s="12">
        <v>342.974762</v>
      </c>
      <c r="AE56" s="12">
        <v>366.32583599999998</v>
      </c>
      <c r="AF56" s="12">
        <v>391.28021200000001</v>
      </c>
      <c r="AG56" s="12">
        <v>417.94784499999997</v>
      </c>
      <c r="AH56" s="12">
        <v>446.44665500000002</v>
      </c>
      <c r="AI56" s="12">
        <v>476.90237400000001</v>
      </c>
      <c r="AJ56" s="12">
        <v>509.449432</v>
      </c>
      <c r="AK56" s="12">
        <v>544.23150599999997</v>
      </c>
      <c r="AL56" s="12">
        <v>581.40203899999995</v>
      </c>
      <c r="AM56" s="8">
        <v>7.2542999999999996E-2</v>
      </c>
    </row>
    <row r="57" spans="1:39" ht="15" customHeight="1">
      <c r="A57" s="7" t="s">
        <v>351</v>
      </c>
      <c r="B57" s="10" t="s">
        <v>324</v>
      </c>
      <c r="C57" s="12">
        <v>63.858162</v>
      </c>
      <c r="D57" s="12">
        <v>66.510406000000003</v>
      </c>
      <c r="E57" s="12">
        <v>69.387978000000004</v>
      </c>
      <c r="F57" s="12">
        <v>72.265456999999998</v>
      </c>
      <c r="G57" s="12">
        <v>75.180992000000003</v>
      </c>
      <c r="H57" s="12">
        <v>78.112030000000004</v>
      </c>
      <c r="I57" s="12">
        <v>81.125373999999994</v>
      </c>
      <c r="J57" s="12">
        <v>84.156586000000004</v>
      </c>
      <c r="K57" s="12">
        <v>87.279624999999996</v>
      </c>
      <c r="L57" s="12">
        <v>90.511200000000002</v>
      </c>
      <c r="M57" s="12">
        <v>93.874527</v>
      </c>
      <c r="N57" s="12">
        <v>97.315146999999996</v>
      </c>
      <c r="O57" s="12">
        <v>100.844055</v>
      </c>
      <c r="P57" s="12">
        <v>104.485291</v>
      </c>
      <c r="Q57" s="12">
        <v>108.231239</v>
      </c>
      <c r="R57" s="12">
        <v>112.15924099999999</v>
      </c>
      <c r="S57" s="12">
        <v>116.29843099999999</v>
      </c>
      <c r="T57" s="12">
        <v>120.71064800000001</v>
      </c>
      <c r="U57" s="12">
        <v>125.420303</v>
      </c>
      <c r="V57" s="12">
        <v>130.42623900000001</v>
      </c>
      <c r="W57" s="12">
        <v>135.61068700000001</v>
      </c>
      <c r="X57" s="12">
        <v>141.05534399999999</v>
      </c>
      <c r="Y57" s="12">
        <v>146.86457799999999</v>
      </c>
      <c r="Z57" s="12">
        <v>152.979904</v>
      </c>
      <c r="AA57" s="12">
        <v>159.35972599999999</v>
      </c>
      <c r="AB57" s="12">
        <v>166.01774599999999</v>
      </c>
      <c r="AC57" s="12">
        <v>172.95815999999999</v>
      </c>
      <c r="AD57" s="12">
        <v>180.192902</v>
      </c>
      <c r="AE57" s="12">
        <v>187.73455799999999</v>
      </c>
      <c r="AF57" s="12">
        <v>195.59620699999999</v>
      </c>
      <c r="AG57" s="12">
        <v>203.79144299999999</v>
      </c>
      <c r="AH57" s="12">
        <v>212.33438100000001</v>
      </c>
      <c r="AI57" s="12">
        <v>221.23997499999999</v>
      </c>
      <c r="AJ57" s="12">
        <v>230.52357499999999</v>
      </c>
      <c r="AK57" s="12">
        <v>240.20129399999999</v>
      </c>
      <c r="AL57" s="12">
        <v>250.289841</v>
      </c>
      <c r="AM57" s="8">
        <v>3.9747999999999999E-2</v>
      </c>
    </row>
    <row r="58" spans="1:39" ht="15" customHeight="1">
      <c r="B58" s="6" t="s">
        <v>350</v>
      </c>
    </row>
    <row r="59" spans="1:39" ht="15" customHeight="1">
      <c r="A59" s="7" t="s">
        <v>349</v>
      </c>
      <c r="B59" s="10" t="s">
        <v>348</v>
      </c>
      <c r="C59" s="12">
        <v>266.889679</v>
      </c>
      <c r="D59" s="12">
        <v>268.97506700000002</v>
      </c>
      <c r="E59" s="12">
        <v>277.993652</v>
      </c>
      <c r="F59" s="12">
        <v>287.82254</v>
      </c>
      <c r="G59" s="12">
        <v>296.73577899999998</v>
      </c>
      <c r="H59" s="12">
        <v>306.187592</v>
      </c>
      <c r="I59" s="12">
        <v>316.59750400000001</v>
      </c>
      <c r="J59" s="12">
        <v>327.16326900000001</v>
      </c>
      <c r="K59" s="12">
        <v>337.380585</v>
      </c>
      <c r="L59" s="12">
        <v>347.75662199999999</v>
      </c>
      <c r="M59" s="12">
        <v>358.05685399999999</v>
      </c>
      <c r="N59" s="12">
        <v>367.89727800000003</v>
      </c>
      <c r="O59" s="12">
        <v>378.27856400000002</v>
      </c>
      <c r="P59" s="12">
        <v>389.65017699999999</v>
      </c>
      <c r="Q59" s="12">
        <v>400.75680499999999</v>
      </c>
      <c r="R59" s="12">
        <v>411.028076</v>
      </c>
      <c r="S59" s="12">
        <v>421.21237200000002</v>
      </c>
      <c r="T59" s="12">
        <v>432.03591899999998</v>
      </c>
      <c r="U59" s="12">
        <v>443.79229700000002</v>
      </c>
      <c r="V59" s="12">
        <v>456.18511999999998</v>
      </c>
      <c r="W59" s="12">
        <v>469.01422100000002</v>
      </c>
      <c r="X59" s="12">
        <v>482.12686200000002</v>
      </c>
      <c r="Y59" s="12">
        <v>495.51797499999998</v>
      </c>
      <c r="Z59" s="12">
        <v>509.63827500000002</v>
      </c>
      <c r="AA59" s="12">
        <v>523.64166299999999</v>
      </c>
      <c r="AB59" s="12">
        <v>537.42254600000001</v>
      </c>
      <c r="AC59" s="12">
        <v>551.47808799999996</v>
      </c>
      <c r="AD59" s="12">
        <v>566.11968999999999</v>
      </c>
      <c r="AE59" s="12">
        <v>581.17034899999999</v>
      </c>
      <c r="AF59" s="12">
        <v>596.38586399999997</v>
      </c>
      <c r="AG59" s="12">
        <v>612.07385299999999</v>
      </c>
      <c r="AH59" s="12">
        <v>627.94006300000001</v>
      </c>
      <c r="AI59" s="12">
        <v>643.30950900000005</v>
      </c>
      <c r="AJ59" s="12">
        <v>658.48187299999995</v>
      </c>
      <c r="AK59" s="12">
        <v>674.29864499999996</v>
      </c>
      <c r="AL59" s="12">
        <v>690.35070800000005</v>
      </c>
      <c r="AM59" s="8">
        <v>2.8111000000000001E-2</v>
      </c>
    </row>
    <row r="60" spans="1:39" ht="15" customHeight="1">
      <c r="A60" s="7" t="s">
        <v>347</v>
      </c>
      <c r="B60" s="10" t="s">
        <v>346</v>
      </c>
      <c r="C60" s="12">
        <v>93.533966000000007</v>
      </c>
      <c r="D60" s="12">
        <v>96.730354000000005</v>
      </c>
      <c r="E60" s="12">
        <v>100.379379</v>
      </c>
      <c r="F60" s="12">
        <v>104.18853</v>
      </c>
      <c r="G60" s="12">
        <v>107.944557</v>
      </c>
      <c r="H60" s="12">
        <v>111.737053</v>
      </c>
      <c r="I60" s="12">
        <v>115.58073400000001</v>
      </c>
      <c r="J60" s="12">
        <v>119.559494</v>
      </c>
      <c r="K60" s="12">
        <v>123.684372</v>
      </c>
      <c r="L60" s="12">
        <v>127.951881</v>
      </c>
      <c r="M60" s="12">
        <v>132.34646599999999</v>
      </c>
      <c r="N60" s="12">
        <v>136.85507200000001</v>
      </c>
      <c r="O60" s="12">
        <v>141.55384799999999</v>
      </c>
      <c r="P60" s="12">
        <v>146.457291</v>
      </c>
      <c r="Q60" s="12">
        <v>151.59153699999999</v>
      </c>
      <c r="R60" s="12">
        <v>156.97257999999999</v>
      </c>
      <c r="S60" s="12">
        <v>162.54437300000001</v>
      </c>
      <c r="T60" s="12">
        <v>168.33406099999999</v>
      </c>
      <c r="U60" s="12">
        <v>174.379974</v>
      </c>
      <c r="V60" s="12">
        <v>180.69738799999999</v>
      </c>
      <c r="W60" s="12">
        <v>187.27758800000001</v>
      </c>
      <c r="X60" s="12">
        <v>194.06572</v>
      </c>
      <c r="Y60" s="12">
        <v>201.10987900000001</v>
      </c>
      <c r="Z60" s="12">
        <v>208.44107099999999</v>
      </c>
      <c r="AA60" s="12">
        <v>216.07766699999999</v>
      </c>
      <c r="AB60" s="12">
        <v>224.026566</v>
      </c>
      <c r="AC60" s="12">
        <v>232.30732699999999</v>
      </c>
      <c r="AD60" s="12">
        <v>240.93405200000001</v>
      </c>
      <c r="AE60" s="12">
        <v>249.921494</v>
      </c>
      <c r="AF60" s="12">
        <v>259.28509500000001</v>
      </c>
      <c r="AG60" s="12">
        <v>269.040863</v>
      </c>
      <c r="AH60" s="12">
        <v>279.20559700000001</v>
      </c>
      <c r="AI60" s="12">
        <v>289.79663099999999</v>
      </c>
      <c r="AJ60" s="12">
        <v>300.83227499999998</v>
      </c>
      <c r="AK60" s="12">
        <v>312.33145100000002</v>
      </c>
      <c r="AL60" s="12">
        <v>324.31390399999998</v>
      </c>
      <c r="AM60" s="8">
        <v>3.6221999999999997E-2</v>
      </c>
    </row>
    <row r="61" spans="1:39" ht="15" customHeight="1">
      <c r="A61" s="7" t="s">
        <v>345</v>
      </c>
      <c r="B61" s="10" t="s">
        <v>344</v>
      </c>
      <c r="C61" s="12">
        <v>93.120284999999996</v>
      </c>
      <c r="D61" s="12">
        <v>96.849541000000002</v>
      </c>
      <c r="E61" s="12">
        <v>101.076103</v>
      </c>
      <c r="F61" s="12">
        <v>105.777817</v>
      </c>
      <c r="G61" s="12">
        <v>110.62885300000001</v>
      </c>
      <c r="H61" s="12">
        <v>115.62059000000001</v>
      </c>
      <c r="I61" s="12">
        <v>120.755844</v>
      </c>
      <c r="J61" s="12">
        <v>126.03833</v>
      </c>
      <c r="K61" s="12">
        <v>131.51649499999999</v>
      </c>
      <c r="L61" s="12">
        <v>137.19654800000001</v>
      </c>
      <c r="M61" s="12">
        <v>143.01707500000001</v>
      </c>
      <c r="N61" s="12">
        <v>149.04669200000001</v>
      </c>
      <c r="O61" s="12">
        <v>155.29148900000001</v>
      </c>
      <c r="P61" s="12">
        <v>161.78178399999999</v>
      </c>
      <c r="Q61" s="12">
        <v>168.45368999999999</v>
      </c>
      <c r="R61" s="12">
        <v>175.469604</v>
      </c>
      <c r="S61" s="12">
        <v>182.74614</v>
      </c>
      <c r="T61" s="12">
        <v>190.266739</v>
      </c>
      <c r="U61" s="12">
        <v>198.08531199999999</v>
      </c>
      <c r="V61" s="12">
        <v>206.21331799999999</v>
      </c>
      <c r="W61" s="12">
        <v>214.66223099999999</v>
      </c>
      <c r="X61" s="12">
        <v>223.479004</v>
      </c>
      <c r="Y61" s="12">
        <v>232.50824</v>
      </c>
      <c r="Z61" s="12">
        <v>242.07295199999999</v>
      </c>
      <c r="AA61" s="12">
        <v>252.008835</v>
      </c>
      <c r="AB61" s="12">
        <v>262.47674599999999</v>
      </c>
      <c r="AC61" s="12">
        <v>273.39944500000001</v>
      </c>
      <c r="AD61" s="12">
        <v>284.79669200000001</v>
      </c>
      <c r="AE61" s="12">
        <v>296.68936200000002</v>
      </c>
      <c r="AF61" s="12">
        <v>309.09903000000003</v>
      </c>
      <c r="AG61" s="12">
        <v>322.04834</v>
      </c>
      <c r="AH61" s="12">
        <v>335.56094400000001</v>
      </c>
      <c r="AI61" s="12">
        <v>349.661316</v>
      </c>
      <c r="AJ61" s="12">
        <v>364.37524400000001</v>
      </c>
      <c r="AK61" s="12">
        <v>379.72958399999999</v>
      </c>
      <c r="AL61" s="12">
        <v>395.75234999999998</v>
      </c>
      <c r="AM61" s="8">
        <v>4.2270000000000002E-2</v>
      </c>
    </row>
    <row r="62" spans="1:39" ht="15" customHeight="1">
      <c r="A62" s="7" t="s">
        <v>343</v>
      </c>
      <c r="B62" s="10" t="s">
        <v>342</v>
      </c>
      <c r="C62" s="12">
        <v>70.066627999999994</v>
      </c>
      <c r="D62" s="12">
        <v>72.219536000000005</v>
      </c>
      <c r="E62" s="12">
        <v>75.541229000000001</v>
      </c>
      <c r="F62" s="12">
        <v>79.295647000000002</v>
      </c>
      <c r="G62" s="12">
        <v>83.196526000000006</v>
      </c>
      <c r="H62" s="12">
        <v>87.288712000000004</v>
      </c>
      <c r="I62" s="12">
        <v>91.476021000000003</v>
      </c>
      <c r="J62" s="12">
        <v>95.761475000000004</v>
      </c>
      <c r="K62" s="12">
        <v>100.192436</v>
      </c>
      <c r="L62" s="12">
        <v>104.72981299999999</v>
      </c>
      <c r="M62" s="12">
        <v>109.30544999999999</v>
      </c>
      <c r="N62" s="12">
        <v>114.034683</v>
      </c>
      <c r="O62" s="12">
        <v>118.931084</v>
      </c>
      <c r="P62" s="12">
        <v>123.972061</v>
      </c>
      <c r="Q62" s="12">
        <v>129.17936700000001</v>
      </c>
      <c r="R62" s="12">
        <v>134.64051799999999</v>
      </c>
      <c r="S62" s="12">
        <v>140.33218400000001</v>
      </c>
      <c r="T62" s="12">
        <v>146.214203</v>
      </c>
      <c r="U62" s="12">
        <v>152.31802400000001</v>
      </c>
      <c r="V62" s="12">
        <v>158.629501</v>
      </c>
      <c r="W62" s="12">
        <v>165.24110400000001</v>
      </c>
      <c r="X62" s="12">
        <v>172.16821300000001</v>
      </c>
      <c r="Y62" s="12">
        <v>179.36738600000001</v>
      </c>
      <c r="Z62" s="12">
        <v>186.958496</v>
      </c>
      <c r="AA62" s="12">
        <v>194.877838</v>
      </c>
      <c r="AB62" s="12">
        <v>203.10054</v>
      </c>
      <c r="AC62" s="12">
        <v>211.680511</v>
      </c>
      <c r="AD62" s="12">
        <v>220.63324</v>
      </c>
      <c r="AE62" s="12">
        <v>229.97503699999999</v>
      </c>
      <c r="AF62" s="12">
        <v>239.72285500000001</v>
      </c>
      <c r="AG62" s="12">
        <v>249.89437899999999</v>
      </c>
      <c r="AH62" s="12">
        <v>260.50814800000001</v>
      </c>
      <c r="AI62" s="12">
        <v>271.58334400000001</v>
      </c>
      <c r="AJ62" s="12">
        <v>283.14016700000002</v>
      </c>
      <c r="AK62" s="12">
        <v>295.19955399999998</v>
      </c>
      <c r="AL62" s="12">
        <v>307.78350799999998</v>
      </c>
      <c r="AM62" s="8">
        <v>4.3560000000000001E-2</v>
      </c>
    </row>
    <row r="63" spans="1:39" ht="15" customHeight="1">
      <c r="A63" s="7" t="s">
        <v>341</v>
      </c>
      <c r="B63" s="10" t="s">
        <v>340</v>
      </c>
      <c r="C63" s="12">
        <v>447.94140599999997</v>
      </c>
      <c r="D63" s="12">
        <v>464.38330100000002</v>
      </c>
      <c r="E63" s="12">
        <v>481.04119900000001</v>
      </c>
      <c r="F63" s="12">
        <v>498.03097500000001</v>
      </c>
      <c r="G63" s="12">
        <v>515.44177200000001</v>
      </c>
      <c r="H63" s="12">
        <v>533.43084699999997</v>
      </c>
      <c r="I63" s="12">
        <v>551.84625200000005</v>
      </c>
      <c r="J63" s="12">
        <v>570.83953899999995</v>
      </c>
      <c r="K63" s="12">
        <v>590.49200399999995</v>
      </c>
      <c r="L63" s="12">
        <v>610.705017</v>
      </c>
      <c r="M63" s="12">
        <v>631.24145499999997</v>
      </c>
      <c r="N63" s="12">
        <v>652.24108899999999</v>
      </c>
      <c r="O63" s="12">
        <v>673.66272000000004</v>
      </c>
      <c r="P63" s="12">
        <v>695.66821300000004</v>
      </c>
      <c r="Q63" s="12">
        <v>718.04290800000001</v>
      </c>
      <c r="R63" s="12">
        <v>740.76232900000002</v>
      </c>
      <c r="S63" s="12">
        <v>764.42645300000004</v>
      </c>
      <c r="T63" s="12">
        <v>788.75433299999997</v>
      </c>
      <c r="U63" s="12">
        <v>813.78015100000005</v>
      </c>
      <c r="V63" s="12">
        <v>839.51019299999996</v>
      </c>
      <c r="W63" s="12">
        <v>866.14086899999995</v>
      </c>
      <c r="X63" s="12">
        <v>893.76379399999996</v>
      </c>
      <c r="Y63" s="12">
        <v>922.16094999999996</v>
      </c>
      <c r="Z63" s="12">
        <v>951.54614300000003</v>
      </c>
      <c r="AA63" s="12">
        <v>981.808899</v>
      </c>
      <c r="AB63" s="12">
        <v>1012.983154</v>
      </c>
      <c r="AC63" s="12">
        <v>1045.1804199999999</v>
      </c>
      <c r="AD63" s="12">
        <v>1078.4343260000001</v>
      </c>
      <c r="AE63" s="12">
        <v>1112.7797849999999</v>
      </c>
      <c r="AF63" s="12">
        <v>1148.252686</v>
      </c>
      <c r="AG63" s="12">
        <v>1184.8895259999999</v>
      </c>
      <c r="AH63" s="12">
        <v>1222.729004</v>
      </c>
      <c r="AI63" s="12">
        <v>1261.810303</v>
      </c>
      <c r="AJ63" s="12">
        <v>1302.174683</v>
      </c>
      <c r="AK63" s="12">
        <v>1343.863525</v>
      </c>
      <c r="AL63" s="12">
        <v>1386.9208980000001</v>
      </c>
      <c r="AM63" s="8">
        <v>3.2703999999999997E-2</v>
      </c>
    </row>
    <row r="64" spans="1:39" ht="15" customHeight="1">
      <c r="A64" s="7" t="s">
        <v>339</v>
      </c>
      <c r="B64" s="10" t="s">
        <v>338</v>
      </c>
      <c r="C64" s="12">
        <v>71.202995000000001</v>
      </c>
      <c r="D64" s="12">
        <v>74.951622</v>
      </c>
      <c r="E64" s="12">
        <v>79.154160000000005</v>
      </c>
      <c r="F64" s="12">
        <v>83.610809000000003</v>
      </c>
      <c r="G64" s="12">
        <v>88.177627999999999</v>
      </c>
      <c r="H64" s="12">
        <v>92.815612999999999</v>
      </c>
      <c r="I64" s="12">
        <v>97.730132999999995</v>
      </c>
      <c r="J64" s="12">
        <v>102.84256000000001</v>
      </c>
      <c r="K64" s="12">
        <v>108.28025100000001</v>
      </c>
      <c r="L64" s="12">
        <v>113.95957900000001</v>
      </c>
      <c r="M64" s="12">
        <v>119.894516</v>
      </c>
      <c r="N64" s="12">
        <v>126.178085</v>
      </c>
      <c r="O64" s="12">
        <v>132.885513</v>
      </c>
      <c r="P64" s="12">
        <v>140.03608700000001</v>
      </c>
      <c r="Q64" s="12">
        <v>147.566711</v>
      </c>
      <c r="R64" s="12">
        <v>155.455353</v>
      </c>
      <c r="S64" s="12">
        <v>163.77934300000001</v>
      </c>
      <c r="T64" s="12">
        <v>172.48938000000001</v>
      </c>
      <c r="U64" s="12">
        <v>181.94404599999999</v>
      </c>
      <c r="V64" s="12">
        <v>191.73249799999999</v>
      </c>
      <c r="W64" s="12">
        <v>202.017426</v>
      </c>
      <c r="X64" s="12">
        <v>212.845947</v>
      </c>
      <c r="Y64" s="12">
        <v>224.18167099999999</v>
      </c>
      <c r="Z64" s="12">
        <v>236.252365</v>
      </c>
      <c r="AA64" s="12">
        <v>248.87994399999999</v>
      </c>
      <c r="AB64" s="12">
        <v>262.14279199999999</v>
      </c>
      <c r="AC64" s="12">
        <v>276.11611900000003</v>
      </c>
      <c r="AD64" s="12">
        <v>290.83801299999999</v>
      </c>
      <c r="AE64" s="12">
        <v>306.348724</v>
      </c>
      <c r="AF64" s="12">
        <v>322.69052099999999</v>
      </c>
      <c r="AG64" s="12">
        <v>339.90802000000002</v>
      </c>
      <c r="AH64" s="12">
        <v>358.048248</v>
      </c>
      <c r="AI64" s="12">
        <v>377.16067500000003</v>
      </c>
      <c r="AJ64" s="12">
        <v>397.29757699999999</v>
      </c>
      <c r="AK64" s="12">
        <v>418.51379400000002</v>
      </c>
      <c r="AL64" s="12">
        <v>440.86740099999997</v>
      </c>
      <c r="AM64" s="8">
        <v>5.3497000000000003E-2</v>
      </c>
    </row>
    <row r="65" spans="1:39" ht="15" customHeight="1">
      <c r="A65" s="7" t="s">
        <v>337</v>
      </c>
      <c r="B65" s="10" t="s">
        <v>336</v>
      </c>
      <c r="C65" s="12">
        <v>187.12312299999999</v>
      </c>
      <c r="D65" s="12">
        <v>197.229141</v>
      </c>
      <c r="E65" s="12">
        <v>207.91055299999999</v>
      </c>
      <c r="F65" s="12">
        <v>219.19574</v>
      </c>
      <c r="G65" s="12">
        <v>231.219818</v>
      </c>
      <c r="H65" s="12">
        <v>243.97975199999999</v>
      </c>
      <c r="I65" s="12">
        <v>257.66854899999998</v>
      </c>
      <c r="J65" s="12">
        <v>272.037781</v>
      </c>
      <c r="K65" s="12">
        <v>287.04913299999998</v>
      </c>
      <c r="L65" s="12">
        <v>302.68676799999997</v>
      </c>
      <c r="M65" s="12">
        <v>318.983948</v>
      </c>
      <c r="N65" s="12">
        <v>335.91153000000003</v>
      </c>
      <c r="O65" s="12">
        <v>353.279358</v>
      </c>
      <c r="P65" s="12">
        <v>371.50289900000001</v>
      </c>
      <c r="Q65" s="12">
        <v>390.53329500000001</v>
      </c>
      <c r="R65" s="12">
        <v>410.28274499999998</v>
      </c>
      <c r="S65" s="12">
        <v>431.06652800000001</v>
      </c>
      <c r="T65" s="12">
        <v>452.44662499999998</v>
      </c>
      <c r="U65" s="12">
        <v>474.424713</v>
      </c>
      <c r="V65" s="12">
        <v>497.542145</v>
      </c>
      <c r="W65" s="12">
        <v>521.81750499999998</v>
      </c>
      <c r="X65" s="12">
        <v>547.39386000000002</v>
      </c>
      <c r="Y65" s="12">
        <v>573.229919</v>
      </c>
      <c r="Z65" s="12">
        <v>599.82287599999995</v>
      </c>
      <c r="AA65" s="12">
        <v>627.923767</v>
      </c>
      <c r="AB65" s="12">
        <v>657.39202899999998</v>
      </c>
      <c r="AC65" s="12">
        <v>688.32507299999997</v>
      </c>
      <c r="AD65" s="12">
        <v>720.79699700000003</v>
      </c>
      <c r="AE65" s="12">
        <v>754.88537599999995</v>
      </c>
      <c r="AF65" s="12">
        <v>790.67236300000002</v>
      </c>
      <c r="AG65" s="12">
        <v>828.24408000000005</v>
      </c>
      <c r="AH65" s="12">
        <v>867.69042999999999</v>
      </c>
      <c r="AI65" s="12">
        <v>909.10656700000004</v>
      </c>
      <c r="AJ65" s="12">
        <v>952.59191899999996</v>
      </c>
      <c r="AK65" s="12">
        <v>998.251892</v>
      </c>
      <c r="AL65" s="12">
        <v>1046.195923</v>
      </c>
      <c r="AM65" s="8">
        <v>5.0299000000000003E-2</v>
      </c>
    </row>
    <row r="66" spans="1:39" ht="15" customHeight="1">
      <c r="A66" s="7" t="s">
        <v>335</v>
      </c>
      <c r="B66" s="10" t="s">
        <v>334</v>
      </c>
      <c r="C66" s="12">
        <v>94.400763999999995</v>
      </c>
      <c r="D66" s="12">
        <v>97.059203999999994</v>
      </c>
      <c r="E66" s="12">
        <v>101.036179</v>
      </c>
      <c r="F66" s="12">
        <v>105.412605</v>
      </c>
      <c r="G66" s="12">
        <v>109.89138</v>
      </c>
      <c r="H66" s="12">
        <v>114.40476200000001</v>
      </c>
      <c r="I66" s="12">
        <v>118.92437</v>
      </c>
      <c r="J66" s="12">
        <v>123.652145</v>
      </c>
      <c r="K66" s="12">
        <v>128.63511700000001</v>
      </c>
      <c r="L66" s="12">
        <v>133.845428</v>
      </c>
      <c r="M66" s="12">
        <v>139.43223599999999</v>
      </c>
      <c r="N66" s="12">
        <v>145.053665</v>
      </c>
      <c r="O66" s="12">
        <v>150.86218299999999</v>
      </c>
      <c r="P66" s="12">
        <v>156.95162999999999</v>
      </c>
      <c r="Q66" s="12">
        <v>163.30342099999999</v>
      </c>
      <c r="R66" s="12">
        <v>170.00595100000001</v>
      </c>
      <c r="S66" s="12">
        <v>177.14624000000001</v>
      </c>
      <c r="T66" s="12">
        <v>184.664276</v>
      </c>
      <c r="U66" s="12">
        <v>192.47879</v>
      </c>
      <c r="V66" s="12">
        <v>200.55415300000001</v>
      </c>
      <c r="W66" s="12">
        <v>208.78280599999999</v>
      </c>
      <c r="X66" s="12">
        <v>217.16725199999999</v>
      </c>
      <c r="Y66" s="12">
        <v>225.707382</v>
      </c>
      <c r="Z66" s="12">
        <v>234.50891100000001</v>
      </c>
      <c r="AA66" s="12">
        <v>243.54873699999999</v>
      </c>
      <c r="AB66" s="12">
        <v>252.844955</v>
      </c>
      <c r="AC66" s="12">
        <v>262.53848299999999</v>
      </c>
      <c r="AD66" s="12">
        <v>272.64599600000003</v>
      </c>
      <c r="AE66" s="12">
        <v>283.18524200000002</v>
      </c>
      <c r="AF66" s="12">
        <v>294.17446899999999</v>
      </c>
      <c r="AG66" s="12">
        <v>305.63275099999998</v>
      </c>
      <c r="AH66" s="12">
        <v>317.57998700000002</v>
      </c>
      <c r="AI66" s="12">
        <v>330.03689600000001</v>
      </c>
      <c r="AJ66" s="12">
        <v>343.02526899999998</v>
      </c>
      <c r="AK66" s="12">
        <v>356.56744400000002</v>
      </c>
      <c r="AL66" s="12">
        <v>370.68710299999998</v>
      </c>
      <c r="AM66" s="8">
        <v>4.02E-2</v>
      </c>
    </row>
    <row r="67" spans="1:39" ht="15" customHeight="1">
      <c r="A67" s="7" t="s">
        <v>333</v>
      </c>
      <c r="B67" s="10" t="s">
        <v>332</v>
      </c>
      <c r="C67" s="12">
        <v>141.62539699999999</v>
      </c>
      <c r="D67" s="12">
        <v>151.43722500000001</v>
      </c>
      <c r="E67" s="12">
        <v>161.237213</v>
      </c>
      <c r="F67" s="12">
        <v>171.27835099999999</v>
      </c>
      <c r="G67" s="12">
        <v>182.04274000000001</v>
      </c>
      <c r="H67" s="12">
        <v>193.16287199999999</v>
      </c>
      <c r="I67" s="12">
        <v>204.77552800000001</v>
      </c>
      <c r="J67" s="12">
        <v>216.86082500000001</v>
      </c>
      <c r="K67" s="12">
        <v>229.61900299999999</v>
      </c>
      <c r="L67" s="12">
        <v>242.624008</v>
      </c>
      <c r="M67" s="12">
        <v>255.78469799999999</v>
      </c>
      <c r="N67" s="12">
        <v>269.29702800000001</v>
      </c>
      <c r="O67" s="12">
        <v>283.29791299999999</v>
      </c>
      <c r="P67" s="12">
        <v>297.44012500000002</v>
      </c>
      <c r="Q67" s="12">
        <v>311.26919600000002</v>
      </c>
      <c r="R67" s="12">
        <v>326.76556399999998</v>
      </c>
      <c r="S67" s="12">
        <v>342.540009</v>
      </c>
      <c r="T67" s="12">
        <v>358.12747200000001</v>
      </c>
      <c r="U67" s="12">
        <v>374.55798299999998</v>
      </c>
      <c r="V67" s="12">
        <v>391.17669699999999</v>
      </c>
      <c r="W67" s="12">
        <v>408.48101800000001</v>
      </c>
      <c r="X67" s="12">
        <v>426.45324699999998</v>
      </c>
      <c r="Y67" s="12">
        <v>444.649475</v>
      </c>
      <c r="Z67" s="12">
        <v>463.85201999999998</v>
      </c>
      <c r="AA67" s="12">
        <v>482.87530500000003</v>
      </c>
      <c r="AB67" s="12">
        <v>502.51461799999998</v>
      </c>
      <c r="AC67" s="12">
        <v>522.94702099999995</v>
      </c>
      <c r="AD67" s="12">
        <v>544.20471199999997</v>
      </c>
      <c r="AE67" s="12">
        <v>566.32086200000003</v>
      </c>
      <c r="AF67" s="12">
        <v>589.33032200000002</v>
      </c>
      <c r="AG67" s="12">
        <v>613.26898200000005</v>
      </c>
      <c r="AH67" s="12">
        <v>638.174622</v>
      </c>
      <c r="AI67" s="12">
        <v>664.08630400000004</v>
      </c>
      <c r="AJ67" s="12">
        <v>691.04437299999995</v>
      </c>
      <c r="AK67" s="12">
        <v>719.09143100000006</v>
      </c>
      <c r="AL67" s="12">
        <v>748.27124000000003</v>
      </c>
      <c r="AM67" s="8">
        <v>4.811E-2</v>
      </c>
    </row>
    <row r="68" spans="1:39" ht="15" customHeight="1">
      <c r="A68" s="7" t="s">
        <v>331</v>
      </c>
      <c r="B68" s="10" t="s">
        <v>330</v>
      </c>
      <c r="C68" s="12">
        <v>144.92564400000001</v>
      </c>
      <c r="D68" s="12">
        <v>149.84896900000001</v>
      </c>
      <c r="E68" s="12">
        <v>153.90142800000001</v>
      </c>
      <c r="F68" s="12">
        <v>157.665649</v>
      </c>
      <c r="G68" s="12">
        <v>161.45370500000001</v>
      </c>
      <c r="H68" s="12">
        <v>165.29379299999999</v>
      </c>
      <c r="I68" s="12">
        <v>169.218964</v>
      </c>
      <c r="J68" s="12">
        <v>173.18720999999999</v>
      </c>
      <c r="K68" s="12">
        <v>177.178909</v>
      </c>
      <c r="L68" s="12">
        <v>181.25335699999999</v>
      </c>
      <c r="M68" s="12">
        <v>185.40043600000001</v>
      </c>
      <c r="N68" s="12">
        <v>189.451706</v>
      </c>
      <c r="O68" s="12">
        <v>193.59063699999999</v>
      </c>
      <c r="P68" s="12">
        <v>197.90696700000001</v>
      </c>
      <c r="Q68" s="12">
        <v>202.28208900000001</v>
      </c>
      <c r="R68" s="12">
        <v>206.626938</v>
      </c>
      <c r="S68" s="12">
        <v>211.14141799999999</v>
      </c>
      <c r="T68" s="12">
        <v>215.80886799999999</v>
      </c>
      <c r="U68" s="12">
        <v>220.494766</v>
      </c>
      <c r="V68" s="12">
        <v>225.13943499999999</v>
      </c>
      <c r="W68" s="12">
        <v>229.79020700000001</v>
      </c>
      <c r="X68" s="12">
        <v>234.43042</v>
      </c>
      <c r="Y68" s="12">
        <v>238.967285</v>
      </c>
      <c r="Z68" s="12">
        <v>243.495926</v>
      </c>
      <c r="AA68" s="12">
        <v>248.26229900000001</v>
      </c>
      <c r="AB68" s="12">
        <v>253.311432</v>
      </c>
      <c r="AC68" s="12">
        <v>258.46984900000001</v>
      </c>
      <c r="AD68" s="12">
        <v>263.74002100000001</v>
      </c>
      <c r="AE68" s="12">
        <v>269.12423699999999</v>
      </c>
      <c r="AF68" s="12">
        <v>274.62493899999998</v>
      </c>
      <c r="AG68" s="12">
        <v>280.24468999999999</v>
      </c>
      <c r="AH68" s="12">
        <v>285.98590100000001</v>
      </c>
      <c r="AI68" s="12">
        <v>291.85131799999999</v>
      </c>
      <c r="AJ68" s="12">
        <v>297.84356700000001</v>
      </c>
      <c r="AK68" s="12">
        <v>303.96527099999997</v>
      </c>
      <c r="AL68" s="12">
        <v>310.21923800000002</v>
      </c>
      <c r="AM68" s="8">
        <v>2.1631999999999998E-2</v>
      </c>
    </row>
    <row r="69" spans="1:39" ht="15" customHeight="1">
      <c r="A69" s="7" t="s">
        <v>329</v>
      </c>
      <c r="B69" s="10" t="s">
        <v>328</v>
      </c>
      <c r="C69" s="12">
        <v>171.26634200000001</v>
      </c>
      <c r="D69" s="12">
        <v>181.30136100000001</v>
      </c>
      <c r="E69" s="12">
        <v>191.96946700000001</v>
      </c>
      <c r="F69" s="12">
        <v>202.942993</v>
      </c>
      <c r="G69" s="12">
        <v>214.399811</v>
      </c>
      <c r="H69" s="12">
        <v>226.37106299999999</v>
      </c>
      <c r="I69" s="12">
        <v>238.79484600000001</v>
      </c>
      <c r="J69" s="12">
        <v>251.74710099999999</v>
      </c>
      <c r="K69" s="12">
        <v>265.25619499999999</v>
      </c>
      <c r="L69" s="12">
        <v>279.29199199999999</v>
      </c>
      <c r="M69" s="12">
        <v>294.03646900000001</v>
      </c>
      <c r="N69" s="12">
        <v>309.12789900000001</v>
      </c>
      <c r="O69" s="12">
        <v>325.045074</v>
      </c>
      <c r="P69" s="12">
        <v>341.74206500000003</v>
      </c>
      <c r="Q69" s="12">
        <v>358.92797899999999</v>
      </c>
      <c r="R69" s="12">
        <v>376.98971599999999</v>
      </c>
      <c r="S69" s="12">
        <v>395.98245200000002</v>
      </c>
      <c r="T69" s="12">
        <v>415.70992999999999</v>
      </c>
      <c r="U69" s="12">
        <v>436.31631499999997</v>
      </c>
      <c r="V69" s="12">
        <v>457.99462899999997</v>
      </c>
      <c r="W69" s="12">
        <v>480.71627799999999</v>
      </c>
      <c r="X69" s="12">
        <v>504.51080300000001</v>
      </c>
      <c r="Y69" s="12">
        <v>529.15667699999995</v>
      </c>
      <c r="Z69" s="12">
        <v>555.22967500000004</v>
      </c>
      <c r="AA69" s="12">
        <v>582.51129200000003</v>
      </c>
      <c r="AB69" s="12">
        <v>611.02270499999997</v>
      </c>
      <c r="AC69" s="12">
        <v>640.92016599999999</v>
      </c>
      <c r="AD69" s="12">
        <v>672.27075200000002</v>
      </c>
      <c r="AE69" s="12">
        <v>705.14538600000003</v>
      </c>
      <c r="AF69" s="12">
        <v>739.61779799999999</v>
      </c>
      <c r="AG69" s="12">
        <v>775.76568599999996</v>
      </c>
      <c r="AH69" s="12">
        <v>813.67047100000002</v>
      </c>
      <c r="AI69" s="12">
        <v>853.41735800000004</v>
      </c>
      <c r="AJ69" s="12">
        <v>895.09600799999998</v>
      </c>
      <c r="AK69" s="12">
        <v>938.79998799999998</v>
      </c>
      <c r="AL69" s="12">
        <v>984.62799099999995</v>
      </c>
      <c r="AM69" s="8">
        <v>5.1027000000000003E-2</v>
      </c>
    </row>
    <row r="70" spans="1:39" ht="15" customHeight="1">
      <c r="A70" s="7" t="s">
        <v>327</v>
      </c>
      <c r="B70" s="10" t="s">
        <v>326</v>
      </c>
      <c r="C70" s="12">
        <v>77.474013999999997</v>
      </c>
      <c r="D70" s="12">
        <v>83.061790000000002</v>
      </c>
      <c r="E70" s="12">
        <v>88.615852000000004</v>
      </c>
      <c r="F70" s="12">
        <v>94.438095000000004</v>
      </c>
      <c r="G70" s="12">
        <v>100.61573</v>
      </c>
      <c r="H70" s="12">
        <v>106.93650100000001</v>
      </c>
      <c r="I70" s="12">
        <v>113.462372</v>
      </c>
      <c r="J70" s="12">
        <v>120.266594</v>
      </c>
      <c r="K70" s="12">
        <v>127.243591</v>
      </c>
      <c r="L70" s="12">
        <v>134.21700999999999</v>
      </c>
      <c r="M70" s="12">
        <v>141.29946899999999</v>
      </c>
      <c r="N70" s="12">
        <v>148.67515599999999</v>
      </c>
      <c r="O70" s="12">
        <v>156.37716699999999</v>
      </c>
      <c r="P70" s="12">
        <v>164.404022</v>
      </c>
      <c r="Q70" s="12">
        <v>172.754501</v>
      </c>
      <c r="R70" s="12">
        <v>181.394058</v>
      </c>
      <c r="S70" s="12">
        <v>190.368393</v>
      </c>
      <c r="T70" s="12">
        <v>199.719223</v>
      </c>
      <c r="U70" s="12">
        <v>209.46606399999999</v>
      </c>
      <c r="V70" s="12">
        <v>219.576538</v>
      </c>
      <c r="W70" s="12">
        <v>230.136169</v>
      </c>
      <c r="X70" s="12">
        <v>241.15879799999999</v>
      </c>
      <c r="Y70" s="12">
        <v>252.64361600000001</v>
      </c>
      <c r="Z70" s="12">
        <v>264.58840900000001</v>
      </c>
      <c r="AA70" s="12">
        <v>277.03521699999999</v>
      </c>
      <c r="AB70" s="12">
        <v>289.988159</v>
      </c>
      <c r="AC70" s="12">
        <v>303.554688</v>
      </c>
      <c r="AD70" s="12">
        <v>317.763824</v>
      </c>
      <c r="AE70" s="12">
        <v>332.64623999999998</v>
      </c>
      <c r="AF70" s="12">
        <v>348.23382600000002</v>
      </c>
      <c r="AG70" s="12">
        <v>364.55972300000002</v>
      </c>
      <c r="AH70" s="12">
        <v>381.65933200000001</v>
      </c>
      <c r="AI70" s="12">
        <v>399.56918300000001</v>
      </c>
      <c r="AJ70" s="12">
        <v>418.32781999999997</v>
      </c>
      <c r="AK70" s="12">
        <v>437.97546399999999</v>
      </c>
      <c r="AL70" s="12">
        <v>458.55423000000002</v>
      </c>
      <c r="AM70" s="8">
        <v>5.1534000000000003E-2</v>
      </c>
    </row>
    <row r="71" spans="1:39" ht="15" customHeight="1">
      <c r="A71" s="7" t="s">
        <v>325</v>
      </c>
      <c r="B71" s="10" t="s">
        <v>324</v>
      </c>
      <c r="C71" s="12">
        <v>58.975971000000001</v>
      </c>
      <c r="D71" s="12">
        <v>61.416285999999999</v>
      </c>
      <c r="E71" s="12">
        <v>64.064200999999997</v>
      </c>
      <c r="F71" s="12">
        <v>66.709557000000004</v>
      </c>
      <c r="G71" s="12">
        <v>69.384872000000001</v>
      </c>
      <c r="H71" s="12">
        <v>72.071213</v>
      </c>
      <c r="I71" s="12">
        <v>74.830939999999998</v>
      </c>
      <c r="J71" s="12">
        <v>77.604713000000004</v>
      </c>
      <c r="K71" s="12">
        <v>80.459632999999997</v>
      </c>
      <c r="L71" s="12">
        <v>83.413421999999997</v>
      </c>
      <c r="M71" s="12">
        <v>86.486519000000001</v>
      </c>
      <c r="N71" s="12">
        <v>89.626937999999996</v>
      </c>
      <c r="O71" s="12">
        <v>92.846321000000003</v>
      </c>
      <c r="P71" s="12">
        <v>96.166229000000001</v>
      </c>
      <c r="Q71" s="12">
        <v>99.578818999999996</v>
      </c>
      <c r="R71" s="12">
        <v>103.156784</v>
      </c>
      <c r="S71" s="12">
        <v>106.926453</v>
      </c>
      <c r="T71" s="12">
        <v>110.944717</v>
      </c>
      <c r="U71" s="12">
        <v>115.23381000000001</v>
      </c>
      <c r="V71" s="12">
        <v>119.792145</v>
      </c>
      <c r="W71" s="12">
        <v>124.50901</v>
      </c>
      <c r="X71" s="12">
        <v>129.46159399999999</v>
      </c>
      <c r="Y71" s="12">
        <v>134.74548300000001</v>
      </c>
      <c r="Z71" s="12">
        <v>140.30668600000001</v>
      </c>
      <c r="AA71" s="12">
        <v>146.10313400000001</v>
      </c>
      <c r="AB71" s="12">
        <v>152.15017700000001</v>
      </c>
      <c r="AC71" s="12">
        <v>158.449219</v>
      </c>
      <c r="AD71" s="12">
        <v>165.01078799999999</v>
      </c>
      <c r="AE71" s="12">
        <v>171.84581</v>
      </c>
      <c r="AF71" s="12">
        <v>178.965836</v>
      </c>
      <c r="AG71" s="12">
        <v>186.38269</v>
      </c>
      <c r="AH71" s="12">
        <v>194.10867300000001</v>
      </c>
      <c r="AI71" s="12">
        <v>202.156845</v>
      </c>
      <c r="AJ71" s="12">
        <v>210.540558</v>
      </c>
      <c r="AK71" s="12">
        <v>219.27384900000001</v>
      </c>
      <c r="AL71" s="12">
        <v>228.37127699999999</v>
      </c>
      <c r="AM71" s="8">
        <v>3.9382E-2</v>
      </c>
    </row>
    <row r="73" spans="1:39" ht="15" customHeight="1">
      <c r="B73" s="6" t="s">
        <v>323</v>
      </c>
    </row>
    <row r="74" spans="1:39" ht="15" customHeight="1">
      <c r="A74" s="7" t="s">
        <v>322</v>
      </c>
      <c r="B74" s="10" t="s">
        <v>183</v>
      </c>
      <c r="C74" s="11">
        <v>34.510413999999997</v>
      </c>
      <c r="D74" s="11">
        <v>34.347507</v>
      </c>
      <c r="E74" s="11">
        <v>33.991813999999998</v>
      </c>
      <c r="F74" s="11">
        <v>32.903171999999998</v>
      </c>
      <c r="G74" s="11">
        <v>32.235207000000003</v>
      </c>
      <c r="H74" s="11">
        <v>32.512324999999997</v>
      </c>
      <c r="I74" s="11">
        <v>33.323684999999998</v>
      </c>
      <c r="J74" s="11">
        <v>33.901587999999997</v>
      </c>
      <c r="K74" s="11">
        <v>34.382713000000003</v>
      </c>
      <c r="L74" s="11">
        <v>34.993789999999997</v>
      </c>
      <c r="M74" s="11">
        <v>35.379787</v>
      </c>
      <c r="N74" s="11">
        <v>35.536991</v>
      </c>
      <c r="O74" s="11">
        <v>35.929614999999998</v>
      </c>
      <c r="P74" s="11">
        <v>36.462913999999998</v>
      </c>
      <c r="Q74" s="11">
        <v>36.795231000000001</v>
      </c>
      <c r="R74" s="11">
        <v>36.977203000000003</v>
      </c>
      <c r="S74" s="11">
        <v>37.248665000000003</v>
      </c>
      <c r="T74" s="11">
        <v>37.575679999999998</v>
      </c>
      <c r="U74" s="11">
        <v>38.206485999999998</v>
      </c>
      <c r="V74" s="11">
        <v>38.633910999999998</v>
      </c>
      <c r="W74" s="11">
        <v>38.970664999999997</v>
      </c>
      <c r="X74" s="11">
        <v>39.111007999999998</v>
      </c>
      <c r="Y74" s="11">
        <v>39.504429000000002</v>
      </c>
      <c r="Z74" s="11">
        <v>39.933315</v>
      </c>
      <c r="AA74" s="11">
        <v>40.092025999999997</v>
      </c>
      <c r="AB74" s="11">
        <v>40.250247999999999</v>
      </c>
      <c r="AC74" s="11">
        <v>40.551563000000002</v>
      </c>
      <c r="AD74" s="11">
        <v>40.848579000000001</v>
      </c>
      <c r="AE74" s="11">
        <v>41.032215000000001</v>
      </c>
      <c r="AF74" s="11">
        <v>41.125</v>
      </c>
      <c r="AG74" s="11">
        <v>41.208981000000001</v>
      </c>
      <c r="AH74" s="11">
        <v>41.264332000000003</v>
      </c>
      <c r="AI74" s="11">
        <v>41.148335000000003</v>
      </c>
      <c r="AJ74" s="11">
        <v>41.055962000000001</v>
      </c>
      <c r="AK74" s="11">
        <v>40.997489999999999</v>
      </c>
      <c r="AL74" s="11">
        <v>40.830311000000002</v>
      </c>
      <c r="AM74" s="8">
        <v>5.0980000000000001E-3</v>
      </c>
    </row>
    <row r="75" spans="1:39" ht="15" customHeight="1">
      <c r="A75" s="7" t="s">
        <v>321</v>
      </c>
      <c r="B75" s="10" t="s">
        <v>181</v>
      </c>
      <c r="C75" s="11">
        <v>0.67112499999999997</v>
      </c>
      <c r="D75" s="11">
        <v>0.68606800000000001</v>
      </c>
      <c r="E75" s="11">
        <v>0.704565</v>
      </c>
      <c r="F75" s="11">
        <v>0.72348800000000002</v>
      </c>
      <c r="G75" s="11">
        <v>0.74073500000000003</v>
      </c>
      <c r="H75" s="11">
        <v>0.75722299999999998</v>
      </c>
      <c r="I75" s="11">
        <v>0.77310500000000004</v>
      </c>
      <c r="J75" s="11">
        <v>0.78914399999999996</v>
      </c>
      <c r="K75" s="11">
        <v>0.80538500000000002</v>
      </c>
      <c r="L75" s="11">
        <v>0.82176199999999999</v>
      </c>
      <c r="M75" s="11">
        <v>0.83810700000000005</v>
      </c>
      <c r="N75" s="11">
        <v>0.85428599999999999</v>
      </c>
      <c r="O75" s="11">
        <v>0.87089000000000005</v>
      </c>
      <c r="P75" s="11">
        <v>0.88797899999999996</v>
      </c>
      <c r="Q75" s="11">
        <v>0.90568700000000002</v>
      </c>
      <c r="R75" s="11">
        <v>0.92406200000000005</v>
      </c>
      <c r="S75" s="11">
        <v>0.94261499999999998</v>
      </c>
      <c r="T75" s="11">
        <v>0.96149200000000001</v>
      </c>
      <c r="U75" s="11">
        <v>0.98090200000000005</v>
      </c>
      <c r="V75" s="11">
        <v>1.0008760000000001</v>
      </c>
      <c r="W75" s="11">
        <v>1.0212779999999999</v>
      </c>
      <c r="X75" s="11">
        <v>1.041677</v>
      </c>
      <c r="Y75" s="11">
        <v>1.062341</v>
      </c>
      <c r="Z75" s="11">
        <v>1.083402</v>
      </c>
      <c r="AA75" s="11">
        <v>1.104905</v>
      </c>
      <c r="AB75" s="11">
        <v>1.126816</v>
      </c>
      <c r="AC75" s="11">
        <v>1.1491629999999999</v>
      </c>
      <c r="AD75" s="11">
        <v>1.1719520000000001</v>
      </c>
      <c r="AE75" s="11">
        <v>1.1951940000000001</v>
      </c>
      <c r="AF75" s="11">
        <v>1.218896</v>
      </c>
      <c r="AG75" s="11">
        <v>1.2430680000000001</v>
      </c>
      <c r="AH75" s="11">
        <v>1.26772</v>
      </c>
      <c r="AI75" s="11">
        <v>1.2928599999999999</v>
      </c>
      <c r="AJ75" s="11">
        <v>1.3184990000000001</v>
      </c>
      <c r="AK75" s="11">
        <v>1.3446469999999999</v>
      </c>
      <c r="AL75" s="11">
        <v>1.371313</v>
      </c>
      <c r="AM75" s="8">
        <v>2.0577999999999999E-2</v>
      </c>
    </row>
    <row r="76" spans="1:39" ht="15" customHeight="1">
      <c r="A76" s="7" t="s">
        <v>320</v>
      </c>
      <c r="B76" s="10" t="s">
        <v>179</v>
      </c>
      <c r="C76" s="11">
        <v>1.2736419999999999</v>
      </c>
      <c r="D76" s="11">
        <v>1.3114209999999999</v>
      </c>
      <c r="E76" s="11">
        <v>1.3555079999999999</v>
      </c>
      <c r="F76" s="11">
        <v>1.405278</v>
      </c>
      <c r="G76" s="11">
        <v>1.4556279999999999</v>
      </c>
      <c r="H76" s="11">
        <v>1.5063709999999999</v>
      </c>
      <c r="I76" s="11">
        <v>1.5574920000000001</v>
      </c>
      <c r="J76" s="11">
        <v>1.609032</v>
      </c>
      <c r="K76" s="11">
        <v>1.6615960000000001</v>
      </c>
      <c r="L76" s="11">
        <v>1.7151970000000001</v>
      </c>
      <c r="M76" s="11">
        <v>1.7689239999999999</v>
      </c>
      <c r="N76" s="11">
        <v>1.82368</v>
      </c>
      <c r="O76" s="11">
        <v>1.8794409999999999</v>
      </c>
      <c r="P76" s="11">
        <v>1.9365270000000001</v>
      </c>
      <c r="Q76" s="11">
        <v>1.994021</v>
      </c>
      <c r="R76" s="11">
        <v>2.0539360000000002</v>
      </c>
      <c r="S76" s="11">
        <v>2.1151140000000002</v>
      </c>
      <c r="T76" s="11">
        <v>2.1772269999999998</v>
      </c>
      <c r="U76" s="11">
        <v>2.2408519999999998</v>
      </c>
      <c r="V76" s="11">
        <v>2.3060239999999999</v>
      </c>
      <c r="W76" s="11">
        <v>2.37277</v>
      </c>
      <c r="X76" s="11">
        <v>2.4415589999999998</v>
      </c>
      <c r="Y76" s="11">
        <v>2.5104389999999999</v>
      </c>
      <c r="Z76" s="11">
        <v>2.5830310000000001</v>
      </c>
      <c r="AA76" s="11">
        <v>2.6572900000000002</v>
      </c>
      <c r="AB76" s="11">
        <v>2.7348759999999999</v>
      </c>
      <c r="AC76" s="11">
        <v>2.8147280000000001</v>
      </c>
      <c r="AD76" s="11">
        <v>2.8969100000000001</v>
      </c>
      <c r="AE76" s="11">
        <v>2.9814929999999999</v>
      </c>
      <c r="AF76" s="11">
        <v>3.0685440000000002</v>
      </c>
      <c r="AG76" s="11">
        <v>3.1581380000000001</v>
      </c>
      <c r="AH76" s="11">
        <v>3.2503479999999998</v>
      </c>
      <c r="AI76" s="11">
        <v>3.3452489999999999</v>
      </c>
      <c r="AJ76" s="11">
        <v>3.4429219999999998</v>
      </c>
      <c r="AK76" s="11">
        <v>3.543447</v>
      </c>
      <c r="AL76" s="11">
        <v>3.646906</v>
      </c>
      <c r="AM76" s="8">
        <v>3.0537999999999999E-2</v>
      </c>
    </row>
    <row r="77" spans="1:39" ht="15" customHeight="1">
      <c r="A77" s="7" t="s">
        <v>319</v>
      </c>
      <c r="B77" s="10" t="s">
        <v>177</v>
      </c>
      <c r="C77" s="11">
        <v>3.0034200000000002</v>
      </c>
      <c r="D77" s="11">
        <v>3.0489090000000001</v>
      </c>
      <c r="E77" s="11">
        <v>3.1449929999999999</v>
      </c>
      <c r="F77" s="11">
        <v>3.2562530000000001</v>
      </c>
      <c r="G77" s="11">
        <v>3.3692850000000001</v>
      </c>
      <c r="H77" s="11">
        <v>3.4858150000000001</v>
      </c>
      <c r="I77" s="11">
        <v>3.6014719999999998</v>
      </c>
      <c r="J77" s="11">
        <v>3.716367</v>
      </c>
      <c r="K77" s="11">
        <v>3.8323149999999999</v>
      </c>
      <c r="L77" s="11">
        <v>3.9475769999999999</v>
      </c>
      <c r="M77" s="11">
        <v>4.05938</v>
      </c>
      <c r="N77" s="11">
        <v>4.1723030000000003</v>
      </c>
      <c r="O77" s="11">
        <v>4.2866499999999998</v>
      </c>
      <c r="P77" s="11">
        <v>4.4013840000000002</v>
      </c>
      <c r="Q77" s="11">
        <v>4.5171700000000001</v>
      </c>
      <c r="R77" s="11">
        <v>4.6370120000000004</v>
      </c>
      <c r="S77" s="11">
        <v>4.7597990000000001</v>
      </c>
      <c r="T77" s="11">
        <v>4.8838010000000001</v>
      </c>
      <c r="U77" s="11">
        <v>5.0099080000000002</v>
      </c>
      <c r="V77" s="11">
        <v>5.1374060000000004</v>
      </c>
      <c r="W77" s="11">
        <v>5.2691730000000003</v>
      </c>
      <c r="X77" s="11">
        <v>5.4054089999999997</v>
      </c>
      <c r="Y77" s="11">
        <v>5.5443040000000003</v>
      </c>
      <c r="Z77" s="11">
        <v>5.6893719999999997</v>
      </c>
      <c r="AA77" s="11">
        <v>5.838171</v>
      </c>
      <c r="AB77" s="11">
        <v>5.989598</v>
      </c>
      <c r="AC77" s="11">
        <v>6.1449540000000002</v>
      </c>
      <c r="AD77" s="11">
        <v>6.3043389999999997</v>
      </c>
      <c r="AE77" s="11">
        <v>6.4678579999999997</v>
      </c>
      <c r="AF77" s="11">
        <v>6.6356190000000002</v>
      </c>
      <c r="AG77" s="11">
        <v>6.8077310000000004</v>
      </c>
      <c r="AH77" s="11">
        <v>6.9843070000000003</v>
      </c>
      <c r="AI77" s="11">
        <v>7.1654619999999998</v>
      </c>
      <c r="AJ77" s="11">
        <v>7.3513169999999999</v>
      </c>
      <c r="AK77" s="11">
        <v>7.5419919999999996</v>
      </c>
      <c r="AL77" s="11">
        <v>7.7376139999999998</v>
      </c>
      <c r="AM77" s="8">
        <v>2.777E-2</v>
      </c>
    </row>
    <row r="78" spans="1:39" ht="15" customHeight="1">
      <c r="A78" s="7" t="s">
        <v>318</v>
      </c>
      <c r="B78" s="10" t="s">
        <v>175</v>
      </c>
      <c r="C78" s="11">
        <v>26.038609000000001</v>
      </c>
      <c r="D78" s="11">
        <v>26.650915000000001</v>
      </c>
      <c r="E78" s="11">
        <v>27.25243</v>
      </c>
      <c r="F78" s="11">
        <v>27.849903000000001</v>
      </c>
      <c r="G78" s="11">
        <v>28.448174000000002</v>
      </c>
      <c r="H78" s="11">
        <v>29.055672000000001</v>
      </c>
      <c r="I78" s="11">
        <v>29.662994000000001</v>
      </c>
      <c r="J78" s="11">
        <v>30.278058999999999</v>
      </c>
      <c r="K78" s="11">
        <v>30.904444000000002</v>
      </c>
      <c r="L78" s="11">
        <v>31.535751000000001</v>
      </c>
      <c r="M78" s="11">
        <v>32.158504000000001</v>
      </c>
      <c r="N78" s="11">
        <v>32.780074999999997</v>
      </c>
      <c r="O78" s="11">
        <v>33.397635999999999</v>
      </c>
      <c r="P78" s="11">
        <v>34.019168999999998</v>
      </c>
      <c r="Q78" s="11">
        <v>34.633133000000001</v>
      </c>
      <c r="R78" s="11">
        <v>35.238064000000001</v>
      </c>
      <c r="S78" s="11">
        <v>35.863388</v>
      </c>
      <c r="T78" s="11">
        <v>36.493926999999999</v>
      </c>
      <c r="U78" s="11">
        <v>37.130572999999998</v>
      </c>
      <c r="V78" s="11">
        <v>37.772765999999997</v>
      </c>
      <c r="W78" s="11">
        <v>38.428733999999999</v>
      </c>
      <c r="X78" s="11">
        <v>39.101467</v>
      </c>
      <c r="Y78" s="11">
        <v>39.779876999999999</v>
      </c>
      <c r="Z78" s="11">
        <v>40.472510999999997</v>
      </c>
      <c r="AA78" s="11">
        <v>41.173366999999999</v>
      </c>
      <c r="AB78" s="11">
        <v>41.882927000000002</v>
      </c>
      <c r="AC78" s="11">
        <v>42.604706</v>
      </c>
      <c r="AD78" s="11">
        <v>43.338923999999999</v>
      </c>
      <c r="AE78" s="11">
        <v>44.085804000000003</v>
      </c>
      <c r="AF78" s="11">
        <v>44.845551</v>
      </c>
      <c r="AG78" s="11">
        <v>45.618389000000001</v>
      </c>
      <c r="AH78" s="11">
        <v>46.404549000000003</v>
      </c>
      <c r="AI78" s="11">
        <v>47.204258000000003</v>
      </c>
      <c r="AJ78" s="11">
        <v>48.017746000000002</v>
      </c>
      <c r="AK78" s="11">
        <v>48.845253</v>
      </c>
      <c r="AL78" s="11">
        <v>49.687016</v>
      </c>
      <c r="AM78" s="8">
        <v>1.8489999999999999E-2</v>
      </c>
    </row>
    <row r="79" spans="1:39" ht="15" customHeight="1">
      <c r="A79" s="7" t="s">
        <v>317</v>
      </c>
      <c r="B79" s="10" t="s">
        <v>173</v>
      </c>
      <c r="C79" s="11">
        <v>1.8712500000000001</v>
      </c>
      <c r="D79" s="11">
        <v>1.9628140000000001</v>
      </c>
      <c r="E79" s="11">
        <v>2.0657049999999999</v>
      </c>
      <c r="F79" s="11">
        <v>2.174455</v>
      </c>
      <c r="G79" s="11">
        <v>2.2851669999999999</v>
      </c>
      <c r="H79" s="11">
        <v>2.3967809999999998</v>
      </c>
      <c r="I79" s="11">
        <v>2.5145870000000001</v>
      </c>
      <c r="J79" s="11">
        <v>2.636555</v>
      </c>
      <c r="K79" s="11">
        <v>2.7659220000000002</v>
      </c>
      <c r="L79" s="11">
        <v>2.9004180000000002</v>
      </c>
      <c r="M79" s="11">
        <v>3.0403289999999998</v>
      </c>
      <c r="N79" s="11">
        <v>3.1879059999999999</v>
      </c>
      <c r="O79" s="11">
        <v>3.34504</v>
      </c>
      <c r="P79" s="11">
        <v>3.5120909999999999</v>
      </c>
      <c r="Q79" s="11">
        <v>3.6873239999999998</v>
      </c>
      <c r="R79" s="11">
        <v>3.870066</v>
      </c>
      <c r="S79" s="11">
        <v>4.0620909999999997</v>
      </c>
      <c r="T79" s="11">
        <v>4.262105</v>
      </c>
      <c r="U79" s="11">
        <v>4.4789510000000003</v>
      </c>
      <c r="V79" s="11">
        <v>4.7021870000000003</v>
      </c>
      <c r="W79" s="11">
        <v>4.9357490000000004</v>
      </c>
      <c r="X79" s="11">
        <v>5.1805919999999999</v>
      </c>
      <c r="Y79" s="11">
        <v>5.4357300000000004</v>
      </c>
      <c r="Z79" s="11">
        <v>5.7065849999999996</v>
      </c>
      <c r="AA79" s="11">
        <v>5.9886109999999997</v>
      </c>
      <c r="AB79" s="11">
        <v>6.2835479999999997</v>
      </c>
      <c r="AC79" s="11">
        <v>6.5930119999999999</v>
      </c>
      <c r="AD79" s="11">
        <v>6.9177160000000004</v>
      </c>
      <c r="AE79" s="11">
        <v>7.2584109999999997</v>
      </c>
      <c r="AF79" s="11">
        <v>7.6158869999999999</v>
      </c>
      <c r="AG79" s="11">
        <v>7.9909679999999996</v>
      </c>
      <c r="AH79" s="11">
        <v>8.3845209999999994</v>
      </c>
      <c r="AI79" s="11">
        <v>8.7974569999999996</v>
      </c>
      <c r="AJ79" s="11">
        <v>9.2307290000000002</v>
      </c>
      <c r="AK79" s="11">
        <v>9.6853409999999993</v>
      </c>
      <c r="AL79" s="11">
        <v>10.162342000000001</v>
      </c>
      <c r="AM79" s="8">
        <v>4.9550999999999998E-2</v>
      </c>
    </row>
    <row r="80" spans="1:39" ht="15" customHeight="1">
      <c r="A80" s="7" t="s">
        <v>316</v>
      </c>
      <c r="B80" s="10" t="s">
        <v>171</v>
      </c>
      <c r="C80" s="11">
        <v>16.176400999999998</v>
      </c>
      <c r="D80" s="11">
        <v>16.892607000000002</v>
      </c>
      <c r="E80" s="11">
        <v>17.637696999999999</v>
      </c>
      <c r="F80" s="11">
        <v>18.411992999999999</v>
      </c>
      <c r="G80" s="11">
        <v>19.226987999999999</v>
      </c>
      <c r="H80" s="11">
        <v>20.078789</v>
      </c>
      <c r="I80" s="11">
        <v>20.974104000000001</v>
      </c>
      <c r="J80" s="11">
        <v>21.901485000000001</v>
      </c>
      <c r="K80" s="11">
        <v>22.846506000000002</v>
      </c>
      <c r="L80" s="11">
        <v>23.805353</v>
      </c>
      <c r="M80" s="11">
        <v>24.779046999999998</v>
      </c>
      <c r="N80" s="11">
        <v>25.760390999999998</v>
      </c>
      <c r="O80" s="11">
        <v>26.732658000000001</v>
      </c>
      <c r="P80" s="11">
        <v>27.731788999999999</v>
      </c>
      <c r="Q80" s="11">
        <v>28.750574</v>
      </c>
      <c r="R80" s="11">
        <v>29.779007</v>
      </c>
      <c r="S80" s="11">
        <v>30.838145999999998</v>
      </c>
      <c r="T80" s="11">
        <v>31.892047999999999</v>
      </c>
      <c r="U80" s="11">
        <v>32.939692999999998</v>
      </c>
      <c r="V80" s="11">
        <v>34.022387999999999</v>
      </c>
      <c r="W80" s="11">
        <v>35.137951000000001</v>
      </c>
      <c r="X80" s="11">
        <v>36.290641999999998</v>
      </c>
      <c r="Y80" s="11">
        <v>37.402760000000001</v>
      </c>
      <c r="Z80" s="11">
        <v>38.511028000000003</v>
      </c>
      <c r="AA80" s="11">
        <v>39.667309000000003</v>
      </c>
      <c r="AB80" s="11">
        <v>40.857346</v>
      </c>
      <c r="AC80" s="11">
        <v>42.083075999999998</v>
      </c>
      <c r="AD80" s="11">
        <v>43.345581000000003</v>
      </c>
      <c r="AE80" s="11">
        <v>44.645966000000001</v>
      </c>
      <c r="AF80" s="11">
        <v>45.985354999999998</v>
      </c>
      <c r="AG80" s="11">
        <v>47.364933000000001</v>
      </c>
      <c r="AH80" s="11">
        <v>48.785896000000001</v>
      </c>
      <c r="AI80" s="11">
        <v>50.249488999999997</v>
      </c>
      <c r="AJ80" s="11">
        <v>51.756985</v>
      </c>
      <c r="AK80" s="11">
        <v>53.309711</v>
      </c>
      <c r="AL80" s="11">
        <v>54.909019000000001</v>
      </c>
      <c r="AM80" s="8">
        <v>3.5278999999999998E-2</v>
      </c>
    </row>
    <row r="81" spans="1:39" ht="15" customHeight="1">
      <c r="A81" s="7" t="s">
        <v>315</v>
      </c>
      <c r="B81" s="10" t="s">
        <v>169</v>
      </c>
      <c r="C81" s="11">
        <v>4.5124399999999998</v>
      </c>
      <c r="D81" s="11">
        <v>4.5921500000000002</v>
      </c>
      <c r="E81" s="11">
        <v>4.7486009999999998</v>
      </c>
      <c r="F81" s="11">
        <v>4.9215669999999996</v>
      </c>
      <c r="G81" s="11">
        <v>5.0922720000000004</v>
      </c>
      <c r="H81" s="11">
        <v>5.2567259999999996</v>
      </c>
      <c r="I81" s="11">
        <v>5.4141069999999996</v>
      </c>
      <c r="J81" s="11">
        <v>5.5752100000000002</v>
      </c>
      <c r="K81" s="11">
        <v>5.7421119999999997</v>
      </c>
      <c r="L81" s="11">
        <v>5.9126760000000003</v>
      </c>
      <c r="M81" s="11">
        <v>6.0943019999999999</v>
      </c>
      <c r="N81" s="11">
        <v>6.2691299999999996</v>
      </c>
      <c r="O81" s="11">
        <v>6.4443929999999998</v>
      </c>
      <c r="P81" s="11">
        <v>6.6244399999999999</v>
      </c>
      <c r="Q81" s="11">
        <v>6.8077959999999997</v>
      </c>
      <c r="R81" s="11">
        <v>6.9981980000000004</v>
      </c>
      <c r="S81" s="11">
        <v>7.199433</v>
      </c>
      <c r="T81" s="11">
        <v>7.4075160000000002</v>
      </c>
      <c r="U81" s="11">
        <v>7.6180880000000002</v>
      </c>
      <c r="V81" s="11">
        <v>7.8291310000000003</v>
      </c>
      <c r="W81" s="11">
        <v>8.0356450000000006</v>
      </c>
      <c r="X81" s="11">
        <v>8.2378060000000009</v>
      </c>
      <c r="Y81" s="11">
        <v>8.4354960000000005</v>
      </c>
      <c r="Z81" s="11">
        <v>8.6330030000000004</v>
      </c>
      <c r="AA81" s="11">
        <v>8.8291319999999995</v>
      </c>
      <c r="AB81" s="11">
        <v>9.0243789999999997</v>
      </c>
      <c r="AC81" s="11">
        <v>9.2239439999999995</v>
      </c>
      <c r="AD81" s="11">
        <v>9.4279220000000006</v>
      </c>
      <c r="AE81" s="11">
        <v>9.6364099999999997</v>
      </c>
      <c r="AF81" s="11">
        <v>9.8495089999999994</v>
      </c>
      <c r="AG81" s="11">
        <v>10.067318999999999</v>
      </c>
      <c r="AH81" s="11">
        <v>10.289948000000001</v>
      </c>
      <c r="AI81" s="11">
        <v>10.517499000000001</v>
      </c>
      <c r="AJ81" s="11">
        <v>10.750083</v>
      </c>
      <c r="AK81" s="11">
        <v>10.987807999999999</v>
      </c>
      <c r="AL81" s="11">
        <v>11.230791999999999</v>
      </c>
      <c r="AM81" s="8">
        <v>2.6651999999999999E-2</v>
      </c>
    </row>
    <row r="82" spans="1:39" ht="15" customHeight="1">
      <c r="A82" s="7" t="s">
        <v>314</v>
      </c>
      <c r="B82" s="10" t="s">
        <v>167</v>
      </c>
      <c r="C82" s="11">
        <v>21.027913999999999</v>
      </c>
      <c r="D82" s="11">
        <v>22.296278000000001</v>
      </c>
      <c r="E82" s="11">
        <v>23.543606</v>
      </c>
      <c r="F82" s="11">
        <v>24.80611</v>
      </c>
      <c r="G82" s="11">
        <v>26.151356</v>
      </c>
      <c r="H82" s="11">
        <v>27.525784000000002</v>
      </c>
      <c r="I82" s="11">
        <v>28.947600999999999</v>
      </c>
      <c r="J82" s="11">
        <v>30.412845999999998</v>
      </c>
      <c r="K82" s="11">
        <v>31.947880000000001</v>
      </c>
      <c r="L82" s="11">
        <v>33.492916000000001</v>
      </c>
      <c r="M82" s="11">
        <v>35.035159999999998</v>
      </c>
      <c r="N82" s="11">
        <v>36.600723000000002</v>
      </c>
      <c r="O82" s="11">
        <v>38.207138</v>
      </c>
      <c r="P82" s="11">
        <v>39.807307999999999</v>
      </c>
      <c r="Q82" s="11">
        <v>41.341343000000002</v>
      </c>
      <c r="R82" s="11">
        <v>43.069015999999998</v>
      </c>
      <c r="S82" s="11">
        <v>44.805801000000002</v>
      </c>
      <c r="T82" s="11">
        <v>46.491366999999997</v>
      </c>
      <c r="U82" s="11">
        <v>48.258156</v>
      </c>
      <c r="V82" s="11">
        <v>50.021079999999998</v>
      </c>
      <c r="W82" s="11">
        <v>51.842593999999998</v>
      </c>
      <c r="X82" s="11">
        <v>53.718921999999999</v>
      </c>
      <c r="Y82" s="11">
        <v>55.593479000000002</v>
      </c>
      <c r="Z82" s="11">
        <v>57.562443000000002</v>
      </c>
      <c r="AA82" s="11">
        <v>59.478366999999999</v>
      </c>
      <c r="AB82" s="11">
        <v>61.438701999999999</v>
      </c>
      <c r="AC82" s="11">
        <v>63.463650000000001</v>
      </c>
      <c r="AD82" s="11">
        <v>65.555335999999997</v>
      </c>
      <c r="AE82" s="11">
        <v>67.715958000000001</v>
      </c>
      <c r="AF82" s="11">
        <v>69.947800000000001</v>
      </c>
      <c r="AG82" s="11">
        <v>72.253189000000006</v>
      </c>
      <c r="AH82" s="11">
        <v>74.634567000000004</v>
      </c>
      <c r="AI82" s="11">
        <v>77.094436999999999</v>
      </c>
      <c r="AJ82" s="11">
        <v>79.635375999999994</v>
      </c>
      <c r="AK82" s="11">
        <v>82.260063000000002</v>
      </c>
      <c r="AL82" s="11">
        <v>84.971260000000001</v>
      </c>
      <c r="AM82" s="8">
        <v>4.0134000000000003E-2</v>
      </c>
    </row>
    <row r="83" spans="1:39" ht="15" customHeight="1">
      <c r="A83" s="7" t="s">
        <v>313</v>
      </c>
      <c r="B83" s="10" t="s">
        <v>165</v>
      </c>
      <c r="C83" s="11">
        <v>6.7840490000000004</v>
      </c>
      <c r="D83" s="11">
        <v>6.9367520000000003</v>
      </c>
      <c r="E83" s="11">
        <v>7.0411279999999996</v>
      </c>
      <c r="F83" s="11">
        <v>7.1274009999999999</v>
      </c>
      <c r="G83" s="11">
        <v>7.211195</v>
      </c>
      <c r="H83" s="11">
        <v>7.2938679999999998</v>
      </c>
      <c r="I83" s="11">
        <v>7.3769600000000004</v>
      </c>
      <c r="J83" s="11">
        <v>7.4584510000000002</v>
      </c>
      <c r="K83" s="11">
        <v>7.5374460000000001</v>
      </c>
      <c r="L83" s="11">
        <v>7.6166219999999996</v>
      </c>
      <c r="M83" s="11">
        <v>7.695462</v>
      </c>
      <c r="N83" s="11">
        <v>7.7665850000000001</v>
      </c>
      <c r="O83" s="11">
        <v>7.8381220000000003</v>
      </c>
      <c r="P83" s="11">
        <v>7.9137930000000001</v>
      </c>
      <c r="Q83" s="11">
        <v>7.9884029999999999</v>
      </c>
      <c r="R83" s="11">
        <v>8.058268</v>
      </c>
      <c r="S83" s="11">
        <v>8.1316459999999999</v>
      </c>
      <c r="T83" s="11">
        <v>8.2076569999999993</v>
      </c>
      <c r="U83" s="11">
        <v>8.2808089999999996</v>
      </c>
      <c r="V83" s="11">
        <v>8.3488279999999992</v>
      </c>
      <c r="W83" s="11">
        <v>8.4136780000000009</v>
      </c>
      <c r="X83" s="11">
        <v>8.4748099999999997</v>
      </c>
      <c r="Y83" s="11">
        <v>8.5288459999999997</v>
      </c>
      <c r="Z83" s="11">
        <v>8.5795139999999996</v>
      </c>
      <c r="AA83" s="11">
        <v>8.6358230000000002</v>
      </c>
      <c r="AB83" s="11">
        <v>8.6990999999999996</v>
      </c>
      <c r="AC83" s="11">
        <v>8.7628389999999996</v>
      </c>
      <c r="AD83" s="11">
        <v>8.827045</v>
      </c>
      <c r="AE83" s="11">
        <v>8.8917230000000007</v>
      </c>
      <c r="AF83" s="11">
        <v>8.9568739999999991</v>
      </c>
      <c r="AG83" s="11">
        <v>9.0225030000000004</v>
      </c>
      <c r="AH83" s="11">
        <v>9.0886130000000005</v>
      </c>
      <c r="AI83" s="11">
        <v>9.1552070000000008</v>
      </c>
      <c r="AJ83" s="11">
        <v>9.2222899999999992</v>
      </c>
      <c r="AK83" s="11">
        <v>9.2898639999999997</v>
      </c>
      <c r="AL83" s="11">
        <v>9.3579319999999999</v>
      </c>
      <c r="AM83" s="8">
        <v>8.8439999999999994E-3</v>
      </c>
    </row>
    <row r="84" spans="1:39" ht="15" customHeight="1">
      <c r="A84" s="7" t="s">
        <v>312</v>
      </c>
      <c r="B84" s="10" t="s">
        <v>163</v>
      </c>
      <c r="C84" s="11">
        <v>7.0796549999999998</v>
      </c>
      <c r="D84" s="11">
        <v>7.4082710000000001</v>
      </c>
      <c r="E84" s="11">
        <v>7.7542369999999998</v>
      </c>
      <c r="F84" s="11">
        <v>8.1040749999999999</v>
      </c>
      <c r="G84" s="11">
        <v>8.4644250000000003</v>
      </c>
      <c r="H84" s="11">
        <v>8.8360289999999999</v>
      </c>
      <c r="I84" s="11">
        <v>9.2159689999999994</v>
      </c>
      <c r="J84" s="11">
        <v>9.6067870000000006</v>
      </c>
      <c r="K84" s="11">
        <v>10.009054000000001</v>
      </c>
      <c r="L84" s="11">
        <v>10.421165</v>
      </c>
      <c r="M84" s="11">
        <v>10.849281</v>
      </c>
      <c r="N84" s="11">
        <v>11.279645</v>
      </c>
      <c r="O84" s="11">
        <v>11.729161</v>
      </c>
      <c r="P84" s="11">
        <v>12.195456999999999</v>
      </c>
      <c r="Q84" s="11">
        <v>12.667718000000001</v>
      </c>
      <c r="R84" s="11">
        <v>13.158915</v>
      </c>
      <c r="S84" s="11">
        <v>13.670059999999999</v>
      </c>
      <c r="T84" s="11">
        <v>14.193841000000001</v>
      </c>
      <c r="U84" s="11">
        <v>14.73448</v>
      </c>
      <c r="V84" s="11">
        <v>15.297641</v>
      </c>
      <c r="W84" s="11">
        <v>15.881485</v>
      </c>
      <c r="X84" s="11">
        <v>16.486017</v>
      </c>
      <c r="Y84" s="11">
        <v>17.103387999999999</v>
      </c>
      <c r="Z84" s="11">
        <v>17.751207000000001</v>
      </c>
      <c r="AA84" s="11">
        <v>18.421458999999999</v>
      </c>
      <c r="AB84" s="11">
        <v>19.113859000000001</v>
      </c>
      <c r="AC84" s="11">
        <v>19.832287000000001</v>
      </c>
      <c r="AD84" s="11">
        <v>20.577717</v>
      </c>
      <c r="AE84" s="11">
        <v>21.351165999999999</v>
      </c>
      <c r="AF84" s="11">
        <v>22.153684999999999</v>
      </c>
      <c r="AG84" s="11">
        <v>22.986366</v>
      </c>
      <c r="AH84" s="11">
        <v>23.850349000000001</v>
      </c>
      <c r="AI84" s="11">
        <v>24.746803</v>
      </c>
      <c r="AJ84" s="11">
        <v>25.676950000000001</v>
      </c>
      <c r="AK84" s="11">
        <v>26.642063</v>
      </c>
      <c r="AL84" s="11">
        <v>27.643447999999999</v>
      </c>
      <c r="AM84" s="8">
        <v>3.9489000000000003E-2</v>
      </c>
    </row>
    <row r="85" spans="1:39" ht="15" customHeight="1">
      <c r="A85" s="7" t="s">
        <v>311</v>
      </c>
      <c r="B85" s="10" t="s">
        <v>161</v>
      </c>
      <c r="C85" s="11">
        <v>9.2868820000000003</v>
      </c>
      <c r="D85" s="11">
        <v>9.9485250000000001</v>
      </c>
      <c r="E85" s="11">
        <v>10.601108</v>
      </c>
      <c r="F85" s="11">
        <v>11.282280999999999</v>
      </c>
      <c r="G85" s="11">
        <v>12.002520000000001</v>
      </c>
      <c r="H85" s="11">
        <v>12.735132999999999</v>
      </c>
      <c r="I85" s="11">
        <v>13.487648999999999</v>
      </c>
      <c r="J85" s="11">
        <v>14.268753999999999</v>
      </c>
      <c r="K85" s="11">
        <v>15.06522</v>
      </c>
      <c r="L85" s="11">
        <v>15.855382000000001</v>
      </c>
      <c r="M85" s="11">
        <v>16.652944999999999</v>
      </c>
      <c r="N85" s="11">
        <v>17.480148</v>
      </c>
      <c r="O85" s="11">
        <v>18.340537999999999</v>
      </c>
      <c r="P85" s="11">
        <v>19.233544999999999</v>
      </c>
      <c r="Q85" s="11">
        <v>20.158653000000001</v>
      </c>
      <c r="R85" s="11">
        <v>21.111353000000001</v>
      </c>
      <c r="S85" s="11">
        <v>22.096823000000001</v>
      </c>
      <c r="T85" s="11">
        <v>23.119505</v>
      </c>
      <c r="U85" s="11">
        <v>24.181277999999999</v>
      </c>
      <c r="V85" s="11">
        <v>25.277849</v>
      </c>
      <c r="W85" s="11">
        <v>26.418835000000001</v>
      </c>
      <c r="X85" s="11">
        <v>27.605387</v>
      </c>
      <c r="Y85" s="11">
        <v>28.836784000000002</v>
      </c>
      <c r="Z85" s="11">
        <v>30.112252999999999</v>
      </c>
      <c r="AA85" s="11">
        <v>31.436102000000002</v>
      </c>
      <c r="AB85" s="11">
        <v>32.808216000000002</v>
      </c>
      <c r="AC85" s="11">
        <v>34.240219000000003</v>
      </c>
      <c r="AD85" s="11">
        <v>35.734726000000002</v>
      </c>
      <c r="AE85" s="11">
        <v>37.294468000000002</v>
      </c>
      <c r="AF85" s="11">
        <v>38.922291000000001</v>
      </c>
      <c r="AG85" s="11">
        <v>40.621158999999999</v>
      </c>
      <c r="AH85" s="11">
        <v>42.394179999999999</v>
      </c>
      <c r="AI85" s="11">
        <v>44.244591</v>
      </c>
      <c r="AJ85" s="11">
        <v>46.17577</v>
      </c>
      <c r="AK85" s="11">
        <v>48.191237999999998</v>
      </c>
      <c r="AL85" s="11">
        <v>50.294670000000004</v>
      </c>
      <c r="AM85" s="8">
        <v>4.8814999999999997E-2</v>
      </c>
    </row>
    <row r="86" spans="1:39" ht="15" customHeight="1">
      <c r="A86" s="7" t="s">
        <v>310</v>
      </c>
      <c r="B86" s="10" t="s">
        <v>159</v>
      </c>
      <c r="C86" s="11">
        <v>1.339458</v>
      </c>
      <c r="D86" s="11">
        <v>1.377883</v>
      </c>
      <c r="E86" s="11">
        <v>1.419781</v>
      </c>
      <c r="F86" s="11">
        <v>1.4603660000000001</v>
      </c>
      <c r="G86" s="11">
        <v>1.5003169999999999</v>
      </c>
      <c r="H86" s="11">
        <v>1.5392669999999999</v>
      </c>
      <c r="I86" s="11">
        <v>1.5785629999999999</v>
      </c>
      <c r="J86" s="11">
        <v>1.6169389999999999</v>
      </c>
      <c r="K86" s="11">
        <v>1.655767</v>
      </c>
      <c r="L86" s="11">
        <v>1.6954149999999999</v>
      </c>
      <c r="M86" s="11">
        <v>1.736227</v>
      </c>
      <c r="N86" s="11">
        <v>1.7770790000000001</v>
      </c>
      <c r="O86" s="11">
        <v>1.8182020000000001</v>
      </c>
      <c r="P86" s="11">
        <v>1.8599730000000001</v>
      </c>
      <c r="Q86" s="11">
        <v>1.902185</v>
      </c>
      <c r="R86" s="11">
        <v>1.946197</v>
      </c>
      <c r="S86" s="11">
        <v>1.992407</v>
      </c>
      <c r="T86" s="11">
        <v>2.0417610000000002</v>
      </c>
      <c r="U86" s="11">
        <v>2.094522</v>
      </c>
      <c r="V86" s="11">
        <v>2.1505070000000002</v>
      </c>
      <c r="W86" s="11">
        <v>2.2075680000000002</v>
      </c>
      <c r="X86" s="11">
        <v>2.2670249999999998</v>
      </c>
      <c r="Y86" s="11">
        <v>2.3304140000000002</v>
      </c>
      <c r="Z86" s="11">
        <v>2.396636</v>
      </c>
      <c r="AA86" s="11">
        <v>2.4647890000000001</v>
      </c>
      <c r="AB86" s="11">
        <v>2.5350649999999999</v>
      </c>
      <c r="AC86" s="11">
        <v>2.607345</v>
      </c>
      <c r="AD86" s="11">
        <v>2.6816870000000002</v>
      </c>
      <c r="AE86" s="11">
        <v>2.7581470000000001</v>
      </c>
      <c r="AF86" s="11">
        <v>2.8367879999999999</v>
      </c>
      <c r="AG86" s="11">
        <v>2.9176709999999999</v>
      </c>
      <c r="AH86" s="11">
        <v>3.0008599999999999</v>
      </c>
      <c r="AI86" s="11">
        <v>3.0864210000000001</v>
      </c>
      <c r="AJ86" s="11">
        <v>3.1744219999999999</v>
      </c>
      <c r="AK86" s="11">
        <v>3.2649309999999998</v>
      </c>
      <c r="AL86" s="11">
        <v>3.3580209999999999</v>
      </c>
      <c r="AM86" s="8">
        <v>2.6546E-2</v>
      </c>
    </row>
    <row r="87" spans="1:39" ht="15" customHeight="1">
      <c r="A87" s="7" t="s">
        <v>309</v>
      </c>
      <c r="B87" s="10" t="s">
        <v>157</v>
      </c>
      <c r="C87" s="11">
        <v>133.57527200000001</v>
      </c>
      <c r="D87" s="11">
        <v>137.46009799999999</v>
      </c>
      <c r="E87" s="11">
        <v>141.261169</v>
      </c>
      <c r="F87" s="11">
        <v>144.42636100000001</v>
      </c>
      <c r="G87" s="11">
        <v>148.18327300000001</v>
      </c>
      <c r="H87" s="11">
        <v>152.979782</v>
      </c>
      <c r="I87" s="11">
        <v>158.42829900000001</v>
      </c>
      <c r="J87" s="11">
        <v>163.77121</v>
      </c>
      <c r="K87" s="11">
        <v>169.156342</v>
      </c>
      <c r="L87" s="11">
        <v>174.71402</v>
      </c>
      <c r="M87" s="11">
        <v>180.087433</v>
      </c>
      <c r="N87" s="11">
        <v>185.28894</v>
      </c>
      <c r="O87" s="11">
        <v>190.819489</v>
      </c>
      <c r="P87" s="11">
        <v>196.58637999999999</v>
      </c>
      <c r="Q87" s="11">
        <v>202.149261</v>
      </c>
      <c r="R87" s="11">
        <v>207.82131999999999</v>
      </c>
      <c r="S87" s="11">
        <v>213.72598300000001</v>
      </c>
      <c r="T87" s="11">
        <v>219.707932</v>
      </c>
      <c r="U87" s="11">
        <v>226.154709</v>
      </c>
      <c r="V87" s="11">
        <v>232.50060999999999</v>
      </c>
      <c r="W87" s="11">
        <v>238.936127</v>
      </c>
      <c r="X87" s="11">
        <v>245.362335</v>
      </c>
      <c r="Y87" s="11">
        <v>252.068298</v>
      </c>
      <c r="Z87" s="11">
        <v>259.01428199999998</v>
      </c>
      <c r="AA87" s="11">
        <v>265.78732300000001</v>
      </c>
      <c r="AB87" s="11">
        <v>272.74468999999999</v>
      </c>
      <c r="AC87" s="11">
        <v>280.07144199999999</v>
      </c>
      <c r="AD87" s="11">
        <v>287.62841800000001</v>
      </c>
      <c r="AE87" s="11">
        <v>295.314819</v>
      </c>
      <c r="AF87" s="11">
        <v>303.16180400000002</v>
      </c>
      <c r="AG87" s="11">
        <v>311.26040599999999</v>
      </c>
      <c r="AH87" s="11">
        <v>319.60015900000002</v>
      </c>
      <c r="AI87" s="11">
        <v>328.04809599999999</v>
      </c>
      <c r="AJ87" s="11">
        <v>336.80905200000001</v>
      </c>
      <c r="AK87" s="11">
        <v>345.903839</v>
      </c>
      <c r="AL87" s="11">
        <v>355.20068400000002</v>
      </c>
      <c r="AM87" s="8">
        <v>2.8316000000000001E-2</v>
      </c>
    </row>
    <row r="89" spans="1:39" ht="15" customHeight="1">
      <c r="B89" s="6" t="s">
        <v>308</v>
      </c>
    </row>
    <row r="90" spans="1:39" ht="15" customHeight="1">
      <c r="A90" s="7" t="s">
        <v>307</v>
      </c>
      <c r="B90" s="10" t="s">
        <v>287</v>
      </c>
      <c r="C90" s="12">
        <v>1089.569336</v>
      </c>
      <c r="D90" s="12">
        <v>1087.9144289999999</v>
      </c>
      <c r="E90" s="12">
        <v>1116.23999</v>
      </c>
      <c r="F90" s="12">
        <v>1147.5314940000001</v>
      </c>
      <c r="G90" s="12">
        <v>1175.0268550000001</v>
      </c>
      <c r="H90" s="12">
        <v>1204.362427</v>
      </c>
      <c r="I90" s="12">
        <v>1237.076294</v>
      </c>
      <c r="J90" s="12">
        <v>1270.0543210000001</v>
      </c>
      <c r="K90" s="12">
        <v>1301.381592</v>
      </c>
      <c r="L90" s="12">
        <v>1332.9736330000001</v>
      </c>
      <c r="M90" s="12">
        <v>1363.9456789999999</v>
      </c>
      <c r="N90" s="12">
        <v>1392.8820800000001</v>
      </c>
      <c r="O90" s="12">
        <v>1423.486572</v>
      </c>
      <c r="P90" s="12">
        <v>1457.362061</v>
      </c>
      <c r="Q90" s="12">
        <v>1489.892212</v>
      </c>
      <c r="R90" s="12">
        <v>1519.0385739999999</v>
      </c>
      <c r="S90" s="12">
        <v>1547.5423579999999</v>
      </c>
      <c r="T90" s="12">
        <v>1577.993774</v>
      </c>
      <c r="U90" s="12">
        <v>1611.3937989999999</v>
      </c>
      <c r="V90" s="12">
        <v>1646.644409</v>
      </c>
      <c r="W90" s="12">
        <v>1683.0104980000001</v>
      </c>
      <c r="X90" s="12">
        <v>1719.9383539999999</v>
      </c>
      <c r="Y90" s="12">
        <v>1756.8358149999999</v>
      </c>
      <c r="Z90" s="12">
        <v>1796.579712</v>
      </c>
      <c r="AA90" s="12">
        <v>1835.4586179999999</v>
      </c>
      <c r="AB90" s="12">
        <v>1873.126831</v>
      </c>
      <c r="AC90" s="12">
        <v>1911.270264</v>
      </c>
      <c r="AD90" s="12">
        <v>1950.940186</v>
      </c>
      <c r="AE90" s="12">
        <v>1991.517456</v>
      </c>
      <c r="AF90" s="12">
        <v>2032.1754149999999</v>
      </c>
      <c r="AG90" s="12">
        <v>2073.9284670000002</v>
      </c>
      <c r="AH90" s="12">
        <v>2115.7902829999998</v>
      </c>
      <c r="AI90" s="12">
        <v>2155.5529790000001</v>
      </c>
      <c r="AJ90" s="12">
        <v>2194.2231449999999</v>
      </c>
      <c r="AK90" s="12">
        <v>2234.5397950000001</v>
      </c>
      <c r="AL90" s="12">
        <v>2275.1591800000001</v>
      </c>
      <c r="AM90" s="8">
        <v>2.1937000000000002E-2</v>
      </c>
    </row>
    <row r="91" spans="1:39" ht="15" customHeight="1">
      <c r="A91" s="7" t="s">
        <v>306</v>
      </c>
      <c r="B91" s="10" t="s">
        <v>193</v>
      </c>
      <c r="C91" s="12">
        <v>709.36425799999995</v>
      </c>
      <c r="D91" s="12">
        <v>708.90545699999996</v>
      </c>
      <c r="E91" s="12">
        <v>725.72820999999999</v>
      </c>
      <c r="F91" s="12">
        <v>744.39746100000002</v>
      </c>
      <c r="G91" s="12">
        <v>760.55334500000004</v>
      </c>
      <c r="H91" s="12">
        <v>777.82824700000003</v>
      </c>
      <c r="I91" s="12">
        <v>797.19799799999998</v>
      </c>
      <c r="J91" s="12">
        <v>816.65374799999995</v>
      </c>
      <c r="K91" s="12">
        <v>834.97125200000005</v>
      </c>
      <c r="L91" s="12">
        <v>853.37451199999998</v>
      </c>
      <c r="M91" s="12">
        <v>871.29864499999996</v>
      </c>
      <c r="N91" s="12">
        <v>887.84918200000004</v>
      </c>
      <c r="O91" s="12">
        <v>905.37152100000003</v>
      </c>
      <c r="P91" s="12">
        <v>924.86584500000004</v>
      </c>
      <c r="Q91" s="12">
        <v>943.41625999999997</v>
      </c>
      <c r="R91" s="12">
        <v>959.74890100000005</v>
      </c>
      <c r="S91" s="12">
        <v>975.59313999999995</v>
      </c>
      <c r="T91" s="12">
        <v>992.56622300000004</v>
      </c>
      <c r="U91" s="12">
        <v>1011.283142</v>
      </c>
      <c r="V91" s="12">
        <v>1031.0466309999999</v>
      </c>
      <c r="W91" s="12">
        <v>1051.392456</v>
      </c>
      <c r="X91" s="12">
        <v>1071.9731449999999</v>
      </c>
      <c r="Y91" s="12">
        <v>1092.4376219999999</v>
      </c>
      <c r="Z91" s="12">
        <v>1114.5908199999999</v>
      </c>
      <c r="AA91" s="12">
        <v>1136.0882570000001</v>
      </c>
      <c r="AB91" s="12">
        <v>1156.7211910000001</v>
      </c>
      <c r="AC91" s="12">
        <v>1178.0904539999999</v>
      </c>
      <c r="AD91" s="12">
        <v>1200.2979740000001</v>
      </c>
      <c r="AE91" s="12">
        <v>1222.961914</v>
      </c>
      <c r="AF91" s="12">
        <v>1245.5756839999999</v>
      </c>
      <c r="AG91" s="12">
        <v>1268.754639</v>
      </c>
      <c r="AH91" s="12">
        <v>1291.8975829999999</v>
      </c>
      <c r="AI91" s="12">
        <v>1313.669922</v>
      </c>
      <c r="AJ91" s="12">
        <v>1334.686279</v>
      </c>
      <c r="AK91" s="12">
        <v>1356.5981449999999</v>
      </c>
      <c r="AL91" s="12">
        <v>1378.5928960000001</v>
      </c>
      <c r="AM91" s="8">
        <v>1.9754000000000001E-2</v>
      </c>
    </row>
    <row r="92" spans="1:39" ht="15" customHeight="1">
      <c r="A92" s="7" t="s">
        <v>305</v>
      </c>
      <c r="B92" s="10" t="s">
        <v>191</v>
      </c>
      <c r="C92" s="12">
        <v>276.85101300000002</v>
      </c>
      <c r="D92" s="12">
        <v>275.30609099999998</v>
      </c>
      <c r="E92" s="12">
        <v>284.09536700000001</v>
      </c>
      <c r="F92" s="12">
        <v>293.71542399999998</v>
      </c>
      <c r="G92" s="12">
        <v>302.40374800000001</v>
      </c>
      <c r="H92" s="12">
        <v>311.632721</v>
      </c>
      <c r="I92" s="12">
        <v>321.81964099999999</v>
      </c>
      <c r="J92" s="12">
        <v>332.15481599999998</v>
      </c>
      <c r="K92" s="12">
        <v>342.12893700000001</v>
      </c>
      <c r="L92" s="12">
        <v>352.25366200000002</v>
      </c>
      <c r="M92" s="12">
        <v>362.293182</v>
      </c>
      <c r="N92" s="12">
        <v>371.86068699999998</v>
      </c>
      <c r="O92" s="12">
        <v>381.96521000000001</v>
      </c>
      <c r="P92" s="12">
        <v>393.05792200000002</v>
      </c>
      <c r="Q92" s="12">
        <v>403.87612899999999</v>
      </c>
      <c r="R92" s="12">
        <v>413.84789999999998</v>
      </c>
      <c r="S92" s="12">
        <v>423.72640999999999</v>
      </c>
      <c r="T92" s="12">
        <v>434.23983800000002</v>
      </c>
      <c r="U92" s="12">
        <v>445.68017600000002</v>
      </c>
      <c r="V92" s="12">
        <v>457.75024400000001</v>
      </c>
      <c r="W92" s="12">
        <v>470.24911500000002</v>
      </c>
      <c r="X92" s="12">
        <v>483.02355999999997</v>
      </c>
      <c r="Y92" s="12">
        <v>495.88748199999998</v>
      </c>
      <c r="Z92" s="12">
        <v>509.62222300000002</v>
      </c>
      <c r="AA92" s="12">
        <v>523.23205600000006</v>
      </c>
      <c r="AB92" s="12">
        <v>536.613159</v>
      </c>
      <c r="AC92" s="12">
        <v>550.26422100000002</v>
      </c>
      <c r="AD92" s="12">
        <v>564.48236099999997</v>
      </c>
      <c r="AE92" s="12">
        <v>579.09069799999997</v>
      </c>
      <c r="AF92" s="12">
        <v>593.84600799999998</v>
      </c>
      <c r="AG92" s="12">
        <v>609.05371100000002</v>
      </c>
      <c r="AH92" s="12">
        <v>624.42120399999999</v>
      </c>
      <c r="AI92" s="12">
        <v>639.27966300000003</v>
      </c>
      <c r="AJ92" s="12">
        <v>653.92706299999998</v>
      </c>
      <c r="AK92" s="12">
        <v>669.19665499999996</v>
      </c>
      <c r="AL92" s="12">
        <v>684.68298300000004</v>
      </c>
      <c r="AM92" s="8">
        <v>2.7158000000000002E-2</v>
      </c>
    </row>
    <row r="93" spans="1:39" ht="15" customHeight="1">
      <c r="A93" s="7" t="s">
        <v>304</v>
      </c>
      <c r="B93" s="10" t="s">
        <v>189</v>
      </c>
      <c r="C93" s="12">
        <v>103.354073</v>
      </c>
      <c r="D93" s="12">
        <v>103.702827</v>
      </c>
      <c r="E93" s="12">
        <v>106.416527</v>
      </c>
      <c r="F93" s="12">
        <v>109.41862500000001</v>
      </c>
      <c r="G93" s="12">
        <v>112.069695</v>
      </c>
      <c r="H93" s="12">
        <v>114.901375</v>
      </c>
      <c r="I93" s="12">
        <v>118.05862399999999</v>
      </c>
      <c r="J93" s="12">
        <v>121.24588799999999</v>
      </c>
      <c r="K93" s="12">
        <v>124.28134900000001</v>
      </c>
      <c r="L93" s="12">
        <v>127.34549</v>
      </c>
      <c r="M93" s="12">
        <v>130.353882</v>
      </c>
      <c r="N93" s="12">
        <v>133.172211</v>
      </c>
      <c r="O93" s="12">
        <v>136.14991800000001</v>
      </c>
      <c r="P93" s="12">
        <v>139.43817100000001</v>
      </c>
      <c r="Q93" s="12">
        <v>142.59994499999999</v>
      </c>
      <c r="R93" s="12">
        <v>145.44198600000001</v>
      </c>
      <c r="S93" s="12">
        <v>148.222824</v>
      </c>
      <c r="T93" s="12">
        <v>151.18751499999999</v>
      </c>
      <c r="U93" s="12">
        <v>154.430511</v>
      </c>
      <c r="V93" s="12">
        <v>157.84761</v>
      </c>
      <c r="W93" s="12">
        <v>161.36889600000001</v>
      </c>
      <c r="X93" s="12">
        <v>164.94165000000001</v>
      </c>
      <c r="Y93" s="12">
        <v>168.51066599999999</v>
      </c>
      <c r="Z93" s="12">
        <v>172.366623</v>
      </c>
      <c r="AA93" s="12">
        <v>176.138184</v>
      </c>
      <c r="AB93" s="12">
        <v>179.792374</v>
      </c>
      <c r="AC93" s="12">
        <v>182.915527</v>
      </c>
      <c r="AD93" s="12">
        <v>186.15954600000001</v>
      </c>
      <c r="AE93" s="12">
        <v>189.46502699999999</v>
      </c>
      <c r="AF93" s="12">
        <v>192.753693</v>
      </c>
      <c r="AG93" s="12">
        <v>196.12008700000001</v>
      </c>
      <c r="AH93" s="12">
        <v>199.47157300000001</v>
      </c>
      <c r="AI93" s="12">
        <v>202.60325599999999</v>
      </c>
      <c r="AJ93" s="12">
        <v>205.61004600000001</v>
      </c>
      <c r="AK93" s="12">
        <v>208.74501000000001</v>
      </c>
      <c r="AL93" s="12">
        <v>211.88343800000001</v>
      </c>
      <c r="AM93" s="8">
        <v>2.1236999999999999E-2</v>
      </c>
    </row>
    <row r="94" spans="1:39" ht="15" customHeight="1">
      <c r="A94" s="7" t="s">
        <v>303</v>
      </c>
      <c r="B94" s="10" t="s">
        <v>282</v>
      </c>
      <c r="C94" s="12">
        <v>151.04750100000001</v>
      </c>
      <c r="D94" s="12">
        <v>155.760986</v>
      </c>
      <c r="E94" s="12">
        <v>161.220123</v>
      </c>
      <c r="F94" s="12">
        <v>166.89591999999999</v>
      </c>
      <c r="G94" s="12">
        <v>172.41229200000001</v>
      </c>
      <c r="H94" s="12">
        <v>177.928528</v>
      </c>
      <c r="I94" s="12">
        <v>183.47067300000001</v>
      </c>
      <c r="J94" s="12">
        <v>189.182816</v>
      </c>
      <c r="K94" s="12">
        <v>195.080521</v>
      </c>
      <c r="L94" s="12">
        <v>201.155563</v>
      </c>
      <c r="M94" s="12">
        <v>207.37934899999999</v>
      </c>
      <c r="N94" s="12">
        <v>213.72820999999999</v>
      </c>
      <c r="O94" s="12">
        <v>220.327225</v>
      </c>
      <c r="P94" s="12">
        <v>227.196899</v>
      </c>
      <c r="Q94" s="12">
        <v>234.37612899999999</v>
      </c>
      <c r="R94" s="12">
        <v>241.88649000000001</v>
      </c>
      <c r="S94" s="12">
        <v>249.63220200000001</v>
      </c>
      <c r="T94" s="12">
        <v>257.653839</v>
      </c>
      <c r="U94" s="12">
        <v>266.009094</v>
      </c>
      <c r="V94" s="12">
        <v>274.71762100000001</v>
      </c>
      <c r="W94" s="12">
        <v>283.76058999999998</v>
      </c>
      <c r="X94" s="12">
        <v>293.046783</v>
      </c>
      <c r="Y94" s="12">
        <v>302.64883400000002</v>
      </c>
      <c r="Z94" s="12">
        <v>312.61099200000001</v>
      </c>
      <c r="AA94" s="12">
        <v>322.957245</v>
      </c>
      <c r="AB94" s="12">
        <v>333.18646200000001</v>
      </c>
      <c r="AC94" s="12">
        <v>344.39575200000002</v>
      </c>
      <c r="AD94" s="12">
        <v>356.04092400000002</v>
      </c>
      <c r="AE94" s="12">
        <v>368.13970899999998</v>
      </c>
      <c r="AF94" s="12">
        <v>380.71063199999998</v>
      </c>
      <c r="AG94" s="12">
        <v>393.77282700000001</v>
      </c>
      <c r="AH94" s="12">
        <v>407.34643599999998</v>
      </c>
      <c r="AI94" s="12">
        <v>421.452179</v>
      </c>
      <c r="AJ94" s="12">
        <v>436.11196899999999</v>
      </c>
      <c r="AK94" s="12">
        <v>451.34823599999999</v>
      </c>
      <c r="AL94" s="12">
        <v>467.184753</v>
      </c>
      <c r="AM94" s="8">
        <v>3.2833000000000001E-2</v>
      </c>
    </row>
    <row r="95" spans="1:39" ht="15" customHeight="1">
      <c r="A95" s="7" t="s">
        <v>302</v>
      </c>
      <c r="B95" s="10" t="s">
        <v>277</v>
      </c>
      <c r="C95" s="12">
        <v>154.98753400000001</v>
      </c>
      <c r="D95" s="12">
        <v>160.875687</v>
      </c>
      <c r="E95" s="12">
        <v>167.56951900000001</v>
      </c>
      <c r="F95" s="12">
        <v>175.026184</v>
      </c>
      <c r="G95" s="12">
        <v>182.69682299999999</v>
      </c>
      <c r="H95" s="12">
        <v>190.56564299999999</v>
      </c>
      <c r="I95" s="12">
        <v>198.63587999999999</v>
      </c>
      <c r="J95" s="12">
        <v>206.91265899999999</v>
      </c>
      <c r="K95" s="12">
        <v>215.47439600000001</v>
      </c>
      <c r="L95" s="12">
        <v>224.32939099999999</v>
      </c>
      <c r="M95" s="12">
        <v>233.37475599999999</v>
      </c>
      <c r="N95" s="12">
        <v>242.72193899999999</v>
      </c>
      <c r="O95" s="12">
        <v>252.378601</v>
      </c>
      <c r="P95" s="12">
        <v>262.39218099999999</v>
      </c>
      <c r="Q95" s="12">
        <v>272.65631100000002</v>
      </c>
      <c r="R95" s="12">
        <v>283.43313599999999</v>
      </c>
      <c r="S95" s="12">
        <v>294.58425899999997</v>
      </c>
      <c r="T95" s="12">
        <v>306.08019999999999</v>
      </c>
      <c r="U95" s="12">
        <v>318.00573700000001</v>
      </c>
      <c r="V95" s="12">
        <v>330.376373</v>
      </c>
      <c r="W95" s="12">
        <v>343.207764</v>
      </c>
      <c r="X95" s="12">
        <v>356.57229599999999</v>
      </c>
      <c r="Y95" s="12">
        <v>370.217804</v>
      </c>
      <c r="Z95" s="12">
        <v>384.65783699999997</v>
      </c>
      <c r="AA95" s="12">
        <v>399.62567100000001</v>
      </c>
      <c r="AB95" s="12">
        <v>415.01574699999998</v>
      </c>
      <c r="AC95" s="12">
        <v>431.76828</v>
      </c>
      <c r="AD95" s="12">
        <v>449.22714200000001</v>
      </c>
      <c r="AE95" s="12">
        <v>467.42248499999999</v>
      </c>
      <c r="AF95" s="12">
        <v>486.38552900000002</v>
      </c>
      <c r="AG95" s="12">
        <v>506.14883400000002</v>
      </c>
      <c r="AH95" s="12">
        <v>526.74670400000002</v>
      </c>
      <c r="AI95" s="12">
        <v>548.21423300000004</v>
      </c>
      <c r="AJ95" s="12">
        <v>570.58862299999998</v>
      </c>
      <c r="AK95" s="12">
        <v>593.90863000000002</v>
      </c>
      <c r="AL95" s="12">
        <v>618.21417199999996</v>
      </c>
      <c r="AM95" s="8">
        <v>4.0388E-2</v>
      </c>
    </row>
    <row r="96" spans="1:39" ht="15" customHeight="1">
      <c r="A96" s="7" t="s">
        <v>301</v>
      </c>
      <c r="B96" s="10" t="s">
        <v>272</v>
      </c>
      <c r="C96" s="12">
        <v>232.20036300000001</v>
      </c>
      <c r="D96" s="12">
        <v>239.297775</v>
      </c>
      <c r="E96" s="12">
        <v>250.11369300000001</v>
      </c>
      <c r="F96" s="12">
        <v>262.32586700000002</v>
      </c>
      <c r="G96" s="12">
        <v>275.02999899999998</v>
      </c>
      <c r="H96" s="12">
        <v>288.37063599999999</v>
      </c>
      <c r="I96" s="12">
        <v>302.04418900000002</v>
      </c>
      <c r="J96" s="12">
        <v>316.059326</v>
      </c>
      <c r="K96" s="12">
        <v>330.57034299999998</v>
      </c>
      <c r="L96" s="12">
        <v>345.45391799999999</v>
      </c>
      <c r="M96" s="12">
        <v>360.49353000000002</v>
      </c>
      <c r="N96" s="12">
        <v>376.05737299999998</v>
      </c>
      <c r="O96" s="12">
        <v>392.19311499999998</v>
      </c>
      <c r="P96" s="12">
        <v>408.83017000000001</v>
      </c>
      <c r="Q96" s="12">
        <v>426.04040500000002</v>
      </c>
      <c r="R96" s="12">
        <v>444.10775799999999</v>
      </c>
      <c r="S96" s="12">
        <v>462.95806900000002</v>
      </c>
      <c r="T96" s="12">
        <v>482.46707199999997</v>
      </c>
      <c r="U96" s="12">
        <v>502.73861699999998</v>
      </c>
      <c r="V96" s="12">
        <v>523.73016399999995</v>
      </c>
      <c r="W96" s="12">
        <v>545.74383499999999</v>
      </c>
      <c r="X96" s="12">
        <v>568.83129899999994</v>
      </c>
      <c r="Y96" s="12">
        <v>592.85772699999995</v>
      </c>
      <c r="Z96" s="12">
        <v>618.21655299999998</v>
      </c>
      <c r="AA96" s="12">
        <v>644.70538299999998</v>
      </c>
      <c r="AB96" s="12">
        <v>671.33776899999998</v>
      </c>
      <c r="AC96" s="12">
        <v>701.12194799999997</v>
      </c>
      <c r="AD96" s="12">
        <v>732.28881799999999</v>
      </c>
      <c r="AE96" s="12">
        <v>764.90325900000005</v>
      </c>
      <c r="AF96" s="12">
        <v>799.03301999999996</v>
      </c>
      <c r="AG96" s="12">
        <v>834.74902299999997</v>
      </c>
      <c r="AH96" s="12">
        <v>872.12573199999997</v>
      </c>
      <c r="AI96" s="12">
        <v>911.24047900000005</v>
      </c>
      <c r="AJ96" s="12">
        <v>952.17541500000004</v>
      </c>
      <c r="AK96" s="12">
        <v>995.01519800000005</v>
      </c>
      <c r="AL96" s="12">
        <v>1039.849365</v>
      </c>
      <c r="AM96" s="8">
        <v>4.4157000000000002E-2</v>
      </c>
    </row>
    <row r="97" spans="1:39" ht="15" customHeight="1">
      <c r="A97" s="7" t="s">
        <v>300</v>
      </c>
      <c r="B97" s="10" t="s">
        <v>267</v>
      </c>
      <c r="C97" s="12">
        <v>1224.850342</v>
      </c>
      <c r="D97" s="12">
        <v>1264.6793210000001</v>
      </c>
      <c r="E97" s="12">
        <v>1304.8035890000001</v>
      </c>
      <c r="F97" s="12">
        <v>1345.5264890000001</v>
      </c>
      <c r="G97" s="12">
        <v>1387.0766599999999</v>
      </c>
      <c r="H97" s="12">
        <v>1429.8579099999999</v>
      </c>
      <c r="I97" s="12">
        <v>1473.4580080000001</v>
      </c>
      <c r="J97" s="12">
        <v>1518.2642820000001</v>
      </c>
      <c r="K97" s="12">
        <v>1564.474365</v>
      </c>
      <c r="L97" s="12">
        <v>1611.820068</v>
      </c>
      <c r="M97" s="12">
        <v>1659.6820070000001</v>
      </c>
      <c r="N97" s="12">
        <v>1708.4077150000001</v>
      </c>
      <c r="O97" s="12">
        <v>1757.888428</v>
      </c>
      <c r="P97" s="12">
        <v>1808.526001</v>
      </c>
      <c r="Q97" s="12">
        <v>1859.7653809999999</v>
      </c>
      <c r="R97" s="12">
        <v>1911.537842</v>
      </c>
      <c r="S97" s="12">
        <v>1965.3454589999999</v>
      </c>
      <c r="T97" s="12">
        <v>2020.466064</v>
      </c>
      <c r="U97" s="12">
        <v>2076.9711910000001</v>
      </c>
      <c r="V97" s="12">
        <v>2134.8635250000002</v>
      </c>
      <c r="W97" s="12">
        <v>2194.6159670000002</v>
      </c>
      <c r="X97" s="12">
        <v>2256.4379880000001</v>
      </c>
      <c r="Y97" s="12">
        <v>2319.7702640000002</v>
      </c>
      <c r="Z97" s="12">
        <v>2385.1240229999999</v>
      </c>
      <c r="AA97" s="12">
        <v>2452.2084960000002</v>
      </c>
      <c r="AB97" s="12">
        <v>2519.0615229999999</v>
      </c>
      <c r="AC97" s="12">
        <v>2590.0502929999998</v>
      </c>
      <c r="AD97" s="12">
        <v>2663.163818</v>
      </c>
      <c r="AE97" s="12">
        <v>2738.4648440000001</v>
      </c>
      <c r="AF97" s="12">
        <v>2816.0200199999999</v>
      </c>
      <c r="AG97" s="12">
        <v>2895.8959960000002</v>
      </c>
      <c r="AH97" s="12">
        <v>2978.163818</v>
      </c>
      <c r="AI97" s="12">
        <v>3062.8942870000001</v>
      </c>
      <c r="AJ97" s="12">
        <v>3150.1633299999999</v>
      </c>
      <c r="AK97" s="12">
        <v>3240.0446780000002</v>
      </c>
      <c r="AL97" s="12">
        <v>3332.6191410000001</v>
      </c>
      <c r="AM97" s="8">
        <v>2.8908E-2</v>
      </c>
    </row>
    <row r="98" spans="1:39" ht="15" customHeight="1">
      <c r="A98" s="7" t="s">
        <v>299</v>
      </c>
      <c r="B98" s="10" t="s">
        <v>262</v>
      </c>
      <c r="C98" s="12">
        <v>154.941879</v>
      </c>
      <c r="D98" s="12">
        <v>163.10762</v>
      </c>
      <c r="E98" s="12">
        <v>172.261978</v>
      </c>
      <c r="F98" s="12">
        <v>181.97311400000001</v>
      </c>
      <c r="G98" s="12">
        <v>191.92976400000001</v>
      </c>
      <c r="H98" s="12">
        <v>202.04797400000001</v>
      </c>
      <c r="I98" s="12">
        <v>212.774811</v>
      </c>
      <c r="J98" s="12">
        <v>223.93885800000001</v>
      </c>
      <c r="K98" s="12">
        <v>235.817657</v>
      </c>
      <c r="L98" s="12">
        <v>248.23065199999999</v>
      </c>
      <c r="M98" s="12">
        <v>261.20907599999998</v>
      </c>
      <c r="N98" s="12">
        <v>274.95697000000001</v>
      </c>
      <c r="O98" s="12">
        <v>289.63806199999999</v>
      </c>
      <c r="P98" s="12">
        <v>305.29580700000002</v>
      </c>
      <c r="Q98" s="12">
        <v>321.79440299999999</v>
      </c>
      <c r="R98" s="12">
        <v>339.08737200000002</v>
      </c>
      <c r="S98" s="12">
        <v>357.34548999999998</v>
      </c>
      <c r="T98" s="12">
        <v>376.46203600000001</v>
      </c>
      <c r="U98" s="12">
        <v>397.21997099999999</v>
      </c>
      <c r="V98" s="12">
        <v>418.726471</v>
      </c>
      <c r="W98" s="12">
        <v>441.33779900000002</v>
      </c>
      <c r="X98" s="12">
        <v>465.15972900000003</v>
      </c>
      <c r="Y98" s="12">
        <v>490.114349</v>
      </c>
      <c r="Z98" s="12">
        <v>516.70135500000004</v>
      </c>
      <c r="AA98" s="12">
        <v>544.53460700000005</v>
      </c>
      <c r="AB98" s="12">
        <v>573.739014</v>
      </c>
      <c r="AC98" s="12">
        <v>605.351135</v>
      </c>
      <c r="AD98" s="12">
        <v>638.72351100000003</v>
      </c>
      <c r="AE98" s="12">
        <v>673.95507799999996</v>
      </c>
      <c r="AF98" s="12">
        <v>711.14996299999996</v>
      </c>
      <c r="AG98" s="12">
        <v>750.418091</v>
      </c>
      <c r="AH98" s="12">
        <v>791.87591599999996</v>
      </c>
      <c r="AI98" s="12">
        <v>835.64660600000002</v>
      </c>
      <c r="AJ98" s="12">
        <v>881.85949700000003</v>
      </c>
      <c r="AK98" s="12">
        <v>930.65191700000003</v>
      </c>
      <c r="AL98" s="12">
        <v>982.16870100000006</v>
      </c>
      <c r="AM98" s="8">
        <v>5.4224000000000001E-2</v>
      </c>
    </row>
    <row r="99" spans="1:39" ht="15" customHeight="1">
      <c r="A99" s="7" t="s">
        <v>298</v>
      </c>
      <c r="B99" s="10" t="s">
        <v>257</v>
      </c>
      <c r="C99" s="12">
        <v>328.95593300000002</v>
      </c>
      <c r="D99" s="12">
        <v>345.89102200000002</v>
      </c>
      <c r="E99" s="12">
        <v>363.735657</v>
      </c>
      <c r="F99" s="12">
        <v>382.53033399999998</v>
      </c>
      <c r="G99" s="12">
        <v>402.50451700000002</v>
      </c>
      <c r="H99" s="12">
        <v>423.63980099999998</v>
      </c>
      <c r="I99" s="12">
        <v>446.24887100000001</v>
      </c>
      <c r="J99" s="12">
        <v>469.90661599999999</v>
      </c>
      <c r="K99" s="12">
        <v>494.5224</v>
      </c>
      <c r="L99" s="12">
        <v>520.058716</v>
      </c>
      <c r="M99" s="12">
        <v>546.56372099999999</v>
      </c>
      <c r="N99" s="12">
        <v>573.97357199999999</v>
      </c>
      <c r="O99" s="12">
        <v>601.95471199999997</v>
      </c>
      <c r="P99" s="12">
        <v>631.21557600000006</v>
      </c>
      <c r="Q99" s="12">
        <v>661.65948500000002</v>
      </c>
      <c r="R99" s="12">
        <v>693.12487799999997</v>
      </c>
      <c r="S99" s="12">
        <v>726.13324</v>
      </c>
      <c r="T99" s="12">
        <v>759.93151899999998</v>
      </c>
      <c r="U99" s="12">
        <v>794.51513699999998</v>
      </c>
      <c r="V99" s="12">
        <v>830.787598</v>
      </c>
      <c r="W99" s="12">
        <v>868.76336700000002</v>
      </c>
      <c r="X99" s="12">
        <v>908.66137700000002</v>
      </c>
      <c r="Y99" s="12">
        <v>948.73290999999995</v>
      </c>
      <c r="Z99" s="12">
        <v>989.80218500000001</v>
      </c>
      <c r="AA99" s="12">
        <v>1033.102539</v>
      </c>
      <c r="AB99" s="12">
        <v>1073.1220699999999</v>
      </c>
      <c r="AC99" s="12">
        <v>1120.7222899999999</v>
      </c>
      <c r="AD99" s="12">
        <v>1170.568237</v>
      </c>
      <c r="AE99" s="12">
        <v>1222.7687989999999</v>
      </c>
      <c r="AF99" s="12">
        <v>1277.4375</v>
      </c>
      <c r="AG99" s="12">
        <v>1334.694336</v>
      </c>
      <c r="AH99" s="12">
        <v>1394.663818</v>
      </c>
      <c r="AI99" s="12">
        <v>1457.4780270000001</v>
      </c>
      <c r="AJ99" s="12">
        <v>1523.273682</v>
      </c>
      <c r="AK99" s="12">
        <v>1592.196289</v>
      </c>
      <c r="AL99" s="12">
        <v>1664.3967290000001</v>
      </c>
      <c r="AM99" s="8">
        <v>4.7293000000000002E-2</v>
      </c>
    </row>
    <row r="100" spans="1:39" ht="15" customHeight="1">
      <c r="A100" s="7" t="s">
        <v>297</v>
      </c>
      <c r="B100" s="10" t="s">
        <v>252</v>
      </c>
      <c r="C100" s="12">
        <v>254.24693300000001</v>
      </c>
      <c r="D100" s="12">
        <v>259.49737499999998</v>
      </c>
      <c r="E100" s="12">
        <v>268.21322600000002</v>
      </c>
      <c r="F100" s="12">
        <v>277.83090199999998</v>
      </c>
      <c r="G100" s="12">
        <v>287.53460699999999</v>
      </c>
      <c r="H100" s="12">
        <v>297.14239500000002</v>
      </c>
      <c r="I100" s="12">
        <v>306.58373999999998</v>
      </c>
      <c r="J100" s="12">
        <v>316.38253800000001</v>
      </c>
      <c r="K100" s="12">
        <v>326.64855999999997</v>
      </c>
      <c r="L100" s="12">
        <v>337.29748499999999</v>
      </c>
      <c r="M100" s="12">
        <v>348.69415300000003</v>
      </c>
      <c r="N100" s="12">
        <v>359.96539300000001</v>
      </c>
      <c r="O100" s="12">
        <v>371.48941000000002</v>
      </c>
      <c r="P100" s="12">
        <v>383.48913599999997</v>
      </c>
      <c r="Q100" s="12">
        <v>395.90603599999997</v>
      </c>
      <c r="R100" s="12">
        <v>408.941711</v>
      </c>
      <c r="S100" s="12">
        <v>422.787781</v>
      </c>
      <c r="T100" s="12">
        <v>437.28015099999999</v>
      </c>
      <c r="U100" s="12">
        <v>452.21051</v>
      </c>
      <c r="V100" s="12">
        <v>467.48388699999998</v>
      </c>
      <c r="W100" s="12">
        <v>482.84234600000002</v>
      </c>
      <c r="X100" s="12">
        <v>498.28869600000002</v>
      </c>
      <c r="Y100" s="12">
        <v>513.81976299999997</v>
      </c>
      <c r="Z100" s="12">
        <v>529.67120399999999</v>
      </c>
      <c r="AA100" s="12">
        <v>545.78241000000003</v>
      </c>
      <c r="AB100" s="12">
        <v>558.88397199999997</v>
      </c>
      <c r="AC100" s="12">
        <v>577.24292000000003</v>
      </c>
      <c r="AD100" s="12">
        <v>596.29907200000002</v>
      </c>
      <c r="AE100" s="12">
        <v>616.07946800000002</v>
      </c>
      <c r="AF100" s="12">
        <v>636.61157200000002</v>
      </c>
      <c r="AG100" s="12">
        <v>657.924622</v>
      </c>
      <c r="AH100" s="12">
        <v>680.04840100000001</v>
      </c>
      <c r="AI100" s="12">
        <v>703.01409899999999</v>
      </c>
      <c r="AJ100" s="12">
        <v>726.85455300000001</v>
      </c>
      <c r="AK100" s="12">
        <v>751.60296600000004</v>
      </c>
      <c r="AL100" s="12">
        <v>777.29461700000002</v>
      </c>
      <c r="AM100" s="8">
        <v>3.2793000000000003E-2</v>
      </c>
    </row>
    <row r="101" spans="1:39" ht="15" customHeight="1">
      <c r="A101" s="7" t="s">
        <v>296</v>
      </c>
      <c r="B101" s="10" t="s">
        <v>247</v>
      </c>
      <c r="C101" s="12">
        <v>610.88220200000001</v>
      </c>
      <c r="D101" s="12">
        <v>652.82135000000005</v>
      </c>
      <c r="E101" s="12">
        <v>695.11535600000002</v>
      </c>
      <c r="F101" s="12">
        <v>738.77002000000005</v>
      </c>
      <c r="G101" s="12">
        <v>785.72961399999997</v>
      </c>
      <c r="H101" s="12">
        <v>834.56127900000001</v>
      </c>
      <c r="I101" s="12">
        <v>885.84570299999996</v>
      </c>
      <c r="J101" s="12">
        <v>939.54162599999995</v>
      </c>
      <c r="K101" s="12">
        <v>996.50573699999995</v>
      </c>
      <c r="L101" s="12">
        <v>1055.041504</v>
      </c>
      <c r="M101" s="12">
        <v>1114.795044</v>
      </c>
      <c r="N101" s="12">
        <v>1176.593018</v>
      </c>
      <c r="O101" s="12">
        <v>1241.036865</v>
      </c>
      <c r="P101" s="12">
        <v>1306.7132570000001</v>
      </c>
      <c r="Q101" s="12">
        <v>1371.7264399999999</v>
      </c>
      <c r="R101" s="12">
        <v>1444.453857</v>
      </c>
      <c r="S101" s="12">
        <v>1519.096802</v>
      </c>
      <c r="T101" s="12">
        <v>1593.6915280000001</v>
      </c>
      <c r="U101" s="12">
        <v>1672.6673579999999</v>
      </c>
      <c r="V101" s="12">
        <v>1753.258423</v>
      </c>
      <c r="W101" s="12">
        <v>1837.650513</v>
      </c>
      <c r="X101" s="12">
        <v>1925.822754</v>
      </c>
      <c r="Y101" s="12">
        <v>2015.880737</v>
      </c>
      <c r="Z101" s="12">
        <v>2111.3083499999998</v>
      </c>
      <c r="AA101" s="12">
        <v>2206.9201659999999</v>
      </c>
      <c r="AB101" s="12">
        <v>2285.196289</v>
      </c>
      <c r="AC101" s="12">
        <v>2381.2570799999999</v>
      </c>
      <c r="AD101" s="12">
        <v>2481.4685060000002</v>
      </c>
      <c r="AE101" s="12">
        <v>2586.0107419999999</v>
      </c>
      <c r="AF101" s="12">
        <v>2695.070068</v>
      </c>
      <c r="AG101" s="12">
        <v>2808.843018</v>
      </c>
      <c r="AH101" s="12">
        <v>2927.532471</v>
      </c>
      <c r="AI101" s="12">
        <v>3051.3520509999998</v>
      </c>
      <c r="AJ101" s="12">
        <v>3180.5219729999999</v>
      </c>
      <c r="AK101" s="12">
        <v>3315.275635</v>
      </c>
      <c r="AL101" s="12">
        <v>3455.8535160000001</v>
      </c>
      <c r="AM101" s="8">
        <v>5.0236000000000003E-2</v>
      </c>
    </row>
    <row r="102" spans="1:39" ht="15" customHeight="1">
      <c r="A102" s="7" t="s">
        <v>295</v>
      </c>
      <c r="B102" s="10" t="s">
        <v>242</v>
      </c>
      <c r="C102" s="12">
        <v>289.63296500000001</v>
      </c>
      <c r="D102" s="12">
        <v>298.03015099999999</v>
      </c>
      <c r="E102" s="12">
        <v>304.63174400000003</v>
      </c>
      <c r="F102" s="12">
        <v>310.60320999999999</v>
      </c>
      <c r="G102" s="12">
        <v>316.56106599999998</v>
      </c>
      <c r="H102" s="12">
        <v>322.55999800000001</v>
      </c>
      <c r="I102" s="12">
        <v>328.66305499999999</v>
      </c>
      <c r="J102" s="12">
        <v>334.78781099999998</v>
      </c>
      <c r="K102" s="12">
        <v>340.89645400000001</v>
      </c>
      <c r="L102" s="12">
        <v>347.10180700000001</v>
      </c>
      <c r="M102" s="12">
        <v>353.38324</v>
      </c>
      <c r="N102" s="12">
        <v>359.42205799999999</v>
      </c>
      <c r="O102" s="12">
        <v>365.565674</v>
      </c>
      <c r="P102" s="12">
        <v>371.98004200000003</v>
      </c>
      <c r="Q102" s="12">
        <v>378.44070399999998</v>
      </c>
      <c r="R102" s="12">
        <v>384.78234900000001</v>
      </c>
      <c r="S102" s="12">
        <v>391.37441999999999</v>
      </c>
      <c r="T102" s="12">
        <v>398.18267800000001</v>
      </c>
      <c r="U102" s="12">
        <v>404.95886200000001</v>
      </c>
      <c r="V102" s="12">
        <v>411.59478799999999</v>
      </c>
      <c r="W102" s="12">
        <v>418.17776500000002</v>
      </c>
      <c r="X102" s="12">
        <v>424.67843599999998</v>
      </c>
      <c r="Y102" s="12">
        <v>430.93142699999999</v>
      </c>
      <c r="Z102" s="12">
        <v>437.10983299999998</v>
      </c>
      <c r="AA102" s="12">
        <v>443.65121499999998</v>
      </c>
      <c r="AB102" s="12">
        <v>452.05123900000001</v>
      </c>
      <c r="AC102" s="12">
        <v>459.80175800000001</v>
      </c>
      <c r="AD102" s="12">
        <v>467.702789</v>
      </c>
      <c r="AE102" s="12">
        <v>475.75723299999999</v>
      </c>
      <c r="AF102" s="12">
        <v>483.96801799999997</v>
      </c>
      <c r="AG102" s="12">
        <v>492.33828699999998</v>
      </c>
      <c r="AH102" s="12">
        <v>500.87106299999999</v>
      </c>
      <c r="AI102" s="12">
        <v>509.56964099999999</v>
      </c>
      <c r="AJ102" s="12">
        <v>518.43725600000005</v>
      </c>
      <c r="AK102" s="12">
        <v>527.47717299999999</v>
      </c>
      <c r="AL102" s="12">
        <v>536.69274900000005</v>
      </c>
      <c r="AM102" s="8">
        <v>1.7451000000000001E-2</v>
      </c>
    </row>
    <row r="103" spans="1:39" ht="15" customHeight="1">
      <c r="A103" s="7" t="s">
        <v>294</v>
      </c>
      <c r="B103" s="10" t="s">
        <v>237</v>
      </c>
      <c r="C103" s="12">
        <v>380.776184</v>
      </c>
      <c r="D103" s="12">
        <v>403.29244999999997</v>
      </c>
      <c r="E103" s="12">
        <v>427.29110700000001</v>
      </c>
      <c r="F103" s="12">
        <v>452.09191900000002</v>
      </c>
      <c r="G103" s="12">
        <v>478.08239700000001</v>
      </c>
      <c r="H103" s="12">
        <v>505.34197999999998</v>
      </c>
      <c r="I103" s="12">
        <v>533.73925799999995</v>
      </c>
      <c r="J103" s="12">
        <v>563.46197500000005</v>
      </c>
      <c r="K103" s="12">
        <v>594.58471699999996</v>
      </c>
      <c r="L103" s="12">
        <v>627.05780000000004</v>
      </c>
      <c r="M103" s="12">
        <v>661.29083300000002</v>
      </c>
      <c r="N103" s="12">
        <v>696.50079300000004</v>
      </c>
      <c r="O103" s="12">
        <v>733.76000999999997</v>
      </c>
      <c r="P103" s="12">
        <v>772.98913600000003</v>
      </c>
      <c r="Q103" s="12">
        <v>813.57043499999997</v>
      </c>
      <c r="R103" s="12">
        <v>856.37316899999996</v>
      </c>
      <c r="S103" s="12">
        <v>901.52923599999997</v>
      </c>
      <c r="T103" s="12">
        <v>948.64471400000002</v>
      </c>
      <c r="U103" s="12">
        <v>998.06256099999996</v>
      </c>
      <c r="V103" s="12">
        <v>1050.2423100000001</v>
      </c>
      <c r="W103" s="12">
        <v>1105.150635</v>
      </c>
      <c r="X103" s="12">
        <v>1162.8704829999999</v>
      </c>
      <c r="Y103" s="12">
        <v>1222.9490969999999</v>
      </c>
      <c r="Z103" s="12">
        <v>1286.7216800000001</v>
      </c>
      <c r="AA103" s="12">
        <v>1353.734009</v>
      </c>
      <c r="AB103" s="12">
        <v>1433.2655030000001</v>
      </c>
      <c r="AC103" s="12">
        <v>1508.7978519999999</v>
      </c>
      <c r="AD103" s="12">
        <v>1588.3946530000001</v>
      </c>
      <c r="AE103" s="12">
        <v>1672.2779539999999</v>
      </c>
      <c r="AF103" s="12">
        <v>1760.6813959999999</v>
      </c>
      <c r="AG103" s="12">
        <v>1853.8516850000001</v>
      </c>
      <c r="AH103" s="12">
        <v>1952.049561</v>
      </c>
      <c r="AI103" s="12">
        <v>2055.548828</v>
      </c>
      <c r="AJ103" s="12">
        <v>2164.6408689999998</v>
      </c>
      <c r="AK103" s="12">
        <v>2279.630615</v>
      </c>
      <c r="AL103" s="12">
        <v>2400.841797</v>
      </c>
      <c r="AM103" s="8">
        <v>5.3869E-2</v>
      </c>
    </row>
    <row r="104" spans="1:39" ht="15" customHeight="1">
      <c r="A104" s="7" t="s">
        <v>293</v>
      </c>
      <c r="B104" s="10" t="s">
        <v>232</v>
      </c>
      <c r="C104" s="12">
        <v>165.08012400000001</v>
      </c>
      <c r="D104" s="12">
        <v>178.03836100000001</v>
      </c>
      <c r="E104" s="12">
        <v>191.09986900000001</v>
      </c>
      <c r="F104" s="12">
        <v>204.92222599999999</v>
      </c>
      <c r="G104" s="12">
        <v>219.71246300000001</v>
      </c>
      <c r="H104" s="12">
        <v>235.02572599999999</v>
      </c>
      <c r="I104" s="12">
        <v>251.01144400000001</v>
      </c>
      <c r="J104" s="12">
        <v>267.84835800000002</v>
      </c>
      <c r="K104" s="12">
        <v>285.31924400000003</v>
      </c>
      <c r="L104" s="12">
        <v>303.04110700000001</v>
      </c>
      <c r="M104" s="12">
        <v>321.27694700000001</v>
      </c>
      <c r="N104" s="12">
        <v>340.461884</v>
      </c>
      <c r="O104" s="12">
        <v>360.694885</v>
      </c>
      <c r="P104" s="12">
        <v>381.99740600000001</v>
      </c>
      <c r="Q104" s="12">
        <v>404.39279199999999</v>
      </c>
      <c r="R104" s="12">
        <v>427.82583599999998</v>
      </c>
      <c r="S104" s="12">
        <v>452.43103000000002</v>
      </c>
      <c r="T104" s="12">
        <v>478.33743299999998</v>
      </c>
      <c r="U104" s="12">
        <v>505.624664</v>
      </c>
      <c r="V104" s="12">
        <v>534.24823000000004</v>
      </c>
      <c r="W104" s="12">
        <v>564.45233199999996</v>
      </c>
      <c r="X104" s="12">
        <v>596.31146200000001</v>
      </c>
      <c r="Y104" s="12">
        <v>629.86554000000001</v>
      </c>
      <c r="Z104" s="12">
        <v>665.15289299999995</v>
      </c>
      <c r="AA104" s="12">
        <v>702.32495100000006</v>
      </c>
      <c r="AB104" s="12">
        <v>746.614014</v>
      </c>
      <c r="AC104" s="12">
        <v>788.87097200000005</v>
      </c>
      <c r="AD104" s="12">
        <v>833.626892</v>
      </c>
      <c r="AE104" s="12">
        <v>881.03417999999999</v>
      </c>
      <c r="AF104" s="12">
        <v>931.254639</v>
      </c>
      <c r="AG104" s="12">
        <v>984.45959500000004</v>
      </c>
      <c r="AH104" s="12">
        <v>1040.8323969999999</v>
      </c>
      <c r="AI104" s="12">
        <v>1100.5668949999999</v>
      </c>
      <c r="AJ104" s="12">
        <v>1163.869263</v>
      </c>
      <c r="AK104" s="12">
        <v>1230.9586179999999</v>
      </c>
      <c r="AL104" s="12">
        <v>1302.0683590000001</v>
      </c>
      <c r="AM104" s="8">
        <v>6.0267000000000001E-2</v>
      </c>
    </row>
    <row r="105" spans="1:39" ht="15" customHeight="1">
      <c r="A105" s="7" t="s">
        <v>292</v>
      </c>
      <c r="B105" s="10" t="s">
        <v>227</v>
      </c>
      <c r="C105" s="12">
        <v>161.21173099999999</v>
      </c>
      <c r="D105" s="12">
        <v>167.597137</v>
      </c>
      <c r="E105" s="12">
        <v>174.52560399999999</v>
      </c>
      <c r="F105" s="12">
        <v>181.42559800000001</v>
      </c>
      <c r="G105" s="12">
        <v>188.38940400000001</v>
      </c>
      <c r="H105" s="12">
        <v>195.36253400000001</v>
      </c>
      <c r="I105" s="12">
        <v>202.512619</v>
      </c>
      <c r="J105" s="12">
        <v>209.678223</v>
      </c>
      <c r="K105" s="12">
        <v>217.04173299999999</v>
      </c>
      <c r="L105" s="12">
        <v>224.64643899999999</v>
      </c>
      <c r="M105" s="12">
        <v>232.547256</v>
      </c>
      <c r="N105" s="12">
        <v>240.60566700000001</v>
      </c>
      <c r="O105" s="12">
        <v>248.84974700000001</v>
      </c>
      <c r="P105" s="12">
        <v>257.33694500000001</v>
      </c>
      <c r="Q105" s="12">
        <v>266.04614299999997</v>
      </c>
      <c r="R105" s="12">
        <v>275.16778599999998</v>
      </c>
      <c r="S105" s="12">
        <v>284.770355</v>
      </c>
      <c r="T105" s="12">
        <v>295.00238000000002</v>
      </c>
      <c r="U105" s="12">
        <v>305.91982999999999</v>
      </c>
      <c r="V105" s="12">
        <v>317.51547199999999</v>
      </c>
      <c r="W105" s="12">
        <v>329.49612400000001</v>
      </c>
      <c r="X105" s="12">
        <v>342.06063799999998</v>
      </c>
      <c r="Y105" s="12">
        <v>355.458099</v>
      </c>
      <c r="Z105" s="12">
        <v>369.542419</v>
      </c>
      <c r="AA105" s="12">
        <v>384.20443699999998</v>
      </c>
      <c r="AB105" s="12">
        <v>402.32043499999997</v>
      </c>
      <c r="AC105" s="12">
        <v>418.60931399999998</v>
      </c>
      <c r="AD105" s="12">
        <v>435.565155</v>
      </c>
      <c r="AE105" s="12">
        <v>453.21554600000002</v>
      </c>
      <c r="AF105" s="12">
        <v>471.58892800000001</v>
      </c>
      <c r="AG105" s="12">
        <v>490.715057</v>
      </c>
      <c r="AH105" s="12">
        <v>510.624573</v>
      </c>
      <c r="AI105" s="12">
        <v>531.34991500000001</v>
      </c>
      <c r="AJ105" s="12">
        <v>552.924622</v>
      </c>
      <c r="AK105" s="12">
        <v>575.38330099999996</v>
      </c>
      <c r="AL105" s="12">
        <v>598.76245100000006</v>
      </c>
      <c r="AM105" s="8">
        <v>3.8159999999999999E-2</v>
      </c>
    </row>
    <row r="106" spans="1:39" ht="15" customHeight="1">
      <c r="A106" s="7" t="s">
        <v>291</v>
      </c>
      <c r="B106" s="10" t="s">
        <v>290</v>
      </c>
      <c r="C106" s="12">
        <v>5198.3828119999998</v>
      </c>
      <c r="D106" s="12">
        <v>5376.8041990000002</v>
      </c>
      <c r="E106" s="12">
        <v>5596.8212890000004</v>
      </c>
      <c r="F106" s="12">
        <v>5827.453125</v>
      </c>
      <c r="G106" s="12">
        <v>6062.6865230000003</v>
      </c>
      <c r="H106" s="12">
        <v>6306.7666019999997</v>
      </c>
      <c r="I106" s="12">
        <v>6562.064453</v>
      </c>
      <c r="J106" s="12">
        <v>6826.0190430000002</v>
      </c>
      <c r="K106" s="12">
        <v>7098.3178710000002</v>
      </c>
      <c r="L106" s="12">
        <v>7378.2080079999996</v>
      </c>
      <c r="M106" s="12">
        <v>7664.6362300000001</v>
      </c>
      <c r="N106" s="12">
        <v>7956.2763670000004</v>
      </c>
      <c r="O106" s="12">
        <v>8259.2626949999994</v>
      </c>
      <c r="P106" s="12">
        <v>8575.3242190000001</v>
      </c>
      <c r="Q106" s="12">
        <v>8896.2675780000009</v>
      </c>
      <c r="R106" s="12">
        <v>9229.7617190000001</v>
      </c>
      <c r="S106" s="12">
        <v>9575.5302730000003</v>
      </c>
      <c r="T106" s="12">
        <v>9932.1933590000008</v>
      </c>
      <c r="U106" s="12">
        <v>10306.296875</v>
      </c>
      <c r="V106" s="12">
        <v>10694.189453000001</v>
      </c>
      <c r="W106" s="12">
        <v>11098.208984000001</v>
      </c>
      <c r="X106" s="12">
        <v>11518.679688</v>
      </c>
      <c r="Y106" s="12">
        <v>11950.082031</v>
      </c>
      <c r="Z106" s="12">
        <v>12403.199219</v>
      </c>
      <c r="AA106" s="12">
        <v>12869.209961</v>
      </c>
      <c r="AB106" s="12">
        <v>13336.920898</v>
      </c>
      <c r="AC106" s="12">
        <v>13839.259765999999</v>
      </c>
      <c r="AD106" s="12">
        <v>14364.010742</v>
      </c>
      <c r="AE106" s="12">
        <v>14911.546875</v>
      </c>
      <c r="AF106" s="12">
        <v>15482.086914</v>
      </c>
      <c r="AG106" s="12">
        <v>16077.739258</v>
      </c>
      <c r="AH106" s="12">
        <v>16698.671875</v>
      </c>
      <c r="AI106" s="12">
        <v>17343.878906000002</v>
      </c>
      <c r="AJ106" s="12">
        <v>18015.642577999999</v>
      </c>
      <c r="AK106" s="12">
        <v>18718.033202999999</v>
      </c>
      <c r="AL106" s="12">
        <v>19451.103515999999</v>
      </c>
      <c r="AM106" s="8">
        <v>3.8542E-2</v>
      </c>
    </row>
    <row r="108" spans="1:39" ht="15" customHeight="1">
      <c r="B108" s="6" t="s">
        <v>289</v>
      </c>
    </row>
    <row r="109" spans="1:39" ht="15" customHeight="1">
      <c r="A109" s="7" t="s">
        <v>288</v>
      </c>
      <c r="B109" s="10" t="s">
        <v>287</v>
      </c>
      <c r="C109" s="12">
        <v>341</v>
      </c>
      <c r="D109" s="12">
        <v>337.98925800000001</v>
      </c>
      <c r="E109" s="12">
        <v>340.12652600000001</v>
      </c>
      <c r="F109" s="12">
        <v>346.60519399999998</v>
      </c>
      <c r="G109" s="12">
        <v>351.251892</v>
      </c>
      <c r="H109" s="12">
        <v>354.30480999999997</v>
      </c>
      <c r="I109" s="12">
        <v>359.32724000000002</v>
      </c>
      <c r="J109" s="12">
        <v>365.78857399999998</v>
      </c>
      <c r="K109" s="12">
        <v>371.82132000000001</v>
      </c>
      <c r="L109" s="12">
        <v>376.46380599999998</v>
      </c>
      <c r="M109" s="12">
        <v>381.875854</v>
      </c>
      <c r="N109" s="12">
        <v>386.17825299999998</v>
      </c>
      <c r="O109" s="12">
        <v>388.652649</v>
      </c>
      <c r="P109" s="12">
        <v>391.58505200000002</v>
      </c>
      <c r="Q109" s="12">
        <v>395.52593999999999</v>
      </c>
      <c r="R109" s="12">
        <v>399.263733</v>
      </c>
      <c r="S109" s="12">
        <v>402.44482399999998</v>
      </c>
      <c r="T109" s="12">
        <v>405.48095699999999</v>
      </c>
      <c r="U109" s="12">
        <v>408.59759500000001</v>
      </c>
      <c r="V109" s="12">
        <v>412.796448</v>
      </c>
      <c r="W109" s="12">
        <v>417.64913899999999</v>
      </c>
      <c r="X109" s="12">
        <v>422.00732399999998</v>
      </c>
      <c r="Y109" s="12">
        <v>425.99414100000001</v>
      </c>
      <c r="Z109" s="12">
        <v>430.18435699999998</v>
      </c>
      <c r="AA109" s="12">
        <v>435.02044699999999</v>
      </c>
      <c r="AB109" s="12">
        <v>438.67584199999999</v>
      </c>
      <c r="AC109" s="12">
        <v>441.56442299999998</v>
      </c>
      <c r="AD109" s="12">
        <v>444.77539100000001</v>
      </c>
      <c r="AE109" s="12">
        <v>448.15585299999998</v>
      </c>
      <c r="AF109" s="12">
        <v>451.46942100000001</v>
      </c>
      <c r="AG109" s="12">
        <v>454.37887599999999</v>
      </c>
      <c r="AH109" s="12">
        <v>457.02880900000002</v>
      </c>
      <c r="AI109" s="12">
        <v>459.39941399999998</v>
      </c>
      <c r="AJ109" s="12">
        <v>460.96905500000003</v>
      </c>
      <c r="AK109" s="12">
        <v>462.17935199999999</v>
      </c>
      <c r="AL109" s="12">
        <v>463.85730000000001</v>
      </c>
      <c r="AM109" s="8">
        <v>9.3539999999999995E-3</v>
      </c>
    </row>
    <row r="110" spans="1:39" ht="15" customHeight="1">
      <c r="A110" s="7" t="s">
        <v>286</v>
      </c>
      <c r="B110" s="10" t="s">
        <v>193</v>
      </c>
      <c r="C110" s="12">
        <v>170</v>
      </c>
      <c r="D110" s="12">
        <v>203.77488700000001</v>
      </c>
      <c r="E110" s="12">
        <v>207.21148700000001</v>
      </c>
      <c r="F110" s="12">
        <v>213.90579199999999</v>
      </c>
      <c r="G110" s="12">
        <v>223.47290000000001</v>
      </c>
      <c r="H110" s="12">
        <v>226.568848</v>
      </c>
      <c r="I110" s="12">
        <v>229.24382</v>
      </c>
      <c r="J110" s="12">
        <v>232.116837</v>
      </c>
      <c r="K110" s="12">
        <v>228.46949799999999</v>
      </c>
      <c r="L110" s="12">
        <v>228.45640599999999</v>
      </c>
      <c r="M110" s="12">
        <v>232.84303299999999</v>
      </c>
      <c r="N110" s="12">
        <v>239.76071200000001</v>
      </c>
      <c r="O110" s="12">
        <v>241.994629</v>
      </c>
      <c r="P110" s="12">
        <v>244.34646599999999</v>
      </c>
      <c r="Q110" s="12">
        <v>247.076401</v>
      </c>
      <c r="R110" s="12">
        <v>248.950546</v>
      </c>
      <c r="S110" s="12">
        <v>250.29212999999999</v>
      </c>
      <c r="T110" s="12">
        <v>251.529526</v>
      </c>
      <c r="U110" s="12">
        <v>252.880966</v>
      </c>
      <c r="V110" s="12">
        <v>255.66287199999999</v>
      </c>
      <c r="W110" s="12">
        <v>259.19021600000002</v>
      </c>
      <c r="X110" s="12">
        <v>262.35308800000001</v>
      </c>
      <c r="Y110" s="12">
        <v>264.86673000000002</v>
      </c>
      <c r="Z110" s="12">
        <v>267.433807</v>
      </c>
      <c r="AA110" s="12">
        <v>270.33932499999997</v>
      </c>
      <c r="AB110" s="12">
        <v>272.46890300000001</v>
      </c>
      <c r="AC110" s="12">
        <v>274.15673800000002</v>
      </c>
      <c r="AD110" s="12">
        <v>276.10351600000001</v>
      </c>
      <c r="AE110" s="12">
        <v>278.222015</v>
      </c>
      <c r="AF110" s="12">
        <v>280.36563100000001</v>
      </c>
      <c r="AG110" s="12">
        <v>282.24798600000003</v>
      </c>
      <c r="AH110" s="12">
        <v>283.92056300000002</v>
      </c>
      <c r="AI110" s="12">
        <v>285.372681</v>
      </c>
      <c r="AJ110" s="12">
        <v>286.32122800000002</v>
      </c>
      <c r="AK110" s="12">
        <v>287.04785199999998</v>
      </c>
      <c r="AL110" s="12">
        <v>288.07302900000002</v>
      </c>
      <c r="AM110" s="8">
        <v>1.0234E-2</v>
      </c>
    </row>
    <row r="111" spans="1:39" ht="15" customHeight="1">
      <c r="A111" s="7" t="s">
        <v>285</v>
      </c>
      <c r="B111" s="10" t="s">
        <v>191</v>
      </c>
      <c r="C111" s="12">
        <v>56</v>
      </c>
      <c r="D111" s="12">
        <v>25.639247999999998</v>
      </c>
      <c r="E111" s="12">
        <v>26.104519</v>
      </c>
      <c r="F111" s="12">
        <v>26.227136999999999</v>
      </c>
      <c r="G111" s="12">
        <v>28.971525</v>
      </c>
      <c r="H111" s="12">
        <v>29.337150999999999</v>
      </c>
      <c r="I111" s="12">
        <v>30.350418000000001</v>
      </c>
      <c r="J111" s="12">
        <v>33.386135000000003</v>
      </c>
      <c r="K111" s="12">
        <v>34.019691000000002</v>
      </c>
      <c r="L111" s="12">
        <v>34.512543000000001</v>
      </c>
      <c r="M111" s="12">
        <v>35.006118999999998</v>
      </c>
      <c r="N111" s="12">
        <v>32.598633</v>
      </c>
      <c r="O111" s="12">
        <v>33.140006999999997</v>
      </c>
      <c r="P111" s="12">
        <v>33.723663000000002</v>
      </c>
      <c r="Q111" s="12">
        <v>34.476475000000001</v>
      </c>
      <c r="R111" s="12">
        <v>34.989353000000001</v>
      </c>
      <c r="S111" s="12">
        <v>35.462615999999997</v>
      </c>
      <c r="T111" s="12">
        <v>35.878292000000002</v>
      </c>
      <c r="U111" s="12">
        <v>36.040131000000002</v>
      </c>
      <c r="V111" s="12">
        <v>36.27467</v>
      </c>
      <c r="W111" s="12">
        <v>36.542385000000003</v>
      </c>
      <c r="X111" s="12">
        <v>36.747585000000001</v>
      </c>
      <c r="Y111" s="12">
        <v>37.208260000000003</v>
      </c>
      <c r="Z111" s="12">
        <v>37.663539999999998</v>
      </c>
      <c r="AA111" s="12">
        <v>38.149211999999999</v>
      </c>
      <c r="AB111" s="12">
        <v>38.492981</v>
      </c>
      <c r="AC111" s="12">
        <v>38.751452999999998</v>
      </c>
      <c r="AD111" s="12">
        <v>39.017299999999999</v>
      </c>
      <c r="AE111" s="12">
        <v>39.279803999999999</v>
      </c>
      <c r="AF111" s="12">
        <v>39.545093999999999</v>
      </c>
      <c r="AG111" s="12">
        <v>39.787059999999997</v>
      </c>
      <c r="AH111" s="12">
        <v>40.022205</v>
      </c>
      <c r="AI111" s="12">
        <v>40.252426</v>
      </c>
      <c r="AJ111" s="12">
        <v>40.402633999999999</v>
      </c>
      <c r="AK111" s="12">
        <v>40.513111000000002</v>
      </c>
      <c r="AL111" s="12">
        <v>40.658408999999999</v>
      </c>
      <c r="AM111" s="8">
        <v>1.3653999999999999E-2</v>
      </c>
    </row>
    <row r="112" spans="1:39" ht="15" customHeight="1">
      <c r="A112" s="7" t="s">
        <v>284</v>
      </c>
      <c r="B112" s="10" t="s">
        <v>189</v>
      </c>
      <c r="C112" s="12">
        <v>115</v>
      </c>
      <c r="D112" s="12">
        <v>108.57512699999999</v>
      </c>
      <c r="E112" s="12">
        <v>106.810509</v>
      </c>
      <c r="F112" s="12">
        <v>106.472267</v>
      </c>
      <c r="G112" s="12">
        <v>98.807456999999999</v>
      </c>
      <c r="H112" s="12">
        <v>98.398810999999995</v>
      </c>
      <c r="I112" s="12">
        <v>99.733001999999999</v>
      </c>
      <c r="J112" s="12">
        <v>100.285599</v>
      </c>
      <c r="K112" s="12">
        <v>109.332115</v>
      </c>
      <c r="L112" s="12">
        <v>113.49485799999999</v>
      </c>
      <c r="M112" s="12">
        <v>114.026695</v>
      </c>
      <c r="N112" s="12">
        <v>113.818909</v>
      </c>
      <c r="O112" s="12">
        <v>113.51799</v>
      </c>
      <c r="P112" s="12">
        <v>113.514931</v>
      </c>
      <c r="Q112" s="12">
        <v>113.973068</v>
      </c>
      <c r="R112" s="12">
        <v>115.32382200000001</v>
      </c>
      <c r="S112" s="12">
        <v>116.690079</v>
      </c>
      <c r="T112" s="12">
        <v>118.07313499999999</v>
      </c>
      <c r="U112" s="12">
        <v>119.676529</v>
      </c>
      <c r="V112" s="12">
        <v>120.858925</v>
      </c>
      <c r="W112" s="12">
        <v>121.91654200000001</v>
      </c>
      <c r="X112" s="12">
        <v>122.906639</v>
      </c>
      <c r="Y112" s="12">
        <v>123.919151</v>
      </c>
      <c r="Z112" s="12">
        <v>125.08699799999999</v>
      </c>
      <c r="AA112" s="12">
        <v>126.531937</v>
      </c>
      <c r="AB112" s="12">
        <v>127.713959</v>
      </c>
      <c r="AC112" s="12">
        <v>128.65621899999999</v>
      </c>
      <c r="AD112" s="12">
        <v>129.65455600000001</v>
      </c>
      <c r="AE112" s="12">
        <v>130.654022</v>
      </c>
      <c r="AF112" s="12">
        <v>131.55870100000001</v>
      </c>
      <c r="AG112" s="12">
        <v>132.343842</v>
      </c>
      <c r="AH112" s="12">
        <v>133.086029</v>
      </c>
      <c r="AI112" s="12">
        <v>133.774292</v>
      </c>
      <c r="AJ112" s="12">
        <v>134.24517800000001</v>
      </c>
      <c r="AK112" s="12">
        <v>134.61837800000001</v>
      </c>
      <c r="AL112" s="12">
        <v>135.12586999999999</v>
      </c>
      <c r="AM112" s="8">
        <v>6.4549999999999998E-3</v>
      </c>
    </row>
    <row r="113" spans="1:39" ht="15" customHeight="1">
      <c r="A113" s="7" t="s">
        <v>283</v>
      </c>
      <c r="B113" s="10" t="s">
        <v>282</v>
      </c>
      <c r="C113" s="12">
        <v>39</v>
      </c>
      <c r="D113" s="12">
        <v>26.085094000000002</v>
      </c>
      <c r="E113" s="12">
        <v>26.788392999999999</v>
      </c>
      <c r="F113" s="12">
        <v>27.50787</v>
      </c>
      <c r="G113" s="12">
        <v>28.163634999999999</v>
      </c>
      <c r="H113" s="12">
        <v>28.790520000000001</v>
      </c>
      <c r="I113" s="12">
        <v>29.394373000000002</v>
      </c>
      <c r="J113" s="12">
        <v>30.004189</v>
      </c>
      <c r="K113" s="12">
        <v>30.621689</v>
      </c>
      <c r="L113" s="12">
        <v>31.244365999999999</v>
      </c>
      <c r="M113" s="12">
        <v>31.865798999999999</v>
      </c>
      <c r="N113" s="12">
        <v>32.480946000000003</v>
      </c>
      <c r="O113" s="12">
        <v>33.112270000000002</v>
      </c>
      <c r="P113" s="12">
        <v>33.762008999999999</v>
      </c>
      <c r="Q113" s="12">
        <v>34.435290999999999</v>
      </c>
      <c r="R113" s="12">
        <v>35.133934000000004</v>
      </c>
      <c r="S113" s="12">
        <v>35.839333000000003</v>
      </c>
      <c r="T113" s="12">
        <v>36.557045000000002</v>
      </c>
      <c r="U113" s="12">
        <v>37.295059000000002</v>
      </c>
      <c r="V113" s="12">
        <v>38.054496999999998</v>
      </c>
      <c r="W113" s="12">
        <v>38.830185</v>
      </c>
      <c r="X113" s="12">
        <v>39.605801</v>
      </c>
      <c r="Y113" s="12">
        <v>40.391468000000003</v>
      </c>
      <c r="Z113" s="12">
        <v>41.192230000000002</v>
      </c>
      <c r="AA113" s="12">
        <v>42.009780999999997</v>
      </c>
      <c r="AB113" s="12">
        <v>42.842888000000002</v>
      </c>
      <c r="AC113" s="12">
        <v>43.692520000000002</v>
      </c>
      <c r="AD113" s="12">
        <v>44.558998000000003</v>
      </c>
      <c r="AE113" s="12">
        <v>45.442664999999998</v>
      </c>
      <c r="AF113" s="12">
        <v>46.343857</v>
      </c>
      <c r="AG113" s="12">
        <v>47.262909000000001</v>
      </c>
      <c r="AH113" s="12">
        <v>48.200198999999998</v>
      </c>
      <c r="AI113" s="12">
        <v>49.156067</v>
      </c>
      <c r="AJ113" s="12">
        <v>50.130901000000001</v>
      </c>
      <c r="AK113" s="12">
        <v>51.125061000000002</v>
      </c>
      <c r="AL113" s="12">
        <v>52.138939000000001</v>
      </c>
      <c r="AM113" s="8">
        <v>2.0577999999999999E-2</v>
      </c>
    </row>
    <row r="114" spans="1:39" ht="15" customHeight="1">
      <c r="A114" s="7" t="s">
        <v>281</v>
      </c>
      <c r="B114" s="10" t="s">
        <v>193</v>
      </c>
      <c r="C114" s="12">
        <v>19</v>
      </c>
      <c r="D114" s="12">
        <v>10.179549</v>
      </c>
      <c r="E114" s="12">
        <v>10.454006</v>
      </c>
      <c r="F114" s="12">
        <v>10.734778</v>
      </c>
      <c r="G114" s="12">
        <v>10.990686</v>
      </c>
      <c r="H114" s="12">
        <v>11.235325</v>
      </c>
      <c r="I114" s="12">
        <v>11.470974</v>
      </c>
      <c r="J114" s="12">
        <v>11.708951000000001</v>
      </c>
      <c r="K114" s="12">
        <v>11.949927000000001</v>
      </c>
      <c r="L114" s="12">
        <v>12.192923</v>
      </c>
      <c r="M114" s="12">
        <v>12.435433</v>
      </c>
      <c r="N114" s="12">
        <v>12.67549</v>
      </c>
      <c r="O114" s="12">
        <v>12.921862000000001</v>
      </c>
      <c r="P114" s="12">
        <v>13.175416999999999</v>
      </c>
      <c r="Q114" s="12">
        <v>13.438162</v>
      </c>
      <c r="R114" s="12">
        <v>13.710803</v>
      </c>
      <c r="S114" s="12">
        <v>13.986081</v>
      </c>
      <c r="T114" s="12">
        <v>14.266164</v>
      </c>
      <c r="U114" s="12">
        <v>14.554169</v>
      </c>
      <c r="V114" s="12">
        <v>14.850536</v>
      </c>
      <c r="W114" s="12">
        <v>15.153243</v>
      </c>
      <c r="X114" s="12">
        <v>15.455921</v>
      </c>
      <c r="Y114" s="12">
        <v>15.762524000000001</v>
      </c>
      <c r="Z114" s="12">
        <v>16.075016000000002</v>
      </c>
      <c r="AA114" s="12">
        <v>16.39406</v>
      </c>
      <c r="AB114" s="12">
        <v>16.719175</v>
      </c>
      <c r="AC114" s="12">
        <v>17.050739</v>
      </c>
      <c r="AD114" s="12">
        <v>17.388877999999998</v>
      </c>
      <c r="AE114" s="12">
        <v>17.733723000000001</v>
      </c>
      <c r="AF114" s="12">
        <v>18.085405000000002</v>
      </c>
      <c r="AG114" s="12">
        <v>18.444061000000001</v>
      </c>
      <c r="AH114" s="12">
        <v>18.809833999999999</v>
      </c>
      <c r="AI114" s="12">
        <v>19.182856000000001</v>
      </c>
      <c r="AJ114" s="12">
        <v>19.563278</v>
      </c>
      <c r="AK114" s="12">
        <v>19.951242000000001</v>
      </c>
      <c r="AL114" s="12">
        <v>20.346903000000001</v>
      </c>
      <c r="AM114" s="8">
        <v>2.0577999999999999E-2</v>
      </c>
    </row>
    <row r="115" spans="1:39" ht="15" customHeight="1">
      <c r="A115" s="7" t="s">
        <v>280</v>
      </c>
      <c r="B115" s="10" t="s">
        <v>191</v>
      </c>
      <c r="C115" s="12">
        <v>6</v>
      </c>
      <c r="D115" s="12">
        <v>3.6052569999999999</v>
      </c>
      <c r="E115" s="12">
        <v>3.702461</v>
      </c>
      <c r="F115" s="12">
        <v>3.801901</v>
      </c>
      <c r="G115" s="12">
        <v>3.8925350000000001</v>
      </c>
      <c r="H115" s="12">
        <v>3.979177</v>
      </c>
      <c r="I115" s="12">
        <v>4.0626369999999996</v>
      </c>
      <c r="J115" s="12">
        <v>4.1469199999999997</v>
      </c>
      <c r="K115" s="12">
        <v>4.2322660000000001</v>
      </c>
      <c r="L115" s="12">
        <v>4.318327</v>
      </c>
      <c r="M115" s="12">
        <v>4.4042159999999999</v>
      </c>
      <c r="N115" s="12">
        <v>4.489236</v>
      </c>
      <c r="O115" s="12">
        <v>4.5764930000000001</v>
      </c>
      <c r="P115" s="12">
        <v>4.6662939999999997</v>
      </c>
      <c r="Q115" s="12">
        <v>4.7593490000000003</v>
      </c>
      <c r="R115" s="12">
        <v>4.8559099999999997</v>
      </c>
      <c r="S115" s="12">
        <v>4.9534039999999999</v>
      </c>
      <c r="T115" s="12">
        <v>5.0526</v>
      </c>
      <c r="U115" s="12">
        <v>5.1546019999999997</v>
      </c>
      <c r="V115" s="12">
        <v>5.2595650000000003</v>
      </c>
      <c r="W115" s="12">
        <v>5.3667740000000004</v>
      </c>
      <c r="X115" s="12">
        <v>5.4739719999999998</v>
      </c>
      <c r="Y115" s="12">
        <v>5.5825610000000001</v>
      </c>
      <c r="Z115" s="12">
        <v>5.6932349999999996</v>
      </c>
      <c r="AA115" s="12">
        <v>5.8062300000000002</v>
      </c>
      <c r="AB115" s="12">
        <v>5.9213750000000003</v>
      </c>
      <c r="AC115" s="12">
        <v>6.0388039999999998</v>
      </c>
      <c r="AD115" s="12">
        <v>6.1585619999999999</v>
      </c>
      <c r="AE115" s="12">
        <v>6.2806940000000004</v>
      </c>
      <c r="AF115" s="12">
        <v>6.4052480000000003</v>
      </c>
      <c r="AG115" s="12">
        <v>6.5322719999999999</v>
      </c>
      <c r="AH115" s="12">
        <v>6.6618170000000001</v>
      </c>
      <c r="AI115" s="12">
        <v>6.7939290000000003</v>
      </c>
      <c r="AJ115" s="12">
        <v>6.928661</v>
      </c>
      <c r="AK115" s="12">
        <v>7.066065</v>
      </c>
      <c r="AL115" s="12">
        <v>7.2061950000000001</v>
      </c>
      <c r="AM115" s="8">
        <v>2.0577999999999999E-2</v>
      </c>
    </row>
    <row r="116" spans="1:39" ht="15" customHeight="1">
      <c r="A116" s="7" t="s">
        <v>279</v>
      </c>
      <c r="B116" s="10" t="s">
        <v>189</v>
      </c>
      <c r="C116" s="12">
        <v>14</v>
      </c>
      <c r="D116" s="12">
        <v>12.300288999999999</v>
      </c>
      <c r="E116" s="12">
        <v>12.631926</v>
      </c>
      <c r="F116" s="12">
        <v>12.971190999999999</v>
      </c>
      <c r="G116" s="12">
        <v>13.280414</v>
      </c>
      <c r="H116" s="12">
        <v>13.576017999999999</v>
      </c>
      <c r="I116" s="12">
        <v>13.860761999999999</v>
      </c>
      <c r="J116" s="12">
        <v>14.148315999999999</v>
      </c>
      <c r="K116" s="12">
        <v>14.439496</v>
      </c>
      <c r="L116" s="12">
        <v>14.733115</v>
      </c>
      <c r="M116" s="12">
        <v>15.026149999999999</v>
      </c>
      <c r="N116" s="12">
        <v>15.316217999999999</v>
      </c>
      <c r="O116" s="12">
        <v>15.613917000000001</v>
      </c>
      <c r="P116" s="12">
        <v>15.920297</v>
      </c>
      <c r="Q116" s="12">
        <v>16.237780000000001</v>
      </c>
      <c r="R116" s="12">
        <v>16.567221</v>
      </c>
      <c r="S116" s="12">
        <v>16.899849</v>
      </c>
      <c r="T116" s="12">
        <v>17.238282999999999</v>
      </c>
      <c r="U116" s="12">
        <v>17.586288</v>
      </c>
      <c r="V116" s="12">
        <v>17.944396999999999</v>
      </c>
      <c r="W116" s="12">
        <v>18.310168999999998</v>
      </c>
      <c r="X116" s="12">
        <v>18.675906999999999</v>
      </c>
      <c r="Y116" s="12">
        <v>19.046382999999999</v>
      </c>
      <c r="Z116" s="12">
        <v>19.423978999999999</v>
      </c>
      <c r="AA116" s="12">
        <v>19.80949</v>
      </c>
      <c r="AB116" s="12">
        <v>20.202338999999998</v>
      </c>
      <c r="AC116" s="12">
        <v>20.602978</v>
      </c>
      <c r="AD116" s="12">
        <v>21.011559999999999</v>
      </c>
      <c r="AE116" s="12">
        <v>21.428249000000001</v>
      </c>
      <c r="AF116" s="12">
        <v>21.853200999999999</v>
      </c>
      <c r="AG116" s="12">
        <v>22.286574999999999</v>
      </c>
      <c r="AH116" s="12">
        <v>22.728549999999998</v>
      </c>
      <c r="AI116" s="12">
        <v>23.179285</v>
      </c>
      <c r="AJ116" s="12">
        <v>23.638961999999999</v>
      </c>
      <c r="AK116" s="12">
        <v>24.107754</v>
      </c>
      <c r="AL116" s="12">
        <v>24.585842</v>
      </c>
      <c r="AM116" s="8">
        <v>2.0577999999999999E-2</v>
      </c>
    </row>
    <row r="117" spans="1:39" ht="15" customHeight="1">
      <c r="A117" s="7" t="s">
        <v>278</v>
      </c>
      <c r="B117" s="10" t="s">
        <v>277</v>
      </c>
      <c r="C117" s="12">
        <v>46</v>
      </c>
      <c r="D117" s="12">
        <v>46.330849000000001</v>
      </c>
      <c r="E117" s="12">
        <v>47.888382</v>
      </c>
      <c r="F117" s="12">
        <v>49.646706000000002</v>
      </c>
      <c r="G117" s="12">
        <v>51.425502999999999</v>
      </c>
      <c r="H117" s="12">
        <v>53.218201000000001</v>
      </c>
      <c r="I117" s="12">
        <v>55.024250000000002</v>
      </c>
      <c r="J117" s="12">
        <v>56.845078000000001</v>
      </c>
      <c r="K117" s="12">
        <v>58.702080000000002</v>
      </c>
      <c r="L117" s="12">
        <v>60.595756999999999</v>
      </c>
      <c r="M117" s="12">
        <v>62.493858000000003</v>
      </c>
      <c r="N117" s="12">
        <v>64.428336999999999</v>
      </c>
      <c r="O117" s="12">
        <v>66.398300000000006</v>
      </c>
      <c r="P117" s="12">
        <v>68.415053999999998</v>
      </c>
      <c r="Q117" s="12">
        <v>70.446258999999998</v>
      </c>
      <c r="R117" s="12">
        <v>72.562957999999995</v>
      </c>
      <c r="S117" s="12">
        <v>74.724311999999998</v>
      </c>
      <c r="T117" s="12">
        <v>76.918678</v>
      </c>
      <c r="U117" s="12">
        <v>79.166495999999995</v>
      </c>
      <c r="V117" s="12">
        <v>81.468918000000002</v>
      </c>
      <c r="W117" s="12">
        <v>83.826965000000001</v>
      </c>
      <c r="X117" s="12">
        <v>86.257202000000007</v>
      </c>
      <c r="Y117" s="12">
        <v>88.690658999999997</v>
      </c>
      <c r="Z117" s="12">
        <v>91.255234000000002</v>
      </c>
      <c r="AA117" s="12">
        <v>93.878737999999998</v>
      </c>
      <c r="AB117" s="12">
        <v>96.619750999999994</v>
      </c>
      <c r="AC117" s="12">
        <v>99.440810999999997</v>
      </c>
      <c r="AD117" s="12">
        <v>102.34421500000001</v>
      </c>
      <c r="AE117" s="12">
        <v>105.332397</v>
      </c>
      <c r="AF117" s="12">
        <v>108.40782900000001</v>
      </c>
      <c r="AG117" s="12">
        <v>111.573059</v>
      </c>
      <c r="AH117" s="12">
        <v>114.830704</v>
      </c>
      <c r="AI117" s="12">
        <v>118.183464</v>
      </c>
      <c r="AJ117" s="12">
        <v>121.634117</v>
      </c>
      <c r="AK117" s="12">
        <v>125.18551600000001</v>
      </c>
      <c r="AL117" s="12">
        <v>128.84060700000001</v>
      </c>
      <c r="AM117" s="8">
        <v>3.0537999999999999E-2</v>
      </c>
    </row>
    <row r="118" spans="1:39" ht="15" customHeight="1">
      <c r="A118" s="7" t="s">
        <v>276</v>
      </c>
      <c r="B118" s="10" t="s">
        <v>193</v>
      </c>
      <c r="C118" s="12">
        <v>34</v>
      </c>
      <c r="D118" s="12">
        <v>29.940218000000002</v>
      </c>
      <c r="E118" s="12">
        <v>30.946739000000001</v>
      </c>
      <c r="F118" s="12">
        <v>32.083011999999997</v>
      </c>
      <c r="G118" s="12">
        <v>33.232517000000001</v>
      </c>
      <c r="H118" s="12">
        <v>34.391005999999997</v>
      </c>
      <c r="I118" s="12">
        <v>35.558124999999997</v>
      </c>
      <c r="J118" s="12">
        <v>36.734791000000001</v>
      </c>
      <c r="K118" s="12">
        <v>37.934834000000002</v>
      </c>
      <c r="L118" s="12">
        <v>39.158577000000001</v>
      </c>
      <c r="M118" s="12">
        <v>40.385181000000003</v>
      </c>
      <c r="N118" s="12">
        <v>41.635292</v>
      </c>
      <c r="O118" s="12">
        <v>42.908332999999999</v>
      </c>
      <c r="P118" s="12">
        <v>44.211616999999997</v>
      </c>
      <c r="Q118" s="12">
        <v>45.524231</v>
      </c>
      <c r="R118" s="12">
        <v>46.892100999999997</v>
      </c>
      <c r="S118" s="12">
        <v>48.288822000000003</v>
      </c>
      <c r="T118" s="12">
        <v>49.706882</v>
      </c>
      <c r="U118" s="12">
        <v>51.159481</v>
      </c>
      <c r="V118" s="12">
        <v>52.647368999999998</v>
      </c>
      <c r="W118" s="12">
        <v>54.171199999999999</v>
      </c>
      <c r="X118" s="12">
        <v>55.741680000000002</v>
      </c>
      <c r="Y118" s="12">
        <v>57.314247000000002</v>
      </c>
      <c r="Z118" s="12">
        <v>58.971541999999999</v>
      </c>
      <c r="AA118" s="12">
        <v>60.666919999999998</v>
      </c>
      <c r="AB118" s="12">
        <v>62.438236000000003</v>
      </c>
      <c r="AC118" s="12">
        <v>64.261275999999995</v>
      </c>
      <c r="AD118" s="12">
        <v>66.137535</v>
      </c>
      <c r="AE118" s="12">
        <v>68.068580999999995</v>
      </c>
      <c r="AF118" s="12">
        <v>70.055999999999997</v>
      </c>
      <c r="AG118" s="12">
        <v>72.101455999999999</v>
      </c>
      <c r="AH118" s="12">
        <v>74.206635000000006</v>
      </c>
      <c r="AI118" s="12">
        <v>76.373276000000004</v>
      </c>
      <c r="AJ118" s="12">
        <v>78.603179999999995</v>
      </c>
      <c r="AK118" s="12">
        <v>80.898185999999995</v>
      </c>
      <c r="AL118" s="12">
        <v>83.260208000000006</v>
      </c>
      <c r="AM118" s="8">
        <v>3.0537999999999999E-2</v>
      </c>
    </row>
    <row r="119" spans="1:39" ht="15" customHeight="1">
      <c r="A119" s="7" t="s">
        <v>275</v>
      </c>
      <c r="B119" s="10" t="s">
        <v>191</v>
      </c>
      <c r="C119" s="12">
        <v>3</v>
      </c>
      <c r="D119" s="12">
        <v>2.1854170000000002</v>
      </c>
      <c r="E119" s="12">
        <v>2.2588859999999999</v>
      </c>
      <c r="F119" s="12">
        <v>2.3418260000000002</v>
      </c>
      <c r="G119" s="12">
        <v>2.4257309999999999</v>
      </c>
      <c r="H119" s="12">
        <v>2.5102920000000002</v>
      </c>
      <c r="I119" s="12">
        <v>2.5954839999999999</v>
      </c>
      <c r="J119" s="12">
        <v>2.6813720000000001</v>
      </c>
      <c r="K119" s="12">
        <v>2.7689659999999998</v>
      </c>
      <c r="L119" s="12">
        <v>2.8582900000000002</v>
      </c>
      <c r="M119" s="12">
        <v>2.9478240000000002</v>
      </c>
      <c r="N119" s="12">
        <v>3.0390730000000001</v>
      </c>
      <c r="O119" s="12">
        <v>3.1319949999999999</v>
      </c>
      <c r="P119" s="12">
        <v>3.227125</v>
      </c>
      <c r="Q119" s="12">
        <v>3.322937</v>
      </c>
      <c r="R119" s="12">
        <v>3.4227810000000001</v>
      </c>
      <c r="S119" s="12">
        <v>3.5247320000000002</v>
      </c>
      <c r="T119" s="12">
        <v>3.6282399999999999</v>
      </c>
      <c r="U119" s="12">
        <v>3.7342689999999998</v>
      </c>
      <c r="V119" s="12">
        <v>3.8428740000000001</v>
      </c>
      <c r="W119" s="12">
        <v>3.9541019999999998</v>
      </c>
      <c r="X119" s="12">
        <v>4.0687360000000004</v>
      </c>
      <c r="Y119" s="12">
        <v>4.183522</v>
      </c>
      <c r="Z119" s="12">
        <v>4.3044919999999998</v>
      </c>
      <c r="AA119" s="12">
        <v>4.428242</v>
      </c>
      <c r="AB119" s="12">
        <v>4.5575359999999998</v>
      </c>
      <c r="AC119" s="12">
        <v>4.6906040000000004</v>
      </c>
      <c r="AD119" s="12">
        <v>4.8275569999999997</v>
      </c>
      <c r="AE119" s="12">
        <v>4.9685090000000001</v>
      </c>
      <c r="AF119" s="12">
        <v>5.1135770000000003</v>
      </c>
      <c r="AG119" s="12">
        <v>5.26288</v>
      </c>
      <c r="AH119" s="12">
        <v>5.4165429999999999</v>
      </c>
      <c r="AI119" s="12">
        <v>5.5746919999999998</v>
      </c>
      <c r="AJ119" s="12">
        <v>5.7374580000000002</v>
      </c>
      <c r="AK119" s="12">
        <v>5.9049769999999997</v>
      </c>
      <c r="AL119" s="12">
        <v>6.0773869999999999</v>
      </c>
      <c r="AM119" s="8">
        <v>3.0537999999999999E-2</v>
      </c>
    </row>
    <row r="120" spans="1:39" ht="15" customHeight="1">
      <c r="A120" s="7" t="s">
        <v>274</v>
      </c>
      <c r="B120" s="10" t="s">
        <v>189</v>
      </c>
      <c r="C120" s="12">
        <v>9</v>
      </c>
      <c r="D120" s="12">
        <v>14.205214</v>
      </c>
      <c r="E120" s="12">
        <v>14.682759000000001</v>
      </c>
      <c r="F120" s="12">
        <v>15.221869</v>
      </c>
      <c r="G120" s="12">
        <v>15.767253</v>
      </c>
      <c r="H120" s="12">
        <v>16.3169</v>
      </c>
      <c r="I120" s="12">
        <v>16.870643999999999</v>
      </c>
      <c r="J120" s="12">
        <v>17.428916999999998</v>
      </c>
      <c r="K120" s="12">
        <v>17.998280000000001</v>
      </c>
      <c r="L120" s="12">
        <v>18.578887999999999</v>
      </c>
      <c r="M120" s="12">
        <v>19.160851999999998</v>
      </c>
      <c r="N120" s="12">
        <v>19.753971</v>
      </c>
      <c r="O120" s="12">
        <v>20.357966999999999</v>
      </c>
      <c r="P120" s="12">
        <v>20.976313000000001</v>
      </c>
      <c r="Q120" s="12">
        <v>21.599087000000001</v>
      </c>
      <c r="R120" s="12">
        <v>22.248076999999999</v>
      </c>
      <c r="S120" s="12">
        <v>22.910757</v>
      </c>
      <c r="T120" s="12">
        <v>23.583559000000001</v>
      </c>
      <c r="U120" s="12">
        <v>24.272746999999999</v>
      </c>
      <c r="V120" s="12">
        <v>24.978680000000001</v>
      </c>
      <c r="W120" s="12">
        <v>25.701665999999999</v>
      </c>
      <c r="X120" s="12">
        <v>26.446783</v>
      </c>
      <c r="Y120" s="12">
        <v>27.192892000000001</v>
      </c>
      <c r="Z120" s="12">
        <v>27.979198</v>
      </c>
      <c r="AA120" s="12">
        <v>28.783574999999999</v>
      </c>
      <c r="AB120" s="12">
        <v>29.623981000000001</v>
      </c>
      <c r="AC120" s="12">
        <v>30.488928000000001</v>
      </c>
      <c r="AD120" s="12">
        <v>31.379121999999999</v>
      </c>
      <c r="AE120" s="12">
        <v>32.295310999999998</v>
      </c>
      <c r="AF120" s="12">
        <v>33.238250999999998</v>
      </c>
      <c r="AG120" s="12">
        <v>34.208720999999997</v>
      </c>
      <c r="AH120" s="12">
        <v>35.207531000000003</v>
      </c>
      <c r="AI120" s="12">
        <v>36.235497000000002</v>
      </c>
      <c r="AJ120" s="12">
        <v>37.293480000000002</v>
      </c>
      <c r="AK120" s="12">
        <v>38.382351</v>
      </c>
      <c r="AL120" s="12">
        <v>39.503017</v>
      </c>
      <c r="AM120" s="8">
        <v>3.0537999999999999E-2</v>
      </c>
    </row>
    <row r="121" spans="1:39" ht="15" customHeight="1">
      <c r="A121" s="7" t="s">
        <v>273</v>
      </c>
      <c r="B121" s="10" t="s">
        <v>272</v>
      </c>
      <c r="C121" s="12">
        <v>88</v>
      </c>
      <c r="D121" s="12">
        <v>95.429489000000004</v>
      </c>
      <c r="E121" s="12">
        <v>98.436858999999998</v>
      </c>
      <c r="F121" s="12">
        <v>101.919281</v>
      </c>
      <c r="G121" s="12">
        <v>105.45713000000001</v>
      </c>
      <c r="H121" s="12">
        <v>109.104462</v>
      </c>
      <c r="I121" s="12">
        <v>112.72448</v>
      </c>
      <c r="J121" s="12">
        <v>116.32064800000001</v>
      </c>
      <c r="K121" s="12">
        <v>119.94976</v>
      </c>
      <c r="L121" s="12">
        <v>123.557419</v>
      </c>
      <c r="M121" s="12">
        <v>127.056793</v>
      </c>
      <c r="N121" s="12">
        <v>130.59124800000001</v>
      </c>
      <c r="O121" s="12">
        <v>134.17025799999999</v>
      </c>
      <c r="P121" s="12">
        <v>137.761368</v>
      </c>
      <c r="Q121" s="12">
        <v>141.38540599999999</v>
      </c>
      <c r="R121" s="12">
        <v>145.13642899999999</v>
      </c>
      <c r="S121" s="12">
        <v>148.979614</v>
      </c>
      <c r="T121" s="12">
        <v>152.86080899999999</v>
      </c>
      <c r="U121" s="12">
        <v>156.807907</v>
      </c>
      <c r="V121" s="12">
        <v>160.79853800000001</v>
      </c>
      <c r="W121" s="12">
        <v>164.92279099999999</v>
      </c>
      <c r="X121" s="12">
        <v>169.18693500000001</v>
      </c>
      <c r="Y121" s="12">
        <v>173.53428600000001</v>
      </c>
      <c r="Z121" s="12">
        <v>178.07484400000001</v>
      </c>
      <c r="AA121" s="12">
        <v>182.73216199999999</v>
      </c>
      <c r="AB121" s="12">
        <v>187.47178600000001</v>
      </c>
      <c r="AC121" s="12">
        <v>192.334351</v>
      </c>
      <c r="AD121" s="12">
        <v>197.32302899999999</v>
      </c>
      <c r="AE121" s="12">
        <v>202.44113200000001</v>
      </c>
      <c r="AF121" s="12">
        <v>207.69193999999999</v>
      </c>
      <c r="AG121" s="12">
        <v>213.078979</v>
      </c>
      <c r="AH121" s="12">
        <v>218.60574299999999</v>
      </c>
      <c r="AI121" s="12">
        <v>224.27581799999999</v>
      </c>
      <c r="AJ121" s="12">
        <v>230.09300200000001</v>
      </c>
      <c r="AK121" s="12">
        <v>236.06106600000001</v>
      </c>
      <c r="AL121" s="12">
        <v>242.18392900000001</v>
      </c>
      <c r="AM121" s="8">
        <v>2.777E-2</v>
      </c>
    </row>
    <row r="122" spans="1:39" ht="15" customHeight="1">
      <c r="A122" s="7" t="s">
        <v>271</v>
      </c>
      <c r="B122" s="10" t="s">
        <v>193</v>
      </c>
      <c r="C122" s="12">
        <v>48</v>
      </c>
      <c r="D122" s="12">
        <v>48.948746</v>
      </c>
      <c r="E122" s="12">
        <v>50.491321999999997</v>
      </c>
      <c r="F122" s="12">
        <v>52.277560999999999</v>
      </c>
      <c r="G122" s="12">
        <v>54.092232000000003</v>
      </c>
      <c r="H122" s="12">
        <v>55.963062000000001</v>
      </c>
      <c r="I122" s="12">
        <v>57.819881000000002</v>
      </c>
      <c r="J122" s="12">
        <v>59.664470999999999</v>
      </c>
      <c r="K122" s="12">
        <v>61.525950999999999</v>
      </c>
      <c r="L122" s="12">
        <v>63.376438</v>
      </c>
      <c r="M122" s="12">
        <v>65.171370999999994</v>
      </c>
      <c r="N122" s="12">
        <v>66.984298999999993</v>
      </c>
      <c r="O122" s="12">
        <v>68.820083999999994</v>
      </c>
      <c r="P122" s="12">
        <v>70.662079000000006</v>
      </c>
      <c r="Q122" s="12">
        <v>72.520966000000001</v>
      </c>
      <c r="R122" s="12">
        <v>74.444969</v>
      </c>
      <c r="S122" s="12">
        <v>76.416267000000005</v>
      </c>
      <c r="T122" s="12">
        <v>78.407050999999996</v>
      </c>
      <c r="U122" s="12">
        <v>80.431640999999999</v>
      </c>
      <c r="V122" s="12">
        <v>82.478560999999999</v>
      </c>
      <c r="W122" s="12">
        <v>84.594016999999994</v>
      </c>
      <c r="X122" s="12">
        <v>86.781227000000001</v>
      </c>
      <c r="Y122" s="12">
        <v>89.011116000000001</v>
      </c>
      <c r="Z122" s="12">
        <v>91.340110999999993</v>
      </c>
      <c r="AA122" s="12">
        <v>93.728995999999995</v>
      </c>
      <c r="AB122" s="12">
        <v>96.160094999999998</v>
      </c>
      <c r="AC122" s="12">
        <v>98.654258999999996</v>
      </c>
      <c r="AD122" s="12">
        <v>101.213097</v>
      </c>
      <c r="AE122" s="12">
        <v>103.838341</v>
      </c>
      <c r="AF122" s="12">
        <v>106.531639</v>
      </c>
      <c r="AG122" s="12">
        <v>109.29482299999999</v>
      </c>
      <c r="AH122" s="12">
        <v>112.129662</v>
      </c>
      <c r="AI122" s="12">
        <v>115.038033</v>
      </c>
      <c r="AJ122" s="12">
        <v>118.021835</v>
      </c>
      <c r="AK122" s="12">
        <v>121.083046</v>
      </c>
      <c r="AL122" s="12">
        <v>124.22364</v>
      </c>
      <c r="AM122" s="8">
        <v>2.777E-2</v>
      </c>
    </row>
    <row r="123" spans="1:39" ht="15" customHeight="1">
      <c r="A123" s="7" t="s">
        <v>270</v>
      </c>
      <c r="B123" s="10" t="s">
        <v>191</v>
      </c>
      <c r="C123" s="12">
        <v>15</v>
      </c>
      <c r="D123" s="12">
        <v>13.162689</v>
      </c>
      <c r="E123" s="12">
        <v>13.577499</v>
      </c>
      <c r="F123" s="12">
        <v>14.057833</v>
      </c>
      <c r="G123" s="12">
        <v>14.545811</v>
      </c>
      <c r="H123" s="12">
        <v>15.048890999999999</v>
      </c>
      <c r="I123" s="12">
        <v>15.548204999999999</v>
      </c>
      <c r="J123" s="12">
        <v>16.044228</v>
      </c>
      <c r="K123" s="12">
        <v>16.544794</v>
      </c>
      <c r="L123" s="12">
        <v>17.042404000000001</v>
      </c>
      <c r="M123" s="12">
        <v>17.525074</v>
      </c>
      <c r="N123" s="12">
        <v>18.012585000000001</v>
      </c>
      <c r="O123" s="12">
        <v>18.506243000000001</v>
      </c>
      <c r="P123" s="12">
        <v>19.001567999999999</v>
      </c>
      <c r="Q123" s="12">
        <v>19.501438</v>
      </c>
      <c r="R123" s="12">
        <v>20.018818</v>
      </c>
      <c r="S123" s="12">
        <v>20.548914</v>
      </c>
      <c r="T123" s="12">
        <v>21.084250999999998</v>
      </c>
      <c r="U123" s="12">
        <v>21.628677</v>
      </c>
      <c r="V123" s="12">
        <v>22.179110999999999</v>
      </c>
      <c r="W123" s="12">
        <v>22.747972000000001</v>
      </c>
      <c r="X123" s="12">
        <v>23.336130000000001</v>
      </c>
      <c r="Y123" s="12">
        <v>23.935763999999999</v>
      </c>
      <c r="Z123" s="12">
        <v>24.562045999999999</v>
      </c>
      <c r="AA123" s="12">
        <v>25.204439000000001</v>
      </c>
      <c r="AB123" s="12">
        <v>25.858179</v>
      </c>
      <c r="AC123" s="12">
        <v>26.528877000000001</v>
      </c>
      <c r="AD123" s="12">
        <v>27.216974</v>
      </c>
      <c r="AE123" s="12">
        <v>27.922915</v>
      </c>
      <c r="AF123" s="12">
        <v>28.647165000000001</v>
      </c>
      <c r="AG123" s="12">
        <v>29.390203</v>
      </c>
      <c r="AH123" s="12">
        <v>30.152515000000001</v>
      </c>
      <c r="AI123" s="12">
        <v>30.934597</v>
      </c>
      <c r="AJ123" s="12">
        <v>31.736967</v>
      </c>
      <c r="AK123" s="12">
        <v>32.560146000000003</v>
      </c>
      <c r="AL123" s="12">
        <v>33.404677999999997</v>
      </c>
      <c r="AM123" s="8">
        <v>2.777E-2</v>
      </c>
    </row>
    <row r="124" spans="1:39" ht="15" customHeight="1">
      <c r="A124" s="7" t="s">
        <v>269</v>
      </c>
      <c r="B124" s="10" t="s">
        <v>189</v>
      </c>
      <c r="C124" s="12">
        <v>25</v>
      </c>
      <c r="D124" s="12">
        <v>33.318058000000001</v>
      </c>
      <c r="E124" s="12">
        <v>34.368046</v>
      </c>
      <c r="F124" s="12">
        <v>35.583888999999999</v>
      </c>
      <c r="G124" s="12">
        <v>36.819083999999997</v>
      </c>
      <c r="H124" s="12">
        <v>38.092506</v>
      </c>
      <c r="I124" s="12">
        <v>39.356392</v>
      </c>
      <c r="J124" s="12">
        <v>40.611953999999997</v>
      </c>
      <c r="K124" s="12">
        <v>41.879013</v>
      </c>
      <c r="L124" s="12">
        <v>43.138584000000002</v>
      </c>
      <c r="M124" s="12">
        <v>44.360348000000002</v>
      </c>
      <c r="N124" s="12">
        <v>45.594357000000002</v>
      </c>
      <c r="O124" s="12">
        <v>46.843929000000003</v>
      </c>
      <c r="P124" s="12">
        <v>48.097721</v>
      </c>
      <c r="Q124" s="12">
        <v>49.363014</v>
      </c>
      <c r="R124" s="12">
        <v>50.672634000000002</v>
      </c>
      <c r="S124" s="12">
        <v>52.014439000000003</v>
      </c>
      <c r="T124" s="12">
        <v>53.369511000000003</v>
      </c>
      <c r="U124" s="12">
        <v>54.747588999999998</v>
      </c>
      <c r="V124" s="12">
        <v>56.140872999999999</v>
      </c>
      <c r="W124" s="12">
        <v>57.580807</v>
      </c>
      <c r="X124" s="12">
        <v>59.069583999999999</v>
      </c>
      <c r="Y124" s="12">
        <v>60.587398999999998</v>
      </c>
      <c r="Z124" s="12">
        <v>62.172688000000001</v>
      </c>
      <c r="AA124" s="12">
        <v>63.798732999999999</v>
      </c>
      <c r="AB124" s="12">
        <v>65.453513999999998</v>
      </c>
      <c r="AC124" s="12">
        <v>67.151222000000004</v>
      </c>
      <c r="AD124" s="12">
        <v>68.892960000000002</v>
      </c>
      <c r="AE124" s="12">
        <v>70.679878000000002</v>
      </c>
      <c r="AF124" s="12">
        <v>72.513137999999998</v>
      </c>
      <c r="AG124" s="12">
        <v>74.393951000000001</v>
      </c>
      <c r="AH124" s="12">
        <v>76.323554999999999</v>
      </c>
      <c r="AI124" s="12">
        <v>78.303200000000004</v>
      </c>
      <c r="AJ124" s="12">
        <v>80.334198000000001</v>
      </c>
      <c r="AK124" s="12">
        <v>82.417869999999994</v>
      </c>
      <c r="AL124" s="12">
        <v>84.555594999999997</v>
      </c>
      <c r="AM124" s="8">
        <v>2.777E-2</v>
      </c>
    </row>
    <row r="125" spans="1:39" ht="15" customHeight="1">
      <c r="A125" s="7" t="s">
        <v>268</v>
      </c>
      <c r="B125" s="10" t="s">
        <v>267</v>
      </c>
      <c r="C125" s="12">
        <v>256</v>
      </c>
      <c r="D125" s="12">
        <v>261.31573500000002</v>
      </c>
      <c r="E125" s="12">
        <v>267.21365400000002</v>
      </c>
      <c r="F125" s="12">
        <v>273.07195999999999</v>
      </c>
      <c r="G125" s="12">
        <v>278.93810999999999</v>
      </c>
      <c r="H125" s="12">
        <v>284.89471400000002</v>
      </c>
      <c r="I125" s="12">
        <v>290.84957900000001</v>
      </c>
      <c r="J125" s="12">
        <v>296.88034099999999</v>
      </c>
      <c r="K125" s="12">
        <v>303.02212500000002</v>
      </c>
      <c r="L125" s="12">
        <v>309.212219</v>
      </c>
      <c r="M125" s="12">
        <v>315.31842</v>
      </c>
      <c r="N125" s="12">
        <v>321.41299400000003</v>
      </c>
      <c r="O125" s="12">
        <v>327.46826199999998</v>
      </c>
      <c r="P125" s="12">
        <v>333.56243899999998</v>
      </c>
      <c r="Q125" s="12">
        <v>339.58245799999997</v>
      </c>
      <c r="R125" s="12">
        <v>345.51388500000002</v>
      </c>
      <c r="S125" s="12">
        <v>351.645264</v>
      </c>
      <c r="T125" s="12">
        <v>357.827789</v>
      </c>
      <c r="U125" s="12">
        <v>364.07019000000003</v>
      </c>
      <c r="V125" s="12">
        <v>370.36703499999999</v>
      </c>
      <c r="W125" s="12">
        <v>376.79885899999999</v>
      </c>
      <c r="X125" s="12">
        <v>383.39511099999999</v>
      </c>
      <c r="Y125" s="12">
        <v>390.04699699999998</v>
      </c>
      <c r="Z125" s="12">
        <v>396.83837899999997</v>
      </c>
      <c r="AA125" s="12">
        <v>403.71032700000001</v>
      </c>
      <c r="AB125" s="12">
        <v>410.66763300000002</v>
      </c>
      <c r="AC125" s="12">
        <v>417.74481200000002</v>
      </c>
      <c r="AD125" s="12">
        <v>424.94390900000002</v>
      </c>
      <c r="AE125" s="12">
        <v>432.26718099999999</v>
      </c>
      <c r="AF125" s="12">
        <v>439.71658300000001</v>
      </c>
      <c r="AG125" s="12">
        <v>447.29437300000001</v>
      </c>
      <c r="AH125" s="12">
        <v>455.002747</v>
      </c>
      <c r="AI125" s="12">
        <v>462.84399400000001</v>
      </c>
      <c r="AJ125" s="12">
        <v>470.820312</v>
      </c>
      <c r="AK125" s="12">
        <v>478.93417399999998</v>
      </c>
      <c r="AL125" s="12">
        <v>487.18777499999999</v>
      </c>
      <c r="AM125" s="8">
        <v>1.8489999999999999E-2</v>
      </c>
    </row>
    <row r="126" spans="1:39" ht="15" customHeight="1">
      <c r="A126" s="7" t="s">
        <v>266</v>
      </c>
      <c r="B126" s="10" t="s">
        <v>193</v>
      </c>
      <c r="C126" s="12">
        <v>166</v>
      </c>
      <c r="D126" s="12">
        <v>166.081604</v>
      </c>
      <c r="E126" s="12">
        <v>169.83007799999999</v>
      </c>
      <c r="F126" s="12">
        <v>173.55337499999999</v>
      </c>
      <c r="G126" s="12">
        <v>177.28166200000001</v>
      </c>
      <c r="H126" s="12">
        <v>181.067429</v>
      </c>
      <c r="I126" s="12">
        <v>184.85209699999999</v>
      </c>
      <c r="J126" s="12">
        <v>188.685013</v>
      </c>
      <c r="K126" s="12">
        <v>192.58848599999999</v>
      </c>
      <c r="L126" s="12">
        <v>196.522659</v>
      </c>
      <c r="M126" s="12">
        <v>200.403503</v>
      </c>
      <c r="N126" s="12">
        <v>204.27694700000001</v>
      </c>
      <c r="O126" s="12">
        <v>208.12544299999999</v>
      </c>
      <c r="P126" s="12">
        <v>211.99865700000001</v>
      </c>
      <c r="Q126" s="12">
        <v>215.824738</v>
      </c>
      <c r="R126" s="12">
        <v>219.59451300000001</v>
      </c>
      <c r="S126" s="12">
        <v>223.491364</v>
      </c>
      <c r="T126" s="12">
        <v>227.420715</v>
      </c>
      <c r="U126" s="12">
        <v>231.38815299999999</v>
      </c>
      <c r="V126" s="12">
        <v>235.39013700000001</v>
      </c>
      <c r="W126" s="12">
        <v>239.47795099999999</v>
      </c>
      <c r="X126" s="12">
        <v>243.67025799999999</v>
      </c>
      <c r="Y126" s="12">
        <v>247.897919</v>
      </c>
      <c r="Z126" s="12">
        <v>252.21426400000001</v>
      </c>
      <c r="AA126" s="12">
        <v>256.58178700000002</v>
      </c>
      <c r="AB126" s="12">
        <v>261.00357100000002</v>
      </c>
      <c r="AC126" s="12">
        <v>265.50152600000001</v>
      </c>
      <c r="AD126" s="12">
        <v>270.07699600000001</v>
      </c>
      <c r="AE126" s="12">
        <v>274.73135400000001</v>
      </c>
      <c r="AF126" s="12">
        <v>279.46588100000002</v>
      </c>
      <c r="AG126" s="12">
        <v>284.28201300000001</v>
      </c>
      <c r="AH126" s="12">
        <v>289.181152</v>
      </c>
      <c r="AI126" s="12">
        <v>294.16473400000001</v>
      </c>
      <c r="AJ126" s="12">
        <v>299.23416099999997</v>
      </c>
      <c r="AK126" s="12">
        <v>304.39099099999999</v>
      </c>
      <c r="AL126" s="12">
        <v>309.63662699999998</v>
      </c>
      <c r="AM126" s="8">
        <v>1.8489999999999999E-2</v>
      </c>
    </row>
    <row r="127" spans="1:39" ht="15" customHeight="1">
      <c r="A127" s="7" t="s">
        <v>265</v>
      </c>
      <c r="B127" s="10" t="s">
        <v>191</v>
      </c>
      <c r="C127" s="12">
        <v>63</v>
      </c>
      <c r="D127" s="12">
        <v>48.983561999999999</v>
      </c>
      <c r="E127" s="12">
        <v>50.089126999999998</v>
      </c>
      <c r="F127" s="12">
        <v>51.187260000000002</v>
      </c>
      <c r="G127" s="12">
        <v>52.286869000000003</v>
      </c>
      <c r="H127" s="12">
        <v>53.403430999999998</v>
      </c>
      <c r="I127" s="12">
        <v>54.519669</v>
      </c>
      <c r="J127" s="12">
        <v>55.650139000000003</v>
      </c>
      <c r="K127" s="12">
        <v>56.801414000000001</v>
      </c>
      <c r="L127" s="12">
        <v>57.961739000000001</v>
      </c>
      <c r="M127" s="12">
        <v>59.106346000000002</v>
      </c>
      <c r="N127" s="12">
        <v>60.248767999999998</v>
      </c>
      <c r="O127" s="12">
        <v>61.383834999999998</v>
      </c>
      <c r="P127" s="12">
        <v>62.526184000000001</v>
      </c>
      <c r="Q127" s="12">
        <v>63.654636000000004</v>
      </c>
      <c r="R127" s="12">
        <v>64.766479000000004</v>
      </c>
      <c r="S127" s="12">
        <v>65.915809999999993</v>
      </c>
      <c r="T127" s="12">
        <v>67.074721999999994</v>
      </c>
      <c r="U127" s="12">
        <v>68.244857999999994</v>
      </c>
      <c r="V127" s="12">
        <v>69.425194000000005</v>
      </c>
      <c r="W127" s="12">
        <v>70.630843999999996</v>
      </c>
      <c r="X127" s="12">
        <v>71.867310000000003</v>
      </c>
      <c r="Y127" s="12">
        <v>73.114197000000004</v>
      </c>
      <c r="Z127" s="12">
        <v>74.387237999999996</v>
      </c>
      <c r="AA127" s="12">
        <v>75.675392000000002</v>
      </c>
      <c r="AB127" s="12">
        <v>76.979538000000005</v>
      </c>
      <c r="AC127" s="12">
        <v>78.306145000000001</v>
      </c>
      <c r="AD127" s="12">
        <v>79.655624000000003</v>
      </c>
      <c r="AE127" s="12">
        <v>81.028366000000005</v>
      </c>
      <c r="AF127" s="12">
        <v>82.424751000000001</v>
      </c>
      <c r="AG127" s="12">
        <v>83.845207000000002</v>
      </c>
      <c r="AH127" s="12">
        <v>85.290137999999999</v>
      </c>
      <c r="AI127" s="12">
        <v>86.759972000000005</v>
      </c>
      <c r="AJ127" s="12">
        <v>88.255134999999996</v>
      </c>
      <c r="AK127" s="12">
        <v>89.776070000000004</v>
      </c>
      <c r="AL127" s="12">
        <v>91.323211999999998</v>
      </c>
      <c r="AM127" s="8">
        <v>1.8489999999999999E-2</v>
      </c>
    </row>
    <row r="128" spans="1:39" ht="15" customHeight="1">
      <c r="A128" s="7" t="s">
        <v>264</v>
      </c>
      <c r="B128" s="10" t="s">
        <v>189</v>
      </c>
      <c r="C128" s="12">
        <v>27</v>
      </c>
      <c r="D128" s="12">
        <v>46.250576000000002</v>
      </c>
      <c r="E128" s="12">
        <v>47.294455999999997</v>
      </c>
      <c r="F128" s="12">
        <v>48.331322</v>
      </c>
      <c r="G128" s="12">
        <v>49.369579000000002</v>
      </c>
      <c r="H128" s="12">
        <v>50.423842999999998</v>
      </c>
      <c r="I128" s="12">
        <v>51.477801999999997</v>
      </c>
      <c r="J128" s="12">
        <v>52.545197000000002</v>
      </c>
      <c r="K128" s="12">
        <v>53.632240000000003</v>
      </c>
      <c r="L128" s="12">
        <v>54.727829</v>
      </c>
      <c r="M128" s="12">
        <v>55.808571000000001</v>
      </c>
      <c r="N128" s="12">
        <v>56.887256999999998</v>
      </c>
      <c r="O128" s="12">
        <v>57.958987999999998</v>
      </c>
      <c r="P128" s="12">
        <v>59.037601000000002</v>
      </c>
      <c r="Q128" s="12">
        <v>60.103088</v>
      </c>
      <c r="R128" s="12">
        <v>61.152904999999997</v>
      </c>
      <c r="S128" s="12">
        <v>62.238098000000001</v>
      </c>
      <c r="T128" s="12">
        <v>63.332355</v>
      </c>
      <c r="U128" s="12">
        <v>64.437209999999993</v>
      </c>
      <c r="V128" s="12">
        <v>65.551688999999996</v>
      </c>
      <c r="W128" s="12">
        <v>66.690062999999995</v>
      </c>
      <c r="X128" s="12">
        <v>67.857544000000004</v>
      </c>
      <c r="Y128" s="12">
        <v>69.034865999999994</v>
      </c>
      <c r="Z128" s="12">
        <v>70.236885000000001</v>
      </c>
      <c r="AA128" s="12">
        <v>71.453163000000004</v>
      </c>
      <c r="AB128" s="12">
        <v>72.684539999999998</v>
      </c>
      <c r="AC128" s="12">
        <v>73.937140999999997</v>
      </c>
      <c r="AD128" s="12">
        <v>75.211319000000003</v>
      </c>
      <c r="AE128" s="12">
        <v>76.507469</v>
      </c>
      <c r="AF128" s="12">
        <v>77.825951000000003</v>
      </c>
      <c r="AG128" s="12">
        <v>79.167152000000002</v>
      </c>
      <c r="AH128" s="12">
        <v>80.531464</v>
      </c>
      <c r="AI128" s="12">
        <v>81.919289000000006</v>
      </c>
      <c r="AJ128" s="12">
        <v>83.331031999999993</v>
      </c>
      <c r="AK128" s="12">
        <v>84.767112999999995</v>
      </c>
      <c r="AL128" s="12">
        <v>86.227928000000006</v>
      </c>
      <c r="AM128" s="8">
        <v>1.8489999999999999E-2</v>
      </c>
    </row>
    <row r="129" spans="1:39" ht="15" customHeight="1">
      <c r="A129" s="7" t="s">
        <v>263</v>
      </c>
      <c r="B129" s="10" t="s">
        <v>262</v>
      </c>
      <c r="C129" s="12">
        <v>35</v>
      </c>
      <c r="D129" s="12">
        <v>44.372638999999999</v>
      </c>
      <c r="E129" s="12">
        <v>46.698650000000001</v>
      </c>
      <c r="F129" s="12">
        <v>49.157127000000003</v>
      </c>
      <c r="G129" s="12">
        <v>51.659950000000002</v>
      </c>
      <c r="H129" s="12">
        <v>54.183166999999997</v>
      </c>
      <c r="I129" s="12">
        <v>56.846359</v>
      </c>
      <c r="J129" s="12">
        <v>59.603661000000002</v>
      </c>
      <c r="K129" s="12">
        <v>62.528216999999998</v>
      </c>
      <c r="L129" s="12">
        <v>65.568702999999999</v>
      </c>
      <c r="M129" s="12">
        <v>68.731628000000001</v>
      </c>
      <c r="N129" s="12">
        <v>72.067856000000006</v>
      </c>
      <c r="O129" s="12">
        <v>75.620116999999993</v>
      </c>
      <c r="P129" s="12">
        <v>79.396591000000001</v>
      </c>
      <c r="Q129" s="12">
        <v>83.358008999999996</v>
      </c>
      <c r="R129" s="12">
        <v>87.489204000000001</v>
      </c>
      <c r="S129" s="12">
        <v>91.830246000000002</v>
      </c>
      <c r="T129" s="12">
        <v>96.351883000000001</v>
      </c>
      <c r="U129" s="12">
        <v>101.254059</v>
      </c>
      <c r="V129" s="12">
        <v>106.300674</v>
      </c>
      <c r="W129" s="12">
        <v>111.580719</v>
      </c>
      <c r="X129" s="12">
        <v>117.115799</v>
      </c>
      <c r="Y129" s="12">
        <v>122.88359800000001</v>
      </c>
      <c r="Z129" s="12">
        <v>129.00672900000001</v>
      </c>
      <c r="AA129" s="12">
        <v>135.382385</v>
      </c>
      <c r="AB129" s="12">
        <v>142.049927</v>
      </c>
      <c r="AC129" s="12">
        <v>149.04586800000001</v>
      </c>
      <c r="AD129" s="12">
        <v>156.38632200000001</v>
      </c>
      <c r="AE129" s="12">
        <v>164.08833300000001</v>
      </c>
      <c r="AF129" s="12">
        <v>172.169647</v>
      </c>
      <c r="AG129" s="12">
        <v>180.648956</v>
      </c>
      <c r="AH129" s="12">
        <v>189.545883</v>
      </c>
      <c r="AI129" s="12">
        <v>198.88098099999999</v>
      </c>
      <c r="AJ129" s="12">
        <v>208.675827</v>
      </c>
      <c r="AK129" s="12">
        <v>218.95306400000001</v>
      </c>
      <c r="AL129" s="12">
        <v>229.73644999999999</v>
      </c>
      <c r="AM129" s="8">
        <v>4.9550999999999998E-2</v>
      </c>
    </row>
    <row r="130" spans="1:39" ht="15" customHeight="1">
      <c r="A130" s="7" t="s">
        <v>261</v>
      </c>
      <c r="B130" s="10" t="s">
        <v>193</v>
      </c>
      <c r="C130" s="12">
        <v>12</v>
      </c>
      <c r="D130" s="12">
        <v>16.752934</v>
      </c>
      <c r="E130" s="12">
        <v>17.631122999999999</v>
      </c>
      <c r="F130" s="12">
        <v>18.559324</v>
      </c>
      <c r="G130" s="12">
        <v>19.504266999999999</v>
      </c>
      <c r="H130" s="12">
        <v>20.456909</v>
      </c>
      <c r="I130" s="12">
        <v>21.462399999999999</v>
      </c>
      <c r="J130" s="12">
        <v>22.503422</v>
      </c>
      <c r="K130" s="12">
        <v>23.607592</v>
      </c>
      <c r="L130" s="12">
        <v>24.755531000000001</v>
      </c>
      <c r="M130" s="12">
        <v>25.949695999999999</v>
      </c>
      <c r="N130" s="12">
        <v>27.209292999999999</v>
      </c>
      <c r="O130" s="12">
        <v>28.550453000000001</v>
      </c>
      <c r="P130" s="12">
        <v>29.976262999999999</v>
      </c>
      <c r="Q130" s="12">
        <v>31.471900999999999</v>
      </c>
      <c r="R130" s="12">
        <v>33.031635000000001</v>
      </c>
      <c r="S130" s="12">
        <v>34.670605000000002</v>
      </c>
      <c r="T130" s="12">
        <v>36.377749999999999</v>
      </c>
      <c r="U130" s="12">
        <v>38.228572999999997</v>
      </c>
      <c r="V130" s="12">
        <v>40.133926000000002</v>
      </c>
      <c r="W130" s="12">
        <v>42.127411000000002</v>
      </c>
      <c r="X130" s="12">
        <v>44.217185999999998</v>
      </c>
      <c r="Y130" s="12">
        <v>46.394824999999997</v>
      </c>
      <c r="Z130" s="12">
        <v>48.706623</v>
      </c>
      <c r="AA130" s="12">
        <v>51.113754</v>
      </c>
      <c r="AB130" s="12">
        <v>53.631095999999999</v>
      </c>
      <c r="AC130" s="12">
        <v>56.272415000000002</v>
      </c>
      <c r="AD130" s="12">
        <v>59.043816</v>
      </c>
      <c r="AE130" s="12">
        <v>61.951717000000002</v>
      </c>
      <c r="AF130" s="12">
        <v>65.002823000000006</v>
      </c>
      <c r="AG130" s="12">
        <v>68.204200999999998</v>
      </c>
      <c r="AH130" s="12">
        <v>71.563239999999993</v>
      </c>
      <c r="AI130" s="12">
        <v>75.087715000000003</v>
      </c>
      <c r="AJ130" s="12">
        <v>78.785767000000007</v>
      </c>
      <c r="AK130" s="12">
        <v>82.665947000000003</v>
      </c>
      <c r="AL130" s="12">
        <v>86.737228000000002</v>
      </c>
      <c r="AM130" s="8">
        <v>4.9550999999999998E-2</v>
      </c>
    </row>
    <row r="131" spans="1:39" ht="15" customHeight="1">
      <c r="A131" s="7" t="s">
        <v>260</v>
      </c>
      <c r="B131" s="10" t="s">
        <v>191</v>
      </c>
      <c r="C131" s="12">
        <v>17</v>
      </c>
      <c r="D131" s="12">
        <v>14.262632999999999</v>
      </c>
      <c r="E131" s="12">
        <v>15.010281000000001</v>
      </c>
      <c r="F131" s="12">
        <v>15.800504999999999</v>
      </c>
      <c r="G131" s="12">
        <v>16.604984000000002</v>
      </c>
      <c r="H131" s="12">
        <v>17.416018000000001</v>
      </c>
      <c r="I131" s="12">
        <v>18.272044999999999</v>
      </c>
      <c r="J131" s="12">
        <v>19.158318999999999</v>
      </c>
      <c r="K131" s="12">
        <v>20.098354</v>
      </c>
      <c r="L131" s="12">
        <v>21.075655000000001</v>
      </c>
      <c r="M131" s="12">
        <v>22.092310000000001</v>
      </c>
      <c r="N131" s="12">
        <v>23.164667000000001</v>
      </c>
      <c r="O131" s="12">
        <v>24.306464999999999</v>
      </c>
      <c r="P131" s="12">
        <v>25.520332</v>
      </c>
      <c r="Q131" s="12">
        <v>26.793645999999999</v>
      </c>
      <c r="R131" s="12">
        <v>28.121531000000001</v>
      </c>
      <c r="S131" s="12">
        <v>29.516864999999999</v>
      </c>
      <c r="T131" s="12">
        <v>30.970247000000001</v>
      </c>
      <c r="U131" s="12">
        <v>32.545948000000003</v>
      </c>
      <c r="V131" s="12">
        <v>34.168072000000002</v>
      </c>
      <c r="W131" s="12">
        <v>35.865231000000001</v>
      </c>
      <c r="X131" s="12">
        <v>37.644362999999998</v>
      </c>
      <c r="Y131" s="12">
        <v>39.498299000000003</v>
      </c>
      <c r="Z131" s="12">
        <v>41.466450000000002</v>
      </c>
      <c r="AA131" s="12">
        <v>43.515762000000002</v>
      </c>
      <c r="AB131" s="12">
        <v>45.658904999999997</v>
      </c>
      <c r="AC131" s="12">
        <v>47.907600000000002</v>
      </c>
      <c r="AD131" s="12">
        <v>50.267032999999998</v>
      </c>
      <c r="AE131" s="12">
        <v>52.74268</v>
      </c>
      <c r="AF131" s="12">
        <v>55.340243999999998</v>
      </c>
      <c r="AG131" s="12">
        <v>58.065734999999997</v>
      </c>
      <c r="AH131" s="12">
        <v>60.925468000000002</v>
      </c>
      <c r="AI131" s="12">
        <v>63.926029</v>
      </c>
      <c r="AJ131" s="12">
        <v>67.074370999999999</v>
      </c>
      <c r="AK131" s="12">
        <v>70.377769000000001</v>
      </c>
      <c r="AL131" s="12">
        <v>73.843857</v>
      </c>
      <c r="AM131" s="8">
        <v>4.9550999999999998E-2</v>
      </c>
    </row>
    <row r="132" spans="1:39" ht="15" customHeight="1">
      <c r="A132" s="7" t="s">
        <v>259</v>
      </c>
      <c r="B132" s="10" t="s">
        <v>189</v>
      </c>
      <c r="C132" s="12">
        <v>6</v>
      </c>
      <c r="D132" s="12">
        <v>13.35707</v>
      </c>
      <c r="E132" s="12">
        <v>14.057247</v>
      </c>
      <c r="F132" s="12">
        <v>14.797298</v>
      </c>
      <c r="G132" s="12">
        <v>15.550699</v>
      </c>
      <c r="H132" s="12">
        <v>16.31024</v>
      </c>
      <c r="I132" s="12">
        <v>17.111916000000001</v>
      </c>
      <c r="J132" s="12">
        <v>17.941918999999999</v>
      </c>
      <c r="K132" s="12">
        <v>18.822268999999999</v>
      </c>
      <c r="L132" s="12">
        <v>19.737518000000001</v>
      </c>
      <c r="M132" s="12">
        <v>20.689623000000001</v>
      </c>
      <c r="N132" s="12">
        <v>21.693895000000001</v>
      </c>
      <c r="O132" s="12">
        <v>22.763199</v>
      </c>
      <c r="P132" s="12">
        <v>23.899994</v>
      </c>
      <c r="Q132" s="12">
        <v>25.092462999999999</v>
      </c>
      <c r="R132" s="12">
        <v>26.336034999999999</v>
      </c>
      <c r="S132" s="12">
        <v>27.642778</v>
      </c>
      <c r="T132" s="12">
        <v>29.003882999999998</v>
      </c>
      <c r="U132" s="12">
        <v>30.479538000000002</v>
      </c>
      <c r="V132" s="12">
        <v>31.998671999999999</v>
      </c>
      <c r="W132" s="12">
        <v>33.588073999999999</v>
      </c>
      <c r="X132" s="12">
        <v>35.254246000000002</v>
      </c>
      <c r="Y132" s="12">
        <v>36.990470999999999</v>
      </c>
      <c r="Z132" s="12">
        <v>38.833660000000002</v>
      </c>
      <c r="AA132" s="12">
        <v>40.752861000000003</v>
      </c>
      <c r="AB132" s="12">
        <v>42.759926</v>
      </c>
      <c r="AC132" s="12">
        <v>44.865848999999997</v>
      </c>
      <c r="AD132" s="12">
        <v>47.075474</v>
      </c>
      <c r="AE132" s="12">
        <v>49.393935999999997</v>
      </c>
      <c r="AF132" s="12">
        <v>51.82658</v>
      </c>
      <c r="AG132" s="12">
        <v>54.379024999999999</v>
      </c>
      <c r="AH132" s="12">
        <v>57.057178</v>
      </c>
      <c r="AI132" s="12">
        <v>59.867237000000003</v>
      </c>
      <c r="AJ132" s="12">
        <v>62.815685000000002</v>
      </c>
      <c r="AK132" s="12">
        <v>65.90934</v>
      </c>
      <c r="AL132" s="12">
        <v>69.155356999999995</v>
      </c>
      <c r="AM132" s="8">
        <v>4.9550999999999998E-2</v>
      </c>
    </row>
    <row r="133" spans="1:39" ht="15" customHeight="1">
      <c r="A133" s="7" t="s">
        <v>258</v>
      </c>
      <c r="B133" s="10" t="s">
        <v>257</v>
      </c>
      <c r="C133" s="12">
        <v>130</v>
      </c>
      <c r="D133" s="12">
        <v>113.62853200000001</v>
      </c>
      <c r="E133" s="12">
        <v>118.640381</v>
      </c>
      <c r="F133" s="12">
        <v>123.848686</v>
      </c>
      <c r="G133" s="12">
        <v>129.33078</v>
      </c>
      <c r="H133" s="12">
        <v>135.06045499999999</v>
      </c>
      <c r="I133" s="12">
        <v>141.08279400000001</v>
      </c>
      <c r="J133" s="12">
        <v>147.32086200000001</v>
      </c>
      <c r="K133" s="12">
        <v>153.67756700000001</v>
      </c>
      <c r="L133" s="12">
        <v>160.127274</v>
      </c>
      <c r="M133" s="12">
        <v>166.676849</v>
      </c>
      <c r="N133" s="12">
        <v>173.277863</v>
      </c>
      <c r="O133" s="12">
        <v>179.81785600000001</v>
      </c>
      <c r="P133" s="12">
        <v>186.53852800000001</v>
      </c>
      <c r="Q133" s="12">
        <v>193.391403</v>
      </c>
      <c r="R133" s="12">
        <v>200.309189</v>
      </c>
      <c r="S133" s="12">
        <v>207.433502</v>
      </c>
      <c r="T133" s="12">
        <v>214.522614</v>
      </c>
      <c r="U133" s="12">
        <v>221.56964099999999</v>
      </c>
      <c r="V133" s="12">
        <v>228.852386</v>
      </c>
      <c r="W133" s="12">
        <v>236.35629299999999</v>
      </c>
      <c r="X133" s="12">
        <v>244.10986299999999</v>
      </c>
      <c r="Y133" s="12">
        <v>251.59054599999999</v>
      </c>
      <c r="Z133" s="12">
        <v>259.04531900000001</v>
      </c>
      <c r="AA133" s="12">
        <v>266.82308999999998</v>
      </c>
      <c r="AB133" s="12">
        <v>274.82785000000001</v>
      </c>
      <c r="AC133" s="12">
        <v>283.07278400000001</v>
      </c>
      <c r="AD133" s="12">
        <v>291.56506300000001</v>
      </c>
      <c r="AE133" s="12">
        <v>300.31210299999998</v>
      </c>
      <c r="AF133" s="12">
        <v>309.32156400000002</v>
      </c>
      <c r="AG133" s="12">
        <v>318.60134900000003</v>
      </c>
      <c r="AH133" s="12">
        <v>328.15948500000002</v>
      </c>
      <c r="AI133" s="12">
        <v>338.00433299999997</v>
      </c>
      <c r="AJ133" s="12">
        <v>348.14459199999999</v>
      </c>
      <c r="AK133" s="12">
        <v>358.58904999999999</v>
      </c>
      <c r="AL133" s="12">
        <v>369.34683200000001</v>
      </c>
      <c r="AM133" s="8">
        <v>3.5278999999999998E-2</v>
      </c>
    </row>
    <row r="134" spans="1:39" ht="15" customHeight="1">
      <c r="A134" s="7" t="s">
        <v>256</v>
      </c>
      <c r="B134" s="10" t="s">
        <v>193</v>
      </c>
      <c r="C134" s="12">
        <v>54</v>
      </c>
      <c r="D134" s="12">
        <v>48.666049999999998</v>
      </c>
      <c r="E134" s="12">
        <v>50.812579999999997</v>
      </c>
      <c r="F134" s="12">
        <v>53.043250999999998</v>
      </c>
      <c r="G134" s="12">
        <v>55.391182000000001</v>
      </c>
      <c r="H134" s="12">
        <v>57.845142000000003</v>
      </c>
      <c r="I134" s="12">
        <v>60.424458000000001</v>
      </c>
      <c r="J134" s="12">
        <v>63.096164999999999</v>
      </c>
      <c r="K134" s="12">
        <v>65.818680000000001</v>
      </c>
      <c r="L134" s="12">
        <v>68.581031999999993</v>
      </c>
      <c r="M134" s="12">
        <v>71.386146999999994</v>
      </c>
      <c r="N134" s="12">
        <v>74.213310000000007</v>
      </c>
      <c r="O134" s="12">
        <v>77.014328000000006</v>
      </c>
      <c r="P134" s="12">
        <v>79.892723000000004</v>
      </c>
      <c r="Q134" s="12">
        <v>82.827751000000006</v>
      </c>
      <c r="R134" s="12">
        <v>85.790572999999995</v>
      </c>
      <c r="S134" s="12">
        <v>88.841858000000002</v>
      </c>
      <c r="T134" s="12">
        <v>91.878051999999997</v>
      </c>
      <c r="U134" s="12">
        <v>94.896225000000001</v>
      </c>
      <c r="V134" s="12">
        <v>98.015366</v>
      </c>
      <c r="W134" s="12">
        <v>101.22920999999999</v>
      </c>
      <c r="X134" s="12">
        <v>104.550003</v>
      </c>
      <c r="Y134" s="12">
        <v>107.753906</v>
      </c>
      <c r="Z134" s="12">
        <v>110.946724</v>
      </c>
      <c r="AA134" s="12">
        <v>114.277863</v>
      </c>
      <c r="AB134" s="12">
        <v>117.706238</v>
      </c>
      <c r="AC134" s="12">
        <v>121.23745700000001</v>
      </c>
      <c r="AD134" s="12">
        <v>124.874619</v>
      </c>
      <c r="AE134" s="12">
        <v>128.62091100000001</v>
      </c>
      <c r="AF134" s="12">
        <v>132.479568</v>
      </c>
      <c r="AG134" s="12">
        <v>136.45401000000001</v>
      </c>
      <c r="AH134" s="12">
        <v>140.54766799999999</v>
      </c>
      <c r="AI134" s="12">
        <v>144.76414500000001</v>
      </c>
      <c r="AJ134" s="12">
        <v>149.10711699999999</v>
      </c>
      <c r="AK134" s="12">
        <v>153.58038300000001</v>
      </c>
      <c r="AL134" s="12">
        <v>158.187836</v>
      </c>
      <c r="AM134" s="8">
        <v>3.5278999999999998E-2</v>
      </c>
    </row>
    <row r="135" spans="1:39" ht="15" customHeight="1">
      <c r="A135" s="7" t="s">
        <v>255</v>
      </c>
      <c r="B135" s="10" t="s">
        <v>191</v>
      </c>
      <c r="C135" s="12">
        <v>73</v>
      </c>
      <c r="D135" s="12">
        <v>59.381507999999997</v>
      </c>
      <c r="E135" s="12">
        <v>62.000670999999997</v>
      </c>
      <c r="F135" s="12">
        <v>64.722496000000007</v>
      </c>
      <c r="G135" s="12">
        <v>67.587401999999997</v>
      </c>
      <c r="H135" s="12">
        <v>70.581695999999994</v>
      </c>
      <c r="I135" s="12">
        <v>73.728927999999996</v>
      </c>
      <c r="J135" s="12">
        <v>76.988899000000004</v>
      </c>
      <c r="K135" s="12">
        <v>80.310867000000002</v>
      </c>
      <c r="L135" s="12">
        <v>83.681442000000004</v>
      </c>
      <c r="M135" s="12">
        <v>87.104202000000001</v>
      </c>
      <c r="N135" s="12">
        <v>90.553855999999996</v>
      </c>
      <c r="O135" s="12">
        <v>93.971610999999996</v>
      </c>
      <c r="P135" s="12">
        <v>97.483795000000001</v>
      </c>
      <c r="Q135" s="12">
        <v>101.065056</v>
      </c>
      <c r="R135" s="12">
        <v>104.680244</v>
      </c>
      <c r="S135" s="12">
        <v>108.40336600000001</v>
      </c>
      <c r="T135" s="12">
        <v>112.108093</v>
      </c>
      <c r="U135" s="12">
        <v>115.79080999999999</v>
      </c>
      <c r="V135" s="12">
        <v>119.59672500000001</v>
      </c>
      <c r="W135" s="12">
        <v>123.518219</v>
      </c>
      <c r="X135" s="12">
        <v>127.570183</v>
      </c>
      <c r="Y135" s="12">
        <v>131.47953799999999</v>
      </c>
      <c r="Z135" s="12">
        <v>135.37536600000001</v>
      </c>
      <c r="AA135" s="12">
        <v>139.43995699999999</v>
      </c>
      <c r="AB135" s="12">
        <v>143.623199</v>
      </c>
      <c r="AC135" s="12">
        <v>147.93194600000001</v>
      </c>
      <c r="AD135" s="12">
        <v>152.36994899999999</v>
      </c>
      <c r="AE135" s="12">
        <v>156.941101</v>
      </c>
      <c r="AF135" s="12">
        <v>161.649384</v>
      </c>
      <c r="AG135" s="12">
        <v>166.49894699999999</v>
      </c>
      <c r="AH135" s="12">
        <v>171.493942</v>
      </c>
      <c r="AI135" s="12">
        <v>176.638824</v>
      </c>
      <c r="AJ135" s="12">
        <v>181.93804900000001</v>
      </c>
      <c r="AK135" s="12">
        <v>187.39624000000001</v>
      </c>
      <c r="AL135" s="12">
        <v>193.01818800000001</v>
      </c>
      <c r="AM135" s="8">
        <v>3.5278999999999998E-2</v>
      </c>
    </row>
    <row r="136" spans="1:39" ht="15" customHeight="1">
      <c r="A136" s="7" t="s">
        <v>254</v>
      </c>
      <c r="B136" s="10" t="s">
        <v>189</v>
      </c>
      <c r="C136" s="12">
        <v>3</v>
      </c>
      <c r="D136" s="12">
        <v>5.5809689999999996</v>
      </c>
      <c r="E136" s="12">
        <v>5.8271309999999996</v>
      </c>
      <c r="F136" s="12">
        <v>6.0829420000000001</v>
      </c>
      <c r="G136" s="12">
        <v>6.3521999999999998</v>
      </c>
      <c r="H136" s="12">
        <v>6.6336170000000001</v>
      </c>
      <c r="I136" s="12">
        <v>6.9294099999999998</v>
      </c>
      <c r="J136" s="12">
        <v>7.2357990000000001</v>
      </c>
      <c r="K136" s="12">
        <v>7.5480130000000001</v>
      </c>
      <c r="L136" s="12">
        <v>7.8647970000000003</v>
      </c>
      <c r="M136" s="12">
        <v>8.1864849999999993</v>
      </c>
      <c r="N136" s="12">
        <v>8.5106999999999999</v>
      </c>
      <c r="O136" s="12">
        <v>8.8319179999999999</v>
      </c>
      <c r="P136" s="12">
        <v>9.1620089999999994</v>
      </c>
      <c r="Q136" s="12">
        <v>9.4985949999999999</v>
      </c>
      <c r="R136" s="12">
        <v>9.8383679999999991</v>
      </c>
      <c r="S136" s="12">
        <v>10.188286</v>
      </c>
      <c r="T136" s="12">
        <v>10.536474</v>
      </c>
      <c r="U136" s="12">
        <v>10.882593999999999</v>
      </c>
      <c r="V136" s="12">
        <v>11.240294</v>
      </c>
      <c r="W136" s="12">
        <v>11.608853999999999</v>
      </c>
      <c r="X136" s="12">
        <v>11.989679000000001</v>
      </c>
      <c r="Y136" s="12">
        <v>12.357100000000001</v>
      </c>
      <c r="Z136" s="12">
        <v>12.723248</v>
      </c>
      <c r="AA136" s="12">
        <v>13.105259</v>
      </c>
      <c r="AB136" s="12">
        <v>13.498421</v>
      </c>
      <c r="AC136" s="12">
        <v>13.903378</v>
      </c>
      <c r="AD136" s="12">
        <v>14.320482999999999</v>
      </c>
      <c r="AE136" s="12">
        <v>14.750102999999999</v>
      </c>
      <c r="AF136" s="12">
        <v>15.192610999999999</v>
      </c>
      <c r="AG136" s="12">
        <v>15.648394</v>
      </c>
      <c r="AH136" s="12">
        <v>16.117851000000002</v>
      </c>
      <c r="AI136" s="12">
        <v>16.601393000000002</v>
      </c>
      <c r="AJ136" s="12">
        <v>17.099440000000001</v>
      </c>
      <c r="AK136" s="12">
        <v>17.612428999999999</v>
      </c>
      <c r="AL136" s="12">
        <v>18.140806000000001</v>
      </c>
      <c r="AM136" s="8">
        <v>3.5278999999999998E-2</v>
      </c>
    </row>
    <row r="137" spans="1:39" ht="15" customHeight="1">
      <c r="A137" s="7" t="s">
        <v>253</v>
      </c>
      <c r="B137" s="10" t="s">
        <v>252</v>
      </c>
      <c r="C137" s="12">
        <v>41</v>
      </c>
      <c r="D137" s="12">
        <v>46.719563000000001</v>
      </c>
      <c r="E137" s="12">
        <v>48.311272000000002</v>
      </c>
      <c r="F137" s="12">
        <v>50.070988</v>
      </c>
      <c r="G137" s="12">
        <v>51.807701000000002</v>
      </c>
      <c r="H137" s="12">
        <v>53.480812</v>
      </c>
      <c r="I137" s="12">
        <v>55.081977999999999</v>
      </c>
      <c r="J137" s="12">
        <v>56.721004000000001</v>
      </c>
      <c r="K137" s="12">
        <v>58.419024999999998</v>
      </c>
      <c r="L137" s="12">
        <v>60.154311999999997</v>
      </c>
      <c r="M137" s="12">
        <v>62.002132000000003</v>
      </c>
      <c r="N137" s="12">
        <v>63.780799999999999</v>
      </c>
      <c r="O137" s="12">
        <v>65.563889000000003</v>
      </c>
      <c r="P137" s="12">
        <v>67.395645000000002</v>
      </c>
      <c r="Q137" s="12">
        <v>69.261070000000004</v>
      </c>
      <c r="R137" s="12">
        <v>71.198173999999995</v>
      </c>
      <c r="S137" s="12">
        <v>73.245498999999995</v>
      </c>
      <c r="T137" s="12">
        <v>75.362487999999999</v>
      </c>
      <c r="U137" s="12">
        <v>77.504807</v>
      </c>
      <c r="V137" s="12">
        <v>79.651900999999995</v>
      </c>
      <c r="W137" s="12">
        <v>81.752944999999997</v>
      </c>
      <c r="X137" s="12">
        <v>83.809691999999998</v>
      </c>
      <c r="Y137" s="12">
        <v>85.820937999999998</v>
      </c>
      <c r="Z137" s="12">
        <v>87.830337999999998</v>
      </c>
      <c r="AA137" s="12">
        <v>89.825705999999997</v>
      </c>
      <c r="AB137" s="12">
        <v>91.812111000000002</v>
      </c>
      <c r="AC137" s="12">
        <v>93.842429999999993</v>
      </c>
      <c r="AD137" s="12">
        <v>95.917664000000002</v>
      </c>
      <c r="AE137" s="12">
        <v>98.038773000000006</v>
      </c>
      <c r="AF137" s="12">
        <v>100.206795</v>
      </c>
      <c r="AG137" s="12">
        <v>102.42276</v>
      </c>
      <c r="AH137" s="12">
        <v>104.687729</v>
      </c>
      <c r="AI137" s="12">
        <v>107.002785</v>
      </c>
      <c r="AJ137" s="12">
        <v>109.369034</v>
      </c>
      <c r="AK137" s="12">
        <v>111.78761299999999</v>
      </c>
      <c r="AL137" s="12">
        <v>114.259674</v>
      </c>
      <c r="AM137" s="8">
        <v>2.6651999999999999E-2</v>
      </c>
    </row>
    <row r="138" spans="1:39" ht="15" customHeight="1">
      <c r="A138" s="7" t="s">
        <v>251</v>
      </c>
      <c r="B138" s="10" t="s">
        <v>193</v>
      </c>
      <c r="C138" s="12">
        <v>20</v>
      </c>
      <c r="D138" s="12">
        <v>26.32696</v>
      </c>
      <c r="E138" s="12">
        <v>27.223904000000001</v>
      </c>
      <c r="F138" s="12">
        <v>28.215523000000001</v>
      </c>
      <c r="G138" s="12">
        <v>29.194179999999999</v>
      </c>
      <c r="H138" s="12">
        <v>30.136994999999999</v>
      </c>
      <c r="I138" s="12">
        <v>31.039266999999999</v>
      </c>
      <c r="J138" s="12">
        <v>31.962875</v>
      </c>
      <c r="K138" s="12">
        <v>32.919727000000002</v>
      </c>
      <c r="L138" s="12">
        <v>33.897579</v>
      </c>
      <c r="M138" s="12">
        <v>34.938847000000003</v>
      </c>
      <c r="N138" s="12">
        <v>35.941142999999997</v>
      </c>
      <c r="O138" s="12">
        <v>36.945929999999997</v>
      </c>
      <c r="P138" s="12">
        <v>37.978146000000002</v>
      </c>
      <c r="Q138" s="12">
        <v>39.029335000000003</v>
      </c>
      <c r="R138" s="12">
        <v>40.120911</v>
      </c>
      <c r="S138" s="12">
        <v>41.274600999999997</v>
      </c>
      <c r="T138" s="12">
        <v>42.467540999999997</v>
      </c>
      <c r="U138" s="12">
        <v>43.674767000000003</v>
      </c>
      <c r="V138" s="12">
        <v>44.884673999999997</v>
      </c>
      <c r="W138" s="12">
        <v>46.068638</v>
      </c>
      <c r="X138" s="12">
        <v>47.227631000000002</v>
      </c>
      <c r="Y138" s="12">
        <v>48.360992000000003</v>
      </c>
      <c r="Z138" s="12">
        <v>49.493304999999999</v>
      </c>
      <c r="AA138" s="12">
        <v>50.617718000000004</v>
      </c>
      <c r="AB138" s="12">
        <v>51.737076000000002</v>
      </c>
      <c r="AC138" s="12">
        <v>52.881186999999997</v>
      </c>
      <c r="AD138" s="12">
        <v>54.050598000000001</v>
      </c>
      <c r="AE138" s="12">
        <v>55.245868999999999</v>
      </c>
      <c r="AF138" s="12">
        <v>56.467571</v>
      </c>
      <c r="AG138" s="12">
        <v>57.716293</v>
      </c>
      <c r="AH138" s="12">
        <v>58.992621999999997</v>
      </c>
      <c r="AI138" s="12">
        <v>60.297184000000001</v>
      </c>
      <c r="AJ138" s="12">
        <v>61.630589000000001</v>
      </c>
      <c r="AK138" s="12">
        <v>62.993481000000003</v>
      </c>
      <c r="AL138" s="12">
        <v>64.386512999999994</v>
      </c>
      <c r="AM138" s="8">
        <v>2.6651999999999999E-2</v>
      </c>
    </row>
    <row r="139" spans="1:39" ht="15" customHeight="1">
      <c r="A139" s="7" t="s">
        <v>250</v>
      </c>
      <c r="B139" s="10" t="s">
        <v>191</v>
      </c>
      <c r="C139" s="12">
        <v>7</v>
      </c>
      <c r="D139" s="12">
        <v>6.6896370000000003</v>
      </c>
      <c r="E139" s="12">
        <v>6.9175490000000002</v>
      </c>
      <c r="F139" s="12">
        <v>7.1695180000000001</v>
      </c>
      <c r="G139" s="12">
        <v>7.4181929999999996</v>
      </c>
      <c r="H139" s="12">
        <v>7.6577599999999997</v>
      </c>
      <c r="I139" s="12">
        <v>7.8870269999999998</v>
      </c>
      <c r="J139" s="12">
        <v>8.121715</v>
      </c>
      <c r="K139" s="12">
        <v>8.3648489999999995</v>
      </c>
      <c r="L139" s="12">
        <v>8.6133190000000006</v>
      </c>
      <c r="M139" s="12">
        <v>8.8779039999999991</v>
      </c>
      <c r="N139" s="12">
        <v>9.1325859999999999</v>
      </c>
      <c r="O139" s="12">
        <v>9.3879000000000001</v>
      </c>
      <c r="P139" s="12">
        <v>9.6501850000000005</v>
      </c>
      <c r="Q139" s="12">
        <v>9.9172899999999995</v>
      </c>
      <c r="R139" s="12">
        <v>10.194658</v>
      </c>
      <c r="S139" s="12">
        <v>10.487809</v>
      </c>
      <c r="T139" s="12">
        <v>10.790934</v>
      </c>
      <c r="U139" s="12">
        <v>11.097685999999999</v>
      </c>
      <c r="V139" s="12">
        <v>11.405124000000001</v>
      </c>
      <c r="W139" s="12">
        <v>11.705964</v>
      </c>
      <c r="X139" s="12">
        <v>12.000463</v>
      </c>
      <c r="Y139" s="12">
        <v>12.288449</v>
      </c>
      <c r="Z139" s="12">
        <v>12.576167999999999</v>
      </c>
      <c r="AA139" s="12">
        <v>12.861879</v>
      </c>
      <c r="AB139" s="12">
        <v>13.146307</v>
      </c>
      <c r="AC139" s="12">
        <v>13.437023</v>
      </c>
      <c r="AD139" s="12">
        <v>13.734169</v>
      </c>
      <c r="AE139" s="12">
        <v>14.037884999999999</v>
      </c>
      <c r="AF139" s="12">
        <v>14.348316000000001</v>
      </c>
      <c r="AG139" s="12">
        <v>14.665614</v>
      </c>
      <c r="AH139" s="12">
        <v>14.989928000000001</v>
      </c>
      <c r="AI139" s="12">
        <v>15.321414000000001</v>
      </c>
      <c r="AJ139" s="12">
        <v>15.660233</v>
      </c>
      <c r="AK139" s="12">
        <v>16.006540000000001</v>
      </c>
      <c r="AL139" s="12">
        <v>16.360507999999999</v>
      </c>
      <c r="AM139" s="8">
        <v>2.6651999999999999E-2</v>
      </c>
    </row>
    <row r="140" spans="1:39" ht="15" customHeight="1">
      <c r="A140" s="7" t="s">
        <v>249</v>
      </c>
      <c r="B140" s="10" t="s">
        <v>189</v>
      </c>
      <c r="C140" s="12">
        <v>14</v>
      </c>
      <c r="D140" s="12">
        <v>13.702966</v>
      </c>
      <c r="E140" s="12">
        <v>14.169817</v>
      </c>
      <c r="F140" s="12">
        <v>14.685947000000001</v>
      </c>
      <c r="G140" s="12">
        <v>15.19533</v>
      </c>
      <c r="H140" s="12">
        <v>15.686057999999999</v>
      </c>
      <c r="I140" s="12">
        <v>16.155684000000001</v>
      </c>
      <c r="J140" s="12">
        <v>16.636413999999998</v>
      </c>
      <c r="K140" s="12">
        <v>17.134449</v>
      </c>
      <c r="L140" s="12">
        <v>17.643412000000001</v>
      </c>
      <c r="M140" s="12">
        <v>18.185383000000002</v>
      </c>
      <c r="N140" s="12">
        <v>18.707069000000001</v>
      </c>
      <c r="O140" s="12">
        <v>19.230053000000002</v>
      </c>
      <c r="P140" s="12">
        <v>19.767313000000001</v>
      </c>
      <c r="Q140" s="12">
        <v>20.314447000000001</v>
      </c>
      <c r="R140" s="12">
        <v>20.882607</v>
      </c>
      <c r="S140" s="12">
        <v>21.483091000000002</v>
      </c>
      <c r="T140" s="12">
        <v>22.104009999999999</v>
      </c>
      <c r="U140" s="12">
        <v>22.732357</v>
      </c>
      <c r="V140" s="12">
        <v>23.362106000000001</v>
      </c>
      <c r="W140" s="12">
        <v>23.978345999999998</v>
      </c>
      <c r="X140" s="12">
        <v>24.581593000000002</v>
      </c>
      <c r="Y140" s="12">
        <v>25.171499000000001</v>
      </c>
      <c r="Z140" s="12">
        <v>25.760860000000001</v>
      </c>
      <c r="AA140" s="12">
        <v>26.346107</v>
      </c>
      <c r="AB140" s="12">
        <v>26.928726000000001</v>
      </c>
      <c r="AC140" s="12">
        <v>27.524222999999999</v>
      </c>
      <c r="AD140" s="12">
        <v>28.132892999999999</v>
      </c>
      <c r="AE140" s="12">
        <v>28.755019999999998</v>
      </c>
      <c r="AF140" s="12">
        <v>29.390906999999999</v>
      </c>
      <c r="AG140" s="12">
        <v>30.040855000000001</v>
      </c>
      <c r="AH140" s="12">
        <v>30.705172999999998</v>
      </c>
      <c r="AI140" s="12">
        <v>31.384188000000002</v>
      </c>
      <c r="AJ140" s="12">
        <v>32.078217000000002</v>
      </c>
      <c r="AK140" s="12">
        <v>32.787590000000002</v>
      </c>
      <c r="AL140" s="12">
        <v>33.512653</v>
      </c>
      <c r="AM140" s="8">
        <v>2.6651999999999999E-2</v>
      </c>
    </row>
    <row r="141" spans="1:39" ht="15" customHeight="1">
      <c r="A141" s="7" t="s">
        <v>248</v>
      </c>
      <c r="B141" s="10" t="s">
        <v>247</v>
      </c>
      <c r="C141" s="12">
        <v>373</v>
      </c>
      <c r="D141" s="12">
        <v>360.70272799999998</v>
      </c>
      <c r="E141" s="12">
        <v>380.88165300000003</v>
      </c>
      <c r="F141" s="12">
        <v>401.30609099999998</v>
      </c>
      <c r="G141" s="12">
        <v>423.06912199999999</v>
      </c>
      <c r="H141" s="12">
        <v>445.30419899999998</v>
      </c>
      <c r="I141" s="12">
        <v>468.305969</v>
      </c>
      <c r="J141" s="12">
        <v>492.010223</v>
      </c>
      <c r="K141" s="12">
        <v>516.84356700000001</v>
      </c>
      <c r="L141" s="12">
        <v>541.83874500000002</v>
      </c>
      <c r="M141" s="12">
        <v>566.78869599999996</v>
      </c>
      <c r="N141" s="12">
        <v>592.11596699999996</v>
      </c>
      <c r="O141" s="12">
        <v>618.10406499999999</v>
      </c>
      <c r="P141" s="12">
        <v>643.99108899999999</v>
      </c>
      <c r="Q141" s="12">
        <v>668.80828899999995</v>
      </c>
      <c r="R141" s="12">
        <v>696.75805700000001</v>
      </c>
      <c r="S141" s="12">
        <v>724.85522500000002</v>
      </c>
      <c r="T141" s="12">
        <v>752.12383999999997</v>
      </c>
      <c r="U141" s="12">
        <v>780.70648200000005</v>
      </c>
      <c r="V141" s="12">
        <v>809.22656199999994</v>
      </c>
      <c r="W141" s="12">
        <v>838.69457999999997</v>
      </c>
      <c r="X141" s="12">
        <v>869.04919400000006</v>
      </c>
      <c r="Y141" s="12">
        <v>899.37530500000003</v>
      </c>
      <c r="Z141" s="12">
        <v>931.22869900000001</v>
      </c>
      <c r="AA141" s="12">
        <v>962.22399900000005</v>
      </c>
      <c r="AB141" s="12">
        <v>993.93774399999995</v>
      </c>
      <c r="AC141" s="12">
        <v>1026.6967770000001</v>
      </c>
      <c r="AD141" s="12">
        <v>1060.5354</v>
      </c>
      <c r="AE141" s="12">
        <v>1095.48938</v>
      </c>
      <c r="AF141" s="12">
        <v>1131.5954589999999</v>
      </c>
      <c r="AG141" s="12">
        <v>1168.8914789999999</v>
      </c>
      <c r="AH141" s="12">
        <v>1207.4167480000001</v>
      </c>
      <c r="AI141" s="12">
        <v>1247.2117920000001</v>
      </c>
      <c r="AJ141" s="12">
        <v>1288.3183590000001</v>
      </c>
      <c r="AK141" s="12">
        <v>1330.7799070000001</v>
      </c>
      <c r="AL141" s="12">
        <v>1374.6408690000001</v>
      </c>
      <c r="AM141" s="8">
        <v>4.0134000000000003E-2</v>
      </c>
    </row>
    <row r="142" spans="1:39" ht="15" customHeight="1">
      <c r="A142" s="7" t="s">
        <v>246</v>
      </c>
      <c r="B142" s="10" t="s">
        <v>193</v>
      </c>
      <c r="C142" s="12">
        <v>302</v>
      </c>
      <c r="D142" s="12">
        <v>277.94619799999998</v>
      </c>
      <c r="E142" s="12">
        <v>293.49542200000002</v>
      </c>
      <c r="F142" s="12">
        <v>309.233856</v>
      </c>
      <c r="G142" s="12">
        <v>326.00375400000001</v>
      </c>
      <c r="H142" s="12">
        <v>343.13742100000002</v>
      </c>
      <c r="I142" s="12">
        <v>360.86184700000001</v>
      </c>
      <c r="J142" s="12">
        <v>379.12762500000002</v>
      </c>
      <c r="K142" s="12">
        <v>398.263397</v>
      </c>
      <c r="L142" s="12">
        <v>417.52389499999998</v>
      </c>
      <c r="M142" s="12">
        <v>436.74954200000002</v>
      </c>
      <c r="N142" s="12">
        <v>456.26593000000003</v>
      </c>
      <c r="O142" s="12">
        <v>476.29156499999999</v>
      </c>
      <c r="P142" s="12">
        <v>496.23931900000002</v>
      </c>
      <c r="Q142" s="12">
        <v>515.36267099999998</v>
      </c>
      <c r="R142" s="12">
        <v>536.89984100000004</v>
      </c>
      <c r="S142" s="12">
        <v>558.550659</v>
      </c>
      <c r="T142" s="12">
        <v>579.56298800000002</v>
      </c>
      <c r="U142" s="12">
        <v>601.58789100000001</v>
      </c>
      <c r="V142" s="12">
        <v>623.56457499999999</v>
      </c>
      <c r="W142" s="12">
        <v>646.27166699999998</v>
      </c>
      <c r="X142" s="12">
        <v>669.66198699999995</v>
      </c>
      <c r="Y142" s="12">
        <v>693.03033400000004</v>
      </c>
      <c r="Z142" s="12">
        <v>717.57556199999999</v>
      </c>
      <c r="AA142" s="12">
        <v>741.45953399999996</v>
      </c>
      <c r="AB142" s="12">
        <v>765.897156</v>
      </c>
      <c r="AC142" s="12">
        <v>791.14025900000001</v>
      </c>
      <c r="AD142" s="12">
        <v>817.21527100000003</v>
      </c>
      <c r="AE142" s="12">
        <v>844.149719</v>
      </c>
      <c r="AF142" s="12">
        <v>871.97186299999998</v>
      </c>
      <c r="AG142" s="12">
        <v>900.71105999999997</v>
      </c>
      <c r="AH142" s="12">
        <v>930.39739999999995</v>
      </c>
      <c r="AI142" s="12">
        <v>961.06225600000005</v>
      </c>
      <c r="AJ142" s="12">
        <v>992.73767099999998</v>
      </c>
      <c r="AK142" s="12">
        <v>1025.4571530000001</v>
      </c>
      <c r="AL142" s="12">
        <v>1059.255005</v>
      </c>
      <c r="AM142" s="8">
        <v>4.0134000000000003E-2</v>
      </c>
    </row>
    <row r="143" spans="1:39" ht="15" customHeight="1">
      <c r="A143" s="7" t="s">
        <v>245</v>
      </c>
      <c r="B143" s="10" t="s">
        <v>191</v>
      </c>
      <c r="C143" s="12">
        <v>56</v>
      </c>
      <c r="D143" s="12">
        <v>60.318179999999998</v>
      </c>
      <c r="E143" s="12">
        <v>63.692585000000001</v>
      </c>
      <c r="F143" s="12">
        <v>67.108040000000003</v>
      </c>
      <c r="G143" s="12">
        <v>70.747337000000002</v>
      </c>
      <c r="H143" s="12">
        <v>74.465584000000007</v>
      </c>
      <c r="I143" s="12">
        <v>78.312027</v>
      </c>
      <c r="J143" s="12">
        <v>82.275954999999996</v>
      </c>
      <c r="K143" s="12">
        <v>86.428687999999994</v>
      </c>
      <c r="L143" s="12">
        <v>90.608474999999999</v>
      </c>
      <c r="M143" s="12">
        <v>94.780715999999998</v>
      </c>
      <c r="N143" s="12">
        <v>99.016036999999997</v>
      </c>
      <c r="O143" s="12">
        <v>103.36187</v>
      </c>
      <c r="P143" s="12">
        <v>107.690819</v>
      </c>
      <c r="Q143" s="12">
        <v>111.840851</v>
      </c>
      <c r="R143" s="12">
        <v>116.514717</v>
      </c>
      <c r="S143" s="12">
        <v>121.213249</v>
      </c>
      <c r="T143" s="12">
        <v>125.77320899999999</v>
      </c>
      <c r="U143" s="12">
        <v>130.55291700000001</v>
      </c>
      <c r="V143" s="12">
        <v>135.322159</v>
      </c>
      <c r="W143" s="12">
        <v>140.249908</v>
      </c>
      <c r="X143" s="12">
        <v>145.325943</v>
      </c>
      <c r="Y143" s="12">
        <v>150.39720199999999</v>
      </c>
      <c r="Z143" s="12">
        <v>155.72384600000001</v>
      </c>
      <c r="AA143" s="12">
        <v>160.90701300000001</v>
      </c>
      <c r="AB143" s="12">
        <v>166.21031199999999</v>
      </c>
      <c r="AC143" s="12">
        <v>171.6884</v>
      </c>
      <c r="AD143" s="12">
        <v>177.34704600000001</v>
      </c>
      <c r="AE143" s="12">
        <v>183.19220000000001</v>
      </c>
      <c r="AF143" s="12">
        <v>189.229996</v>
      </c>
      <c r="AG143" s="12">
        <v>195.46679700000001</v>
      </c>
      <c r="AH143" s="12">
        <v>201.90914900000001</v>
      </c>
      <c r="AI143" s="12">
        <v>208.56384299999999</v>
      </c>
      <c r="AJ143" s="12">
        <v>215.437836</v>
      </c>
      <c r="AK143" s="12">
        <v>222.53845200000001</v>
      </c>
      <c r="AL143" s="12">
        <v>229.87303199999999</v>
      </c>
      <c r="AM143" s="8">
        <v>4.0134000000000003E-2</v>
      </c>
    </row>
    <row r="144" spans="1:39" ht="15" customHeight="1">
      <c r="A144" s="7" t="s">
        <v>244</v>
      </c>
      <c r="B144" s="10" t="s">
        <v>189</v>
      </c>
      <c r="C144" s="12">
        <v>15</v>
      </c>
      <c r="D144" s="12">
        <v>22.438362000000001</v>
      </c>
      <c r="E144" s="12">
        <v>23.693639999999998</v>
      </c>
      <c r="F144" s="12">
        <v>24.964191</v>
      </c>
      <c r="G144" s="12">
        <v>26.318010000000001</v>
      </c>
      <c r="H144" s="12">
        <v>27.701197000000001</v>
      </c>
      <c r="I144" s="12">
        <v>29.132073999999999</v>
      </c>
      <c r="J144" s="12">
        <v>30.606655</v>
      </c>
      <c r="K144" s="12">
        <v>32.151470000000003</v>
      </c>
      <c r="L144" s="12">
        <v>33.706352000000003</v>
      </c>
      <c r="M144" s="12">
        <v>35.258423000000001</v>
      </c>
      <c r="N144" s="12">
        <v>36.833964999999999</v>
      </c>
      <c r="O144" s="12">
        <v>38.450619000000003</v>
      </c>
      <c r="P144" s="12">
        <v>40.060986</v>
      </c>
      <c r="Q144" s="12">
        <v>41.604796999999998</v>
      </c>
      <c r="R144" s="12">
        <v>43.343474999999998</v>
      </c>
      <c r="S144" s="12">
        <v>45.091327999999997</v>
      </c>
      <c r="T144" s="12">
        <v>46.787635999999999</v>
      </c>
      <c r="U144" s="12">
        <v>48.565685000000002</v>
      </c>
      <c r="V144" s="12">
        <v>50.339843999999999</v>
      </c>
      <c r="W144" s="12">
        <v>52.172966000000002</v>
      </c>
      <c r="X144" s="12">
        <v>54.061248999999997</v>
      </c>
      <c r="Y144" s="12">
        <v>55.947758</v>
      </c>
      <c r="Z144" s="12">
        <v>57.929271999999997</v>
      </c>
      <c r="AA144" s="12">
        <v>59.857407000000002</v>
      </c>
      <c r="AB144" s="12">
        <v>61.830235000000002</v>
      </c>
      <c r="AC144" s="12">
        <v>63.868088</v>
      </c>
      <c r="AD144" s="12">
        <v>65.973099000000005</v>
      </c>
      <c r="AE144" s="12">
        <v>68.147498999999996</v>
      </c>
      <c r="AF144" s="12">
        <v>70.393555000000006</v>
      </c>
      <c r="AG144" s="12">
        <v>72.713645999999997</v>
      </c>
      <c r="AH144" s="12">
        <v>75.110198999999994</v>
      </c>
      <c r="AI144" s="12">
        <v>77.585746999999998</v>
      </c>
      <c r="AJ144" s="12">
        <v>80.142876000000001</v>
      </c>
      <c r="AK144" s="12">
        <v>82.784294000000003</v>
      </c>
      <c r="AL144" s="12">
        <v>85.512764000000004</v>
      </c>
      <c r="AM144" s="8">
        <v>4.0134000000000003E-2</v>
      </c>
    </row>
    <row r="145" spans="1:39" ht="15" customHeight="1">
      <c r="A145" s="7" t="s">
        <v>243</v>
      </c>
      <c r="B145" s="10" t="s">
        <v>242</v>
      </c>
      <c r="C145" s="12">
        <v>60</v>
      </c>
      <c r="D145" s="12">
        <v>69.384415000000004</v>
      </c>
      <c r="E145" s="12">
        <v>70.428428999999994</v>
      </c>
      <c r="F145" s="12">
        <v>71.291374000000005</v>
      </c>
      <c r="G145" s="12">
        <v>72.129508999999999</v>
      </c>
      <c r="H145" s="12">
        <v>72.956451000000001</v>
      </c>
      <c r="I145" s="12">
        <v>73.787566999999996</v>
      </c>
      <c r="J145" s="12">
        <v>74.602676000000002</v>
      </c>
      <c r="K145" s="12">
        <v>75.392807000000005</v>
      </c>
      <c r="L145" s="12">
        <v>76.184775999999999</v>
      </c>
      <c r="M145" s="12">
        <v>76.973358000000005</v>
      </c>
      <c r="N145" s="12">
        <v>77.684760999999995</v>
      </c>
      <c r="O145" s="12">
        <v>78.400299000000004</v>
      </c>
      <c r="P145" s="12">
        <v>79.157188000000005</v>
      </c>
      <c r="Q145" s="12">
        <v>79.903464999999997</v>
      </c>
      <c r="R145" s="12">
        <v>80.602294999999998</v>
      </c>
      <c r="S145" s="12">
        <v>81.336250000000007</v>
      </c>
      <c r="T145" s="12">
        <v>82.096549999999993</v>
      </c>
      <c r="U145" s="12">
        <v>82.828238999999996</v>
      </c>
      <c r="V145" s="12">
        <v>83.508598000000006</v>
      </c>
      <c r="W145" s="12">
        <v>84.157257000000001</v>
      </c>
      <c r="X145" s="12">
        <v>84.768722999999994</v>
      </c>
      <c r="Y145" s="12">
        <v>85.309212000000002</v>
      </c>
      <c r="Z145" s="12">
        <v>85.816010000000006</v>
      </c>
      <c r="AA145" s="12">
        <v>86.379242000000005</v>
      </c>
      <c r="AB145" s="12">
        <v>87.012161000000006</v>
      </c>
      <c r="AC145" s="12">
        <v>87.649711999999994</v>
      </c>
      <c r="AD145" s="12">
        <v>88.291938999999999</v>
      </c>
      <c r="AE145" s="12">
        <v>88.938873000000001</v>
      </c>
      <c r="AF145" s="12">
        <v>89.590537999999995</v>
      </c>
      <c r="AG145" s="12">
        <v>90.246986000000007</v>
      </c>
      <c r="AH145" s="12">
        <v>90.908241000000004</v>
      </c>
      <c r="AI145" s="12">
        <v>91.574355999999995</v>
      </c>
      <c r="AJ145" s="12">
        <v>92.245330999999993</v>
      </c>
      <c r="AK145" s="12">
        <v>92.921242000000007</v>
      </c>
      <c r="AL145" s="12">
        <v>93.602080999999998</v>
      </c>
      <c r="AM145" s="8">
        <v>8.8439999999999994E-3</v>
      </c>
    </row>
    <row r="146" spans="1:39" ht="15" customHeight="1">
      <c r="A146" s="7" t="s">
        <v>241</v>
      </c>
      <c r="B146" s="10" t="s">
        <v>193</v>
      </c>
      <c r="C146" s="12">
        <v>17</v>
      </c>
      <c r="D146" s="12">
        <v>33.851185000000001</v>
      </c>
      <c r="E146" s="12">
        <v>34.360534999999999</v>
      </c>
      <c r="F146" s="12">
        <v>34.781548000000001</v>
      </c>
      <c r="G146" s="12">
        <v>35.190455999999998</v>
      </c>
      <c r="H146" s="12">
        <v>35.593902999999997</v>
      </c>
      <c r="I146" s="12">
        <v>35.999386000000001</v>
      </c>
      <c r="J146" s="12">
        <v>36.397060000000003</v>
      </c>
      <c r="K146" s="12">
        <v>36.782550999999998</v>
      </c>
      <c r="L146" s="12">
        <v>37.168934</v>
      </c>
      <c r="M146" s="12">
        <v>37.553668999999999</v>
      </c>
      <c r="N146" s="12">
        <v>37.900745000000001</v>
      </c>
      <c r="O146" s="12">
        <v>38.249844000000003</v>
      </c>
      <c r="P146" s="12">
        <v>38.619109999999999</v>
      </c>
      <c r="Q146" s="12">
        <v>38.983207999999998</v>
      </c>
      <c r="R146" s="12">
        <v>39.324150000000003</v>
      </c>
      <c r="S146" s="12">
        <v>39.682231999999999</v>
      </c>
      <c r="T146" s="12">
        <v>40.053165</v>
      </c>
      <c r="U146" s="12">
        <v>40.410145</v>
      </c>
      <c r="V146" s="12">
        <v>40.742072999999998</v>
      </c>
      <c r="W146" s="12">
        <v>41.058540000000001</v>
      </c>
      <c r="X146" s="12">
        <v>41.356861000000002</v>
      </c>
      <c r="Y146" s="12">
        <v>41.620552000000004</v>
      </c>
      <c r="Z146" s="12">
        <v>41.867809000000001</v>
      </c>
      <c r="AA146" s="12">
        <v>42.142597000000002</v>
      </c>
      <c r="AB146" s="12">
        <v>42.451385000000002</v>
      </c>
      <c r="AC146" s="12">
        <v>42.762436000000001</v>
      </c>
      <c r="AD146" s="12">
        <v>43.075763999999999</v>
      </c>
      <c r="AE146" s="12">
        <v>43.391387999999999</v>
      </c>
      <c r="AF146" s="12">
        <v>43.709324000000002</v>
      </c>
      <c r="AG146" s="12">
        <v>44.029591000000003</v>
      </c>
      <c r="AH146" s="12">
        <v>44.352203000000003</v>
      </c>
      <c r="AI146" s="12">
        <v>44.677180999999997</v>
      </c>
      <c r="AJ146" s="12">
        <v>45.004542999999998</v>
      </c>
      <c r="AK146" s="12">
        <v>45.334301000000004</v>
      </c>
      <c r="AL146" s="12">
        <v>45.666469999999997</v>
      </c>
      <c r="AM146" s="8">
        <v>8.8439999999999994E-3</v>
      </c>
    </row>
    <row r="147" spans="1:39" ht="15" customHeight="1">
      <c r="A147" s="7" t="s">
        <v>240</v>
      </c>
      <c r="B147" s="10" t="s">
        <v>191</v>
      </c>
      <c r="C147" s="12">
        <v>37</v>
      </c>
      <c r="D147" s="12">
        <v>30.276835999999999</v>
      </c>
      <c r="E147" s="12">
        <v>30.732405</v>
      </c>
      <c r="F147" s="12">
        <v>31.108962999999999</v>
      </c>
      <c r="G147" s="12">
        <v>31.474695000000001</v>
      </c>
      <c r="H147" s="12">
        <v>31.835540999999999</v>
      </c>
      <c r="I147" s="12">
        <v>32.198211999999998</v>
      </c>
      <c r="J147" s="12">
        <v>32.553894</v>
      </c>
      <c r="K147" s="12">
        <v>32.898677999999997</v>
      </c>
      <c r="L147" s="12">
        <v>33.244267000000001</v>
      </c>
      <c r="M147" s="12">
        <v>33.588374999999999</v>
      </c>
      <c r="N147" s="12">
        <v>33.898808000000002</v>
      </c>
      <c r="O147" s="12">
        <v>34.211039999999997</v>
      </c>
      <c r="P147" s="12">
        <v>34.541316999999999</v>
      </c>
      <c r="Q147" s="12">
        <v>34.866970000000002</v>
      </c>
      <c r="R147" s="12">
        <v>35.171908999999999</v>
      </c>
      <c r="S147" s="12">
        <v>35.492184000000002</v>
      </c>
      <c r="T147" s="12">
        <v>35.823948000000001</v>
      </c>
      <c r="U147" s="12">
        <v>36.143234</v>
      </c>
      <c r="V147" s="12">
        <v>36.440117000000001</v>
      </c>
      <c r="W147" s="12">
        <v>36.723166999999997</v>
      </c>
      <c r="X147" s="12">
        <v>36.989986000000002</v>
      </c>
      <c r="Y147" s="12">
        <v>37.225838000000003</v>
      </c>
      <c r="Z147" s="12">
        <v>37.446987</v>
      </c>
      <c r="AA147" s="12">
        <v>37.69276</v>
      </c>
      <c r="AB147" s="12">
        <v>37.968944999999998</v>
      </c>
      <c r="AC147" s="12">
        <v>38.247146999999998</v>
      </c>
      <c r="AD147" s="12">
        <v>38.527393000000004</v>
      </c>
      <c r="AE147" s="12">
        <v>38.809688999999999</v>
      </c>
      <c r="AF147" s="12">
        <v>39.094054999999997</v>
      </c>
      <c r="AG147" s="12">
        <v>39.380504999999999</v>
      </c>
      <c r="AH147" s="12">
        <v>39.669052000000001</v>
      </c>
      <c r="AI147" s="12">
        <v>39.959716999999998</v>
      </c>
      <c r="AJ147" s="12">
        <v>40.252510000000001</v>
      </c>
      <c r="AK147" s="12">
        <v>40.547451000000002</v>
      </c>
      <c r="AL147" s="12">
        <v>40.844546999999999</v>
      </c>
      <c r="AM147" s="8">
        <v>8.8439999999999994E-3</v>
      </c>
    </row>
    <row r="148" spans="1:39" ht="15" customHeight="1">
      <c r="A148" s="7" t="s">
        <v>239</v>
      </c>
      <c r="B148" s="10" t="s">
        <v>189</v>
      </c>
      <c r="C148" s="12">
        <v>6</v>
      </c>
      <c r="D148" s="12">
        <v>5.2563950000000004</v>
      </c>
      <c r="E148" s="12">
        <v>5.3354869999999996</v>
      </c>
      <c r="F148" s="12">
        <v>5.4008620000000001</v>
      </c>
      <c r="G148" s="12">
        <v>5.4643569999999997</v>
      </c>
      <c r="H148" s="12">
        <v>5.5270039999999998</v>
      </c>
      <c r="I148" s="12">
        <v>5.5899669999999997</v>
      </c>
      <c r="J148" s="12">
        <v>5.6517169999999997</v>
      </c>
      <c r="K148" s="12">
        <v>5.711576</v>
      </c>
      <c r="L148" s="12">
        <v>5.7715740000000002</v>
      </c>
      <c r="M148" s="12">
        <v>5.831315</v>
      </c>
      <c r="N148" s="12">
        <v>5.8852099999999998</v>
      </c>
      <c r="O148" s="12">
        <v>5.9394169999999997</v>
      </c>
      <c r="P148" s="12">
        <v>5.9967560000000004</v>
      </c>
      <c r="Q148" s="12">
        <v>6.053293</v>
      </c>
      <c r="R148" s="12">
        <v>6.1062349999999999</v>
      </c>
      <c r="S148" s="12">
        <v>6.1618370000000002</v>
      </c>
      <c r="T148" s="12">
        <v>6.219436</v>
      </c>
      <c r="U148" s="12">
        <v>6.2748670000000004</v>
      </c>
      <c r="V148" s="12">
        <v>6.3264089999999999</v>
      </c>
      <c r="W148" s="12">
        <v>6.3755499999999996</v>
      </c>
      <c r="X148" s="12">
        <v>6.4218729999999997</v>
      </c>
      <c r="Y148" s="12">
        <v>6.4628189999999996</v>
      </c>
      <c r="Z148" s="12">
        <v>6.5012129999999999</v>
      </c>
      <c r="AA148" s="12">
        <v>6.5438809999999998</v>
      </c>
      <c r="AB148" s="12">
        <v>6.5918299999999999</v>
      </c>
      <c r="AC148" s="12">
        <v>6.6401289999999999</v>
      </c>
      <c r="AD148" s="12">
        <v>6.6887840000000001</v>
      </c>
      <c r="AE148" s="12">
        <v>6.7377940000000001</v>
      </c>
      <c r="AF148" s="12">
        <v>6.7871620000000004</v>
      </c>
      <c r="AG148" s="12">
        <v>6.8368929999999999</v>
      </c>
      <c r="AH148" s="12">
        <v>6.8869879999999997</v>
      </c>
      <c r="AI148" s="12">
        <v>6.9374510000000003</v>
      </c>
      <c r="AJ148" s="12">
        <v>6.988283</v>
      </c>
      <c r="AK148" s="12">
        <v>7.0394880000000004</v>
      </c>
      <c r="AL148" s="12">
        <v>7.0910669999999998</v>
      </c>
      <c r="AM148" s="8">
        <v>8.8439999999999994E-3</v>
      </c>
    </row>
    <row r="149" spans="1:39" ht="15" customHeight="1">
      <c r="A149" s="7" t="s">
        <v>238</v>
      </c>
      <c r="B149" s="10" t="s">
        <v>237</v>
      </c>
      <c r="C149" s="12">
        <v>198</v>
      </c>
      <c r="D149" s="12">
        <v>211.23925800000001</v>
      </c>
      <c r="E149" s="12">
        <v>221.104095</v>
      </c>
      <c r="F149" s="12">
        <v>231.07936100000001</v>
      </c>
      <c r="G149" s="12">
        <v>241.35438500000001</v>
      </c>
      <c r="H149" s="12">
        <v>251.95027200000001</v>
      </c>
      <c r="I149" s="12">
        <v>262.78387500000002</v>
      </c>
      <c r="J149" s="12">
        <v>273.92764299999999</v>
      </c>
      <c r="K149" s="12">
        <v>285.39788800000002</v>
      </c>
      <c r="L149" s="12">
        <v>297.14880399999998</v>
      </c>
      <c r="M149" s="12">
        <v>309.35607900000002</v>
      </c>
      <c r="N149" s="12">
        <v>321.62744099999998</v>
      </c>
      <c r="O149" s="12">
        <v>334.44494600000002</v>
      </c>
      <c r="P149" s="12">
        <v>347.74087500000002</v>
      </c>
      <c r="Q149" s="12">
        <v>361.206909</v>
      </c>
      <c r="R149" s="12">
        <v>375.21289100000001</v>
      </c>
      <c r="S149" s="12">
        <v>389.78765900000002</v>
      </c>
      <c r="T149" s="12">
        <v>404.72277800000001</v>
      </c>
      <c r="U149" s="12">
        <v>420.13848899999999</v>
      </c>
      <c r="V149" s="12">
        <v>436.19644199999999</v>
      </c>
      <c r="W149" s="12">
        <v>452.84414700000002</v>
      </c>
      <c r="X149" s="12">
        <v>470.08178700000002</v>
      </c>
      <c r="Y149" s="12">
        <v>487.68548600000003</v>
      </c>
      <c r="Z149" s="12">
        <v>506.15741000000003</v>
      </c>
      <c r="AA149" s="12">
        <v>525.26898200000005</v>
      </c>
      <c r="AB149" s="12">
        <v>545.012024</v>
      </c>
      <c r="AC149" s="12">
        <v>565.497253</v>
      </c>
      <c r="AD149" s="12">
        <v>586.75238000000002</v>
      </c>
      <c r="AE149" s="12">
        <v>608.80645800000002</v>
      </c>
      <c r="AF149" s="12">
        <v>631.68945299999996</v>
      </c>
      <c r="AG149" s="12">
        <v>655.43261700000005</v>
      </c>
      <c r="AH149" s="12">
        <v>680.06817599999999</v>
      </c>
      <c r="AI149" s="12">
        <v>705.629639</v>
      </c>
      <c r="AJ149" s="12">
        <v>732.15191700000003</v>
      </c>
      <c r="AK149" s="12">
        <v>759.67114300000003</v>
      </c>
      <c r="AL149" s="12">
        <v>788.22454800000003</v>
      </c>
      <c r="AM149" s="8">
        <v>3.9489000000000003E-2</v>
      </c>
    </row>
    <row r="150" spans="1:39" ht="15" customHeight="1">
      <c r="A150" s="7" t="s">
        <v>236</v>
      </c>
      <c r="B150" s="10" t="s">
        <v>193</v>
      </c>
      <c r="C150" s="12">
        <v>104</v>
      </c>
      <c r="D150" s="12">
        <v>130.71284499999999</v>
      </c>
      <c r="E150" s="12">
        <v>136.81710799999999</v>
      </c>
      <c r="F150" s="12">
        <v>142.98971599999999</v>
      </c>
      <c r="G150" s="12">
        <v>149.34779399999999</v>
      </c>
      <c r="H150" s="12">
        <v>155.90443400000001</v>
      </c>
      <c r="I150" s="12">
        <v>162.60815400000001</v>
      </c>
      <c r="J150" s="12">
        <v>169.503815</v>
      </c>
      <c r="K150" s="12">
        <v>176.60148599999999</v>
      </c>
      <c r="L150" s="12">
        <v>183.872849</v>
      </c>
      <c r="M150" s="12">
        <v>191.426605</v>
      </c>
      <c r="N150" s="12">
        <v>199.020004</v>
      </c>
      <c r="O150" s="12">
        <v>206.95135500000001</v>
      </c>
      <c r="P150" s="12">
        <v>215.178741</v>
      </c>
      <c r="Q150" s="12">
        <v>223.51139800000001</v>
      </c>
      <c r="R150" s="12">
        <v>232.17817700000001</v>
      </c>
      <c r="S150" s="12">
        <v>241.196899</v>
      </c>
      <c r="T150" s="12">
        <v>250.43858299999999</v>
      </c>
      <c r="U150" s="12">
        <v>259.97769199999999</v>
      </c>
      <c r="V150" s="12">
        <v>269.91421500000001</v>
      </c>
      <c r="W150" s="12">
        <v>280.21563700000002</v>
      </c>
      <c r="X150" s="12">
        <v>290.88214099999999</v>
      </c>
      <c r="Y150" s="12">
        <v>301.77514600000001</v>
      </c>
      <c r="Z150" s="12">
        <v>313.20538299999998</v>
      </c>
      <c r="AA150" s="12">
        <v>325.03143299999999</v>
      </c>
      <c r="AB150" s="12">
        <v>337.24826000000002</v>
      </c>
      <c r="AC150" s="12">
        <v>349.92434700000001</v>
      </c>
      <c r="AD150" s="12">
        <v>363.07681300000002</v>
      </c>
      <c r="AE150" s="12">
        <v>376.72366299999999</v>
      </c>
      <c r="AF150" s="12">
        <v>390.88342299999999</v>
      </c>
      <c r="AG150" s="12">
        <v>405.57547</v>
      </c>
      <c r="AH150" s="12">
        <v>420.81970200000001</v>
      </c>
      <c r="AI150" s="12">
        <v>436.636932</v>
      </c>
      <c r="AJ150" s="12">
        <v>453.04861499999998</v>
      </c>
      <c r="AK150" s="12">
        <v>470.07724000000002</v>
      </c>
      <c r="AL150" s="12">
        <v>487.74585000000002</v>
      </c>
      <c r="AM150" s="8">
        <v>3.9489000000000003E-2</v>
      </c>
    </row>
    <row r="151" spans="1:39" ht="15" customHeight="1">
      <c r="A151" s="7" t="s">
        <v>235</v>
      </c>
      <c r="B151" s="10" t="s">
        <v>191</v>
      </c>
      <c r="C151" s="12">
        <v>61</v>
      </c>
      <c r="D151" s="12">
        <v>46.764628999999999</v>
      </c>
      <c r="E151" s="12">
        <v>48.948532</v>
      </c>
      <c r="F151" s="12">
        <v>51.156879000000004</v>
      </c>
      <c r="G151" s="12">
        <v>53.431587</v>
      </c>
      <c r="H151" s="12">
        <v>55.777332000000001</v>
      </c>
      <c r="I151" s="12">
        <v>58.175697</v>
      </c>
      <c r="J151" s="12">
        <v>60.642730999999998</v>
      </c>
      <c r="K151" s="12">
        <v>63.182037000000001</v>
      </c>
      <c r="L151" s="12">
        <v>65.783484999999999</v>
      </c>
      <c r="M151" s="12">
        <v>68.485962000000001</v>
      </c>
      <c r="N151" s="12">
        <v>71.202620999999994</v>
      </c>
      <c r="O151" s="12">
        <v>74.040192000000005</v>
      </c>
      <c r="P151" s="12">
        <v>76.983681000000004</v>
      </c>
      <c r="Q151" s="12">
        <v>79.964813000000007</v>
      </c>
      <c r="R151" s="12">
        <v>83.065490999999994</v>
      </c>
      <c r="S151" s="12">
        <v>86.292090999999999</v>
      </c>
      <c r="T151" s="12">
        <v>89.59845</v>
      </c>
      <c r="U151" s="12">
        <v>93.011223000000001</v>
      </c>
      <c r="V151" s="12">
        <v>96.56617</v>
      </c>
      <c r="W151" s="12">
        <v>100.251678</v>
      </c>
      <c r="X151" s="12">
        <v>104.067787</v>
      </c>
      <c r="Y151" s="12">
        <v>107.964935</v>
      </c>
      <c r="Z151" s="12">
        <v>112.05429100000001</v>
      </c>
      <c r="AA151" s="12">
        <v>116.285248</v>
      </c>
      <c r="AB151" s="12">
        <v>120.656013</v>
      </c>
      <c r="AC151" s="12">
        <v>125.191078</v>
      </c>
      <c r="AD151" s="12">
        <v>129.896591</v>
      </c>
      <c r="AE151" s="12">
        <v>134.778976</v>
      </c>
      <c r="AF151" s="12">
        <v>139.84487899999999</v>
      </c>
      <c r="AG151" s="12">
        <v>145.101181</v>
      </c>
      <c r="AH151" s="12">
        <v>150.55505400000001</v>
      </c>
      <c r="AI151" s="12">
        <v>156.21391299999999</v>
      </c>
      <c r="AJ151" s="12">
        <v>162.085464</v>
      </c>
      <c r="AK151" s="12">
        <v>168.17773399999999</v>
      </c>
      <c r="AL151" s="12">
        <v>174.49897799999999</v>
      </c>
      <c r="AM151" s="8">
        <v>3.9489000000000003E-2</v>
      </c>
    </row>
    <row r="152" spans="1:39" ht="15" customHeight="1">
      <c r="A152" s="7" t="s">
        <v>234</v>
      </c>
      <c r="B152" s="10" t="s">
        <v>189</v>
      </c>
      <c r="C152" s="12">
        <v>33</v>
      </c>
      <c r="D152" s="12">
        <v>33.761783999999999</v>
      </c>
      <c r="E152" s="12">
        <v>35.338450999999999</v>
      </c>
      <c r="F152" s="12">
        <v>36.932774000000002</v>
      </c>
      <c r="G152" s="12">
        <v>38.575001</v>
      </c>
      <c r="H152" s="12">
        <v>40.268512999999999</v>
      </c>
      <c r="I152" s="12">
        <v>42.000014999999998</v>
      </c>
      <c r="J152" s="12">
        <v>43.781094000000003</v>
      </c>
      <c r="K152" s="12">
        <v>45.614348999999997</v>
      </c>
      <c r="L152" s="12">
        <v>47.492466</v>
      </c>
      <c r="M152" s="12">
        <v>49.443522999999999</v>
      </c>
      <c r="N152" s="12">
        <v>51.404819000000003</v>
      </c>
      <c r="O152" s="12">
        <v>53.453403000000002</v>
      </c>
      <c r="P152" s="12">
        <v>55.578460999999997</v>
      </c>
      <c r="Q152" s="12">
        <v>57.730701000000003</v>
      </c>
      <c r="R152" s="12">
        <v>59.969237999999997</v>
      </c>
      <c r="S152" s="12">
        <v>62.298682999999997</v>
      </c>
      <c r="T152" s="12">
        <v>64.685715000000002</v>
      </c>
      <c r="U152" s="12">
        <v>67.149567000000005</v>
      </c>
      <c r="V152" s="12">
        <v>69.716064000000003</v>
      </c>
      <c r="W152" s="12">
        <v>72.376823000000002</v>
      </c>
      <c r="X152" s="12">
        <v>75.131866000000002</v>
      </c>
      <c r="Y152" s="12">
        <v>77.945419000000001</v>
      </c>
      <c r="Z152" s="12">
        <v>80.897735999999995</v>
      </c>
      <c r="AA152" s="12">
        <v>83.952278000000007</v>
      </c>
      <c r="AB152" s="12">
        <v>87.107758000000004</v>
      </c>
      <c r="AC152" s="12">
        <v>90.381850999999997</v>
      </c>
      <c r="AD152" s="12">
        <v>93.779007000000007</v>
      </c>
      <c r="AE152" s="12">
        <v>97.303848000000002</v>
      </c>
      <c r="AF152" s="12">
        <v>100.961174</v>
      </c>
      <c r="AG152" s="12">
        <v>104.75597399999999</v>
      </c>
      <c r="AH152" s="12">
        <v>108.693405</v>
      </c>
      <c r="AI152" s="12">
        <v>112.778824</v>
      </c>
      <c r="AJ152" s="12">
        <v>117.017807</v>
      </c>
      <c r="AK152" s="12">
        <v>121.416115</v>
      </c>
      <c r="AL152" s="12">
        <v>125.979744</v>
      </c>
      <c r="AM152" s="8">
        <v>3.9489000000000003E-2</v>
      </c>
    </row>
    <row r="153" spans="1:39" ht="15" customHeight="1">
      <c r="A153" s="7" t="s">
        <v>233</v>
      </c>
      <c r="B153" s="10" t="s">
        <v>232</v>
      </c>
      <c r="C153" s="12">
        <v>25</v>
      </c>
      <c r="D153" s="12">
        <v>56.653458000000001</v>
      </c>
      <c r="E153" s="12">
        <v>60.369694000000003</v>
      </c>
      <c r="F153" s="12">
        <v>64.248740999999995</v>
      </c>
      <c r="G153" s="12">
        <v>68.350257999999997</v>
      </c>
      <c r="H153" s="12">
        <v>72.522246999999993</v>
      </c>
      <c r="I153" s="12">
        <v>76.807570999999996</v>
      </c>
      <c r="J153" s="12">
        <v>81.255699000000007</v>
      </c>
      <c r="K153" s="12">
        <v>85.791297999999998</v>
      </c>
      <c r="L153" s="12">
        <v>90.290999999999997</v>
      </c>
      <c r="M153" s="12">
        <v>94.832854999999995</v>
      </c>
      <c r="N153" s="12">
        <v>99.543487999999996</v>
      </c>
      <c r="O153" s="12">
        <v>104.44311500000001</v>
      </c>
      <c r="P153" s="12">
        <v>109.528488</v>
      </c>
      <c r="Q153" s="12">
        <v>114.796654</v>
      </c>
      <c r="R153" s="12">
        <v>120.221962</v>
      </c>
      <c r="S153" s="12">
        <v>125.833862</v>
      </c>
      <c r="T153" s="12">
        <v>131.65770000000001</v>
      </c>
      <c r="U153" s="12">
        <v>137.704117</v>
      </c>
      <c r="V153" s="12">
        <v>143.94873000000001</v>
      </c>
      <c r="W153" s="12">
        <v>150.44624300000001</v>
      </c>
      <c r="X153" s="12">
        <v>157.203247</v>
      </c>
      <c r="Y153" s="12">
        <v>164.21565200000001</v>
      </c>
      <c r="Z153" s="12">
        <v>171.47901899999999</v>
      </c>
      <c r="AA153" s="12">
        <v>179.01786799999999</v>
      </c>
      <c r="AB153" s="12">
        <v>186.831604</v>
      </c>
      <c r="AC153" s="12">
        <v>194.98637400000001</v>
      </c>
      <c r="AD153" s="12">
        <v>203.49707000000001</v>
      </c>
      <c r="AE153" s="12">
        <v>212.37927199999999</v>
      </c>
      <c r="AF153" s="12">
        <v>221.64917</v>
      </c>
      <c r="AG153" s="12">
        <v>231.32363900000001</v>
      </c>
      <c r="AH153" s="12">
        <v>241.42037999999999</v>
      </c>
      <c r="AI153" s="12">
        <v>251.95784</v>
      </c>
      <c r="AJ153" s="12">
        <v>262.95523100000003</v>
      </c>
      <c r="AK153" s="12">
        <v>274.43264799999997</v>
      </c>
      <c r="AL153" s="12">
        <v>286.41098</v>
      </c>
      <c r="AM153" s="8">
        <v>4.8814999999999997E-2</v>
      </c>
    </row>
    <row r="154" spans="1:39" ht="15" customHeight="1">
      <c r="A154" s="7" t="s">
        <v>231</v>
      </c>
      <c r="B154" s="10" t="s">
        <v>193</v>
      </c>
      <c r="C154" s="12">
        <v>13</v>
      </c>
      <c r="D154" s="12">
        <v>39.971245000000003</v>
      </c>
      <c r="E154" s="12">
        <v>42.593192999999999</v>
      </c>
      <c r="F154" s="12">
        <v>45.330016999999998</v>
      </c>
      <c r="G154" s="12">
        <v>48.223796999999998</v>
      </c>
      <c r="H154" s="12">
        <v>51.167296999999998</v>
      </c>
      <c r="I154" s="12">
        <v>54.190764999999999</v>
      </c>
      <c r="J154" s="12">
        <v>57.329093999999998</v>
      </c>
      <c r="K154" s="12">
        <v>60.529136999999999</v>
      </c>
      <c r="L154" s="12">
        <v>63.703856999999999</v>
      </c>
      <c r="M154" s="12">
        <v>66.90831</v>
      </c>
      <c r="N154" s="12">
        <v>70.231849999999994</v>
      </c>
      <c r="O154" s="12">
        <v>73.688727999999998</v>
      </c>
      <c r="P154" s="12">
        <v>77.276657</v>
      </c>
      <c r="Q154" s="12">
        <v>80.993561</v>
      </c>
      <c r="R154" s="12">
        <v>84.821326999999997</v>
      </c>
      <c r="S154" s="12">
        <v>88.780738999999997</v>
      </c>
      <c r="T154" s="12">
        <v>92.889686999999995</v>
      </c>
      <c r="U154" s="12">
        <v>97.155670000000001</v>
      </c>
      <c r="V154" s="12">
        <v>101.561493</v>
      </c>
      <c r="W154" s="12">
        <v>106.14574399999999</v>
      </c>
      <c r="X154" s="12">
        <v>110.91308600000001</v>
      </c>
      <c r="Y154" s="12">
        <v>115.86061100000001</v>
      </c>
      <c r="Z154" s="12">
        <v>120.985191</v>
      </c>
      <c r="AA154" s="12">
        <v>126.304146</v>
      </c>
      <c r="AB154" s="12">
        <v>131.817047</v>
      </c>
      <c r="AC154" s="12">
        <v>137.57055700000001</v>
      </c>
      <c r="AD154" s="12">
        <v>143.57519500000001</v>
      </c>
      <c r="AE154" s="12">
        <v>149.84193400000001</v>
      </c>
      <c r="AF154" s="12">
        <v>156.38220200000001</v>
      </c>
      <c r="AG154" s="12">
        <v>163.207932</v>
      </c>
      <c r="AH154" s="12">
        <v>170.33157299999999</v>
      </c>
      <c r="AI154" s="12">
        <v>177.76617400000001</v>
      </c>
      <c r="AJ154" s="12">
        <v>185.52526900000001</v>
      </c>
      <c r="AK154" s="12">
        <v>193.62303199999999</v>
      </c>
      <c r="AL154" s="12">
        <v>202.074219</v>
      </c>
      <c r="AM154" s="8">
        <v>4.8814999999999997E-2</v>
      </c>
    </row>
    <row r="155" spans="1:39" ht="15" customHeight="1">
      <c r="A155" s="7" t="s">
        <v>230</v>
      </c>
      <c r="B155" s="10" t="s">
        <v>191</v>
      </c>
      <c r="C155" s="12">
        <v>8</v>
      </c>
      <c r="D155" s="12">
        <v>9.2495440000000002</v>
      </c>
      <c r="E155" s="12">
        <v>9.8562770000000004</v>
      </c>
      <c r="F155" s="12">
        <v>10.489591000000001</v>
      </c>
      <c r="G155" s="12">
        <v>11.159226</v>
      </c>
      <c r="H155" s="12">
        <v>11.840366</v>
      </c>
      <c r="I155" s="12">
        <v>12.540012000000001</v>
      </c>
      <c r="J155" s="12">
        <v>13.266235999999999</v>
      </c>
      <c r="K155" s="12">
        <v>14.006741999999999</v>
      </c>
      <c r="L155" s="12">
        <v>14.741388000000001</v>
      </c>
      <c r="M155" s="12">
        <v>15.482915</v>
      </c>
      <c r="N155" s="12">
        <v>16.251999000000001</v>
      </c>
      <c r="O155" s="12">
        <v>17.051936999999999</v>
      </c>
      <c r="P155" s="12">
        <v>17.882201999999999</v>
      </c>
      <c r="Q155" s="12">
        <v>18.742311000000001</v>
      </c>
      <c r="R155" s="12">
        <v>19.628077000000001</v>
      </c>
      <c r="S155" s="12">
        <v>20.544304</v>
      </c>
      <c r="T155" s="12">
        <v>21.495134</v>
      </c>
      <c r="U155" s="12">
        <v>22.482306000000001</v>
      </c>
      <c r="V155" s="12">
        <v>23.501833000000001</v>
      </c>
      <c r="W155" s="12">
        <v>24.562653000000001</v>
      </c>
      <c r="X155" s="12">
        <v>25.665838000000001</v>
      </c>
      <c r="Y155" s="12">
        <v>26.81072</v>
      </c>
      <c r="Z155" s="12">
        <v>27.996573999999999</v>
      </c>
      <c r="AA155" s="12">
        <v>29.227405999999998</v>
      </c>
      <c r="AB155" s="12">
        <v>30.503119000000002</v>
      </c>
      <c r="AC155" s="12">
        <v>31.834513000000001</v>
      </c>
      <c r="AD155" s="12">
        <v>33.224013999999997</v>
      </c>
      <c r="AE155" s="12">
        <v>34.674168000000002</v>
      </c>
      <c r="AF155" s="12">
        <v>36.187618000000001</v>
      </c>
      <c r="AG155" s="12">
        <v>37.767124000000003</v>
      </c>
      <c r="AH155" s="12">
        <v>39.415573000000002</v>
      </c>
      <c r="AI155" s="12">
        <v>41.135975000000002</v>
      </c>
      <c r="AJ155" s="12">
        <v>42.931469</v>
      </c>
      <c r="AK155" s="12">
        <v>44.805328000000003</v>
      </c>
      <c r="AL155" s="12">
        <v>46.760978999999999</v>
      </c>
      <c r="AM155" s="8">
        <v>4.8814999999999997E-2</v>
      </c>
    </row>
    <row r="156" spans="1:39" ht="15" customHeight="1">
      <c r="A156" s="7" t="s">
        <v>229</v>
      </c>
      <c r="B156" s="10" t="s">
        <v>189</v>
      </c>
      <c r="C156" s="12">
        <v>4</v>
      </c>
      <c r="D156" s="12">
        <v>7.4326699999999999</v>
      </c>
      <c r="E156" s="12">
        <v>7.9202219999999999</v>
      </c>
      <c r="F156" s="12">
        <v>8.4291350000000005</v>
      </c>
      <c r="G156" s="12">
        <v>8.9672350000000005</v>
      </c>
      <c r="H156" s="12">
        <v>9.5145809999999997</v>
      </c>
      <c r="I156" s="12">
        <v>10.076795000000001</v>
      </c>
      <c r="J156" s="12">
        <v>10.660368999999999</v>
      </c>
      <c r="K156" s="12">
        <v>11.255419</v>
      </c>
      <c r="L156" s="12">
        <v>11.845758999999999</v>
      </c>
      <c r="M156" s="12">
        <v>12.441628</v>
      </c>
      <c r="N156" s="12">
        <v>13.059642999999999</v>
      </c>
      <c r="O156" s="12">
        <v>13.702450000000001</v>
      </c>
      <c r="P156" s="12">
        <v>14.369628000000001</v>
      </c>
      <c r="Q156" s="12">
        <v>15.060786</v>
      </c>
      <c r="R156" s="12">
        <v>15.772562000000001</v>
      </c>
      <c r="S156" s="12">
        <v>16.508815999999999</v>
      </c>
      <c r="T156" s="12">
        <v>17.272877000000001</v>
      </c>
      <c r="U156" s="12">
        <v>18.066139</v>
      </c>
      <c r="V156" s="12">
        <v>18.885403</v>
      </c>
      <c r="W156" s="12">
        <v>19.737843999999999</v>
      </c>
      <c r="X156" s="12">
        <v>20.624334000000001</v>
      </c>
      <c r="Y156" s="12">
        <v>21.544331</v>
      </c>
      <c r="Z156" s="12">
        <v>22.497247999999999</v>
      </c>
      <c r="AA156" s="12">
        <v>23.486311000000001</v>
      </c>
      <c r="AB156" s="12">
        <v>24.511436</v>
      </c>
      <c r="AC156" s="12">
        <v>25.581305</v>
      </c>
      <c r="AD156" s="12">
        <v>26.697868</v>
      </c>
      <c r="AE156" s="12">
        <v>27.863173</v>
      </c>
      <c r="AF156" s="12">
        <v>29.079338</v>
      </c>
      <c r="AG156" s="12">
        <v>30.348585</v>
      </c>
      <c r="AH156" s="12">
        <v>31.673228999999999</v>
      </c>
      <c r="AI156" s="12">
        <v>33.055695</v>
      </c>
      <c r="AJ156" s="12">
        <v>34.498500999999997</v>
      </c>
      <c r="AK156" s="12">
        <v>36.004283999999998</v>
      </c>
      <c r="AL156" s="12">
        <v>37.575786999999998</v>
      </c>
      <c r="AM156" s="8">
        <v>4.8814999999999997E-2</v>
      </c>
    </row>
    <row r="157" spans="1:39" ht="15" customHeight="1">
      <c r="A157" s="7" t="s">
        <v>228</v>
      </c>
      <c r="B157" s="10" t="s">
        <v>227</v>
      </c>
      <c r="C157" s="12">
        <v>27</v>
      </c>
      <c r="D157" s="12">
        <v>41.290573000000002</v>
      </c>
      <c r="E157" s="12">
        <v>42.546120000000002</v>
      </c>
      <c r="F157" s="12">
        <v>43.762318</v>
      </c>
      <c r="G157" s="12">
        <v>44.959507000000002</v>
      </c>
      <c r="H157" s="12">
        <v>46.126728</v>
      </c>
      <c r="I157" s="12">
        <v>47.304290999999999</v>
      </c>
      <c r="J157" s="12">
        <v>48.454268999999996</v>
      </c>
      <c r="K157" s="12">
        <v>49.617835999999997</v>
      </c>
      <c r="L157" s="12">
        <v>50.805945999999999</v>
      </c>
      <c r="M157" s="12">
        <v>52.028956999999998</v>
      </c>
      <c r="N157" s="12">
        <v>53.253143000000001</v>
      </c>
      <c r="O157" s="12">
        <v>54.485477000000003</v>
      </c>
      <c r="P157" s="12">
        <v>55.737225000000002</v>
      </c>
      <c r="Q157" s="12">
        <v>57.002167</v>
      </c>
      <c r="R157" s="12">
        <v>58.321075</v>
      </c>
      <c r="S157" s="12">
        <v>59.705844999999997</v>
      </c>
      <c r="T157" s="12">
        <v>61.184806999999999</v>
      </c>
      <c r="U157" s="12">
        <v>62.765881</v>
      </c>
      <c r="V157" s="12">
        <v>64.443565000000007</v>
      </c>
      <c r="W157" s="12">
        <v>66.153487999999996</v>
      </c>
      <c r="X157" s="12">
        <v>67.935210999999995</v>
      </c>
      <c r="Y157" s="12">
        <v>69.834778</v>
      </c>
      <c r="Z157" s="12">
        <v>71.819220999999999</v>
      </c>
      <c r="AA157" s="12">
        <v>73.861548999999997</v>
      </c>
      <c r="AB157" s="12">
        <v>75.967506</v>
      </c>
      <c r="AC157" s="12">
        <v>78.133499</v>
      </c>
      <c r="AD157" s="12">
        <v>80.361259000000004</v>
      </c>
      <c r="AE157" s="12">
        <v>82.652527000000006</v>
      </c>
      <c r="AF157" s="12">
        <v>85.009124999999997</v>
      </c>
      <c r="AG157" s="12">
        <v>87.432922000000005</v>
      </c>
      <c r="AH157" s="12">
        <v>89.925826999999998</v>
      </c>
      <c r="AI157" s="12">
        <v>92.489799000000005</v>
      </c>
      <c r="AJ157" s="12">
        <v>95.126891999999998</v>
      </c>
      <c r="AK157" s="12">
        <v>97.839164999999994</v>
      </c>
      <c r="AL157" s="12">
        <v>100.62876900000001</v>
      </c>
      <c r="AM157" s="8">
        <v>2.6546E-2</v>
      </c>
    </row>
    <row r="158" spans="1:39" ht="15" customHeight="1">
      <c r="A158" s="7" t="s">
        <v>226</v>
      </c>
      <c r="B158" s="10" t="s">
        <v>193</v>
      </c>
      <c r="C158" s="12">
        <v>12</v>
      </c>
      <c r="D158" s="12">
        <v>22.050463000000001</v>
      </c>
      <c r="E158" s="12">
        <v>22.720963999999999</v>
      </c>
      <c r="F158" s="12">
        <v>23.370450999999999</v>
      </c>
      <c r="G158" s="12">
        <v>24.009786999999999</v>
      </c>
      <c r="H158" s="12">
        <v>24.633120999999999</v>
      </c>
      <c r="I158" s="12">
        <v>25.261976000000001</v>
      </c>
      <c r="J158" s="12">
        <v>25.876101999999999</v>
      </c>
      <c r="K158" s="12">
        <v>26.497482000000002</v>
      </c>
      <c r="L158" s="12">
        <v>27.131969000000002</v>
      </c>
      <c r="M158" s="12">
        <v>27.785097</v>
      </c>
      <c r="N158" s="12">
        <v>28.438852000000001</v>
      </c>
      <c r="O158" s="12">
        <v>29.096955999999999</v>
      </c>
      <c r="P158" s="12">
        <v>29.765426999999999</v>
      </c>
      <c r="Q158" s="12">
        <v>30.440947999999999</v>
      </c>
      <c r="R158" s="12">
        <v>31.145287</v>
      </c>
      <c r="S158" s="12">
        <v>31.884796000000001</v>
      </c>
      <c r="T158" s="12">
        <v>32.674610000000001</v>
      </c>
      <c r="U158" s="12">
        <v>33.518951000000001</v>
      </c>
      <c r="V158" s="12">
        <v>34.414886000000003</v>
      </c>
      <c r="W158" s="12">
        <v>35.328040999999999</v>
      </c>
      <c r="X158" s="12">
        <v>36.279536999999998</v>
      </c>
      <c r="Y158" s="12">
        <v>37.293968</v>
      </c>
      <c r="Z158" s="12">
        <v>38.353721999999998</v>
      </c>
      <c r="AA158" s="12">
        <v>39.444386000000002</v>
      </c>
      <c r="AB158" s="12">
        <v>40.569035</v>
      </c>
      <c r="AC158" s="12">
        <v>41.725741999999997</v>
      </c>
      <c r="AD158" s="12">
        <v>42.915436</v>
      </c>
      <c r="AE158" s="12">
        <v>44.139046</v>
      </c>
      <c r="AF158" s="12">
        <v>45.397545000000001</v>
      </c>
      <c r="AG158" s="12">
        <v>46.691929000000002</v>
      </c>
      <c r="AH158" s="12">
        <v>48.023215999999998</v>
      </c>
      <c r="AI158" s="12">
        <v>49.39246</v>
      </c>
      <c r="AJ158" s="12">
        <v>50.800747000000001</v>
      </c>
      <c r="AK158" s="12">
        <v>52.249184</v>
      </c>
      <c r="AL158" s="12">
        <v>53.738922000000002</v>
      </c>
      <c r="AM158" s="8">
        <v>2.6546E-2</v>
      </c>
    </row>
    <row r="159" spans="1:39" ht="15" customHeight="1">
      <c r="A159" s="7" t="s">
        <v>225</v>
      </c>
      <c r="B159" s="10" t="s">
        <v>191</v>
      </c>
      <c r="C159" s="12">
        <v>8</v>
      </c>
      <c r="D159" s="12">
        <v>9.0796030000000005</v>
      </c>
      <c r="E159" s="12">
        <v>9.3556919999999995</v>
      </c>
      <c r="F159" s="12">
        <v>9.6231279999999995</v>
      </c>
      <c r="G159" s="12">
        <v>9.8863839999999996</v>
      </c>
      <c r="H159" s="12">
        <v>10.143050000000001</v>
      </c>
      <c r="I159" s="12">
        <v>10.401991000000001</v>
      </c>
      <c r="J159" s="12">
        <v>10.654866</v>
      </c>
      <c r="K159" s="12">
        <v>10.910728000000001</v>
      </c>
      <c r="L159" s="12">
        <v>11.171988000000001</v>
      </c>
      <c r="M159" s="12">
        <v>11.440923</v>
      </c>
      <c r="N159" s="12">
        <v>11.710115999999999</v>
      </c>
      <c r="O159" s="12">
        <v>11.9811</v>
      </c>
      <c r="P159" s="12">
        <v>12.256353000000001</v>
      </c>
      <c r="Q159" s="12">
        <v>12.534509999999999</v>
      </c>
      <c r="R159" s="12">
        <v>12.824531</v>
      </c>
      <c r="S159" s="12">
        <v>13.129034000000001</v>
      </c>
      <c r="T159" s="12">
        <v>13.454252</v>
      </c>
      <c r="U159" s="12">
        <v>13.801923</v>
      </c>
      <c r="V159" s="12">
        <v>14.170836</v>
      </c>
      <c r="W159" s="12">
        <v>14.54684</v>
      </c>
      <c r="X159" s="12">
        <v>14.938634</v>
      </c>
      <c r="Y159" s="12">
        <v>15.356339999999999</v>
      </c>
      <c r="Z159" s="12">
        <v>15.792709</v>
      </c>
      <c r="AA159" s="12">
        <v>16.241807999999999</v>
      </c>
      <c r="AB159" s="12">
        <v>16.704896999999999</v>
      </c>
      <c r="AC159" s="12">
        <v>17.181190000000001</v>
      </c>
      <c r="AD159" s="12">
        <v>17.671061999999999</v>
      </c>
      <c r="AE159" s="12">
        <v>18.174901999999999</v>
      </c>
      <c r="AF159" s="12">
        <v>18.693107999999999</v>
      </c>
      <c r="AG159" s="12">
        <v>19.226089000000002</v>
      </c>
      <c r="AH159" s="12">
        <v>19.774265</v>
      </c>
      <c r="AI159" s="12">
        <v>20.338073999999999</v>
      </c>
      <c r="AJ159" s="12">
        <v>20.917957000000001</v>
      </c>
      <c r="AK159" s="12">
        <v>21.514372000000002</v>
      </c>
      <c r="AL159" s="12">
        <v>22.127791999999999</v>
      </c>
      <c r="AM159" s="8">
        <v>2.6546E-2</v>
      </c>
    </row>
    <row r="160" spans="1:39" ht="15" customHeight="1">
      <c r="A160" s="7" t="s">
        <v>224</v>
      </c>
      <c r="B160" s="10" t="s">
        <v>189</v>
      </c>
      <c r="C160" s="12">
        <v>7</v>
      </c>
      <c r="D160" s="12">
        <v>10.160507000000001</v>
      </c>
      <c r="E160" s="12">
        <v>10.469462999999999</v>
      </c>
      <c r="F160" s="12">
        <v>10.768738000000001</v>
      </c>
      <c r="G160" s="12">
        <v>11.063333999999999</v>
      </c>
      <c r="H160" s="12">
        <v>11.350555</v>
      </c>
      <c r="I160" s="12">
        <v>11.640323</v>
      </c>
      <c r="J160" s="12">
        <v>11.923303000000001</v>
      </c>
      <c r="K160" s="12">
        <v>12.209624</v>
      </c>
      <c r="L160" s="12">
        <v>12.501987</v>
      </c>
      <c r="M160" s="12">
        <v>12.802937</v>
      </c>
      <c r="N160" s="12">
        <v>13.104177</v>
      </c>
      <c r="O160" s="12">
        <v>13.407420999999999</v>
      </c>
      <c r="P160" s="12">
        <v>13.715443</v>
      </c>
      <c r="Q160" s="12">
        <v>14.026711000000001</v>
      </c>
      <c r="R160" s="12">
        <v>14.351259000000001</v>
      </c>
      <c r="S160" s="12">
        <v>14.692014</v>
      </c>
      <c r="T160" s="12">
        <v>15.055948000000001</v>
      </c>
      <c r="U160" s="12">
        <v>15.445007</v>
      </c>
      <c r="V160" s="12">
        <v>15.857839999999999</v>
      </c>
      <c r="W160" s="12">
        <v>16.278604999999999</v>
      </c>
      <c r="X160" s="12">
        <v>16.717040999999998</v>
      </c>
      <c r="Y160" s="12">
        <v>17.184474999999999</v>
      </c>
      <c r="Z160" s="12">
        <v>17.672792000000001</v>
      </c>
      <c r="AA160" s="12">
        <v>18.175353999999999</v>
      </c>
      <c r="AB160" s="12">
        <v>18.693573000000001</v>
      </c>
      <c r="AC160" s="12">
        <v>19.226568</v>
      </c>
      <c r="AD160" s="12">
        <v>19.774759</v>
      </c>
      <c r="AE160" s="12">
        <v>20.338578999999999</v>
      </c>
      <c r="AF160" s="12">
        <v>20.918475999999998</v>
      </c>
      <c r="AG160" s="12">
        <v>21.514907999999998</v>
      </c>
      <c r="AH160" s="12">
        <v>22.128343999999998</v>
      </c>
      <c r="AI160" s="12">
        <v>22.759271999999999</v>
      </c>
      <c r="AJ160" s="12">
        <v>23.408187999999999</v>
      </c>
      <c r="AK160" s="12">
        <v>24.075604999999999</v>
      </c>
      <c r="AL160" s="12">
        <v>24.762053000000002</v>
      </c>
      <c r="AM160" s="8">
        <v>2.6546E-2</v>
      </c>
    </row>
    <row r="161" spans="1:39" ht="15" customHeight="1">
      <c r="A161" s="7" t="s">
        <v>223</v>
      </c>
      <c r="B161" s="6" t="s">
        <v>222</v>
      </c>
      <c r="C161" s="18">
        <v>1659</v>
      </c>
      <c r="D161" s="18">
        <v>1711.1416019999999</v>
      </c>
      <c r="E161" s="18">
        <v>1769.4339600000001</v>
      </c>
      <c r="F161" s="18">
        <v>1833.5158690000001</v>
      </c>
      <c r="G161" s="18">
        <v>1897.8973390000001</v>
      </c>
      <c r="H161" s="18">
        <v>1961.8969729999999</v>
      </c>
      <c r="I161" s="18">
        <v>2029.3203120000001</v>
      </c>
      <c r="J161" s="18">
        <v>2099.735107</v>
      </c>
      <c r="K161" s="18">
        <v>2171.7851559999999</v>
      </c>
      <c r="L161" s="18">
        <v>2243.193115</v>
      </c>
      <c r="M161" s="18">
        <v>2316.0017090000001</v>
      </c>
      <c r="N161" s="18">
        <v>2388.443115</v>
      </c>
      <c r="O161" s="18">
        <v>2460.6816410000001</v>
      </c>
      <c r="P161" s="18">
        <v>2534.5710450000001</v>
      </c>
      <c r="Q161" s="18">
        <v>2609.1032709999999</v>
      </c>
      <c r="R161" s="18">
        <v>2687.7236330000001</v>
      </c>
      <c r="S161" s="18">
        <v>2767.6608890000002</v>
      </c>
      <c r="T161" s="18">
        <v>2847.6679690000001</v>
      </c>
      <c r="U161" s="18">
        <v>2930.4096679999998</v>
      </c>
      <c r="V161" s="18">
        <v>3015.6147460000002</v>
      </c>
      <c r="W161" s="18">
        <v>3104.0134280000002</v>
      </c>
      <c r="X161" s="18">
        <v>3194.5261230000001</v>
      </c>
      <c r="Y161" s="18">
        <v>3285.373047</v>
      </c>
      <c r="Z161" s="18">
        <v>3379.9277339999999</v>
      </c>
      <c r="AA161" s="18">
        <v>3476.1340329999998</v>
      </c>
      <c r="AB161" s="18">
        <v>3573.72876</v>
      </c>
      <c r="AC161" s="18">
        <v>3673.7016600000002</v>
      </c>
      <c r="AD161" s="18">
        <v>3777.2526859999998</v>
      </c>
      <c r="AE161" s="18">
        <v>3884.344971</v>
      </c>
      <c r="AF161" s="18">
        <v>3994.8608399999998</v>
      </c>
      <c r="AG161" s="18">
        <v>4108.5888670000004</v>
      </c>
      <c r="AH161" s="18">
        <v>4225.8007809999999</v>
      </c>
      <c r="AI161" s="18">
        <v>4346.6103519999997</v>
      </c>
      <c r="AJ161" s="18">
        <v>4470.6347660000001</v>
      </c>
      <c r="AK161" s="18">
        <v>4598.4580079999996</v>
      </c>
      <c r="AL161" s="18">
        <v>4731.0585940000001</v>
      </c>
      <c r="AM161" s="4">
        <v>3.0363000000000001E-2</v>
      </c>
    </row>
    <row r="163" spans="1:39" ht="15" customHeight="1">
      <c r="B163" s="6" t="s">
        <v>221</v>
      </c>
    </row>
    <row r="164" spans="1:39" ht="15" customHeight="1">
      <c r="A164" s="7" t="s">
        <v>220</v>
      </c>
      <c r="B164" s="10" t="s">
        <v>219</v>
      </c>
      <c r="C164" s="9">
        <v>0</v>
      </c>
      <c r="D164" s="9">
        <v>0.79</v>
      </c>
      <c r="E164" s="9">
        <v>0.86</v>
      </c>
      <c r="F164" s="9">
        <v>0.93</v>
      </c>
      <c r="G164" s="9">
        <v>1</v>
      </c>
      <c r="H164" s="9">
        <v>0</v>
      </c>
      <c r="I164" s="9">
        <v>0</v>
      </c>
      <c r="J164" s="9">
        <v>0</v>
      </c>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8" t="s">
        <v>210</v>
      </c>
    </row>
    <row r="165" spans="1:39" ht="15" customHeight="1">
      <c r="A165" s="7" t="s">
        <v>218</v>
      </c>
      <c r="B165" s="10" t="s">
        <v>217</v>
      </c>
      <c r="C165" s="9">
        <v>0</v>
      </c>
      <c r="D165" s="9">
        <v>0</v>
      </c>
      <c r="E165" s="9">
        <v>0</v>
      </c>
      <c r="F165" s="9">
        <v>0</v>
      </c>
      <c r="G165" s="9">
        <v>0</v>
      </c>
      <c r="H165" s="9">
        <v>0.41699999999999998</v>
      </c>
      <c r="I165" s="9">
        <v>0.56299999999999994</v>
      </c>
      <c r="J165" s="9">
        <v>0.70799999999999996</v>
      </c>
      <c r="K165" s="9">
        <v>0.85399999999999998</v>
      </c>
      <c r="L165" s="9">
        <v>1</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8" t="s">
        <v>210</v>
      </c>
    </row>
    <row r="166" spans="1:39" ht="15" customHeight="1">
      <c r="A166" s="7" t="s">
        <v>216</v>
      </c>
      <c r="B166" s="10" t="s">
        <v>215</v>
      </c>
      <c r="C166" s="9">
        <v>0</v>
      </c>
      <c r="D166" s="9">
        <v>0</v>
      </c>
      <c r="E166" s="9">
        <v>0</v>
      </c>
      <c r="F166" s="9">
        <v>0</v>
      </c>
      <c r="G166" s="9">
        <v>0</v>
      </c>
      <c r="H166" s="9">
        <v>0</v>
      </c>
      <c r="I166" s="9">
        <v>0</v>
      </c>
      <c r="J166" s="9">
        <v>0</v>
      </c>
      <c r="K166" s="9">
        <v>0</v>
      </c>
      <c r="L166" s="9">
        <v>0</v>
      </c>
      <c r="M166" s="9">
        <v>0.5</v>
      </c>
      <c r="N166" s="9">
        <v>0.625</v>
      </c>
      <c r="O166" s="9">
        <v>0.75</v>
      </c>
      <c r="P166" s="9">
        <v>0.875</v>
      </c>
      <c r="Q166" s="9">
        <v>1</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8" t="s">
        <v>210</v>
      </c>
    </row>
    <row r="167" spans="1:39" ht="15" customHeight="1">
      <c r="A167" s="7" t="s">
        <v>214</v>
      </c>
      <c r="B167" s="10" t="s">
        <v>213</v>
      </c>
      <c r="C167" s="9">
        <v>0</v>
      </c>
      <c r="D167" s="9">
        <v>0</v>
      </c>
      <c r="E167" s="9">
        <v>0</v>
      </c>
      <c r="F167" s="9">
        <v>0</v>
      </c>
      <c r="G167" s="9">
        <v>0</v>
      </c>
      <c r="H167" s="9">
        <v>0</v>
      </c>
      <c r="I167" s="9">
        <v>0</v>
      </c>
      <c r="J167" s="9">
        <v>0</v>
      </c>
      <c r="K167" s="9">
        <v>0</v>
      </c>
      <c r="L167" s="9">
        <v>0</v>
      </c>
      <c r="M167" s="9">
        <v>0</v>
      </c>
      <c r="N167" s="9">
        <v>0</v>
      </c>
      <c r="O167" s="9">
        <v>0</v>
      </c>
      <c r="P167" s="9">
        <v>0</v>
      </c>
      <c r="Q167" s="9">
        <v>0</v>
      </c>
      <c r="R167" s="9">
        <v>0.85699999999999998</v>
      </c>
      <c r="S167" s="9">
        <v>0.89300000000000002</v>
      </c>
      <c r="T167" s="9">
        <v>0.92900000000000005</v>
      </c>
      <c r="U167" s="9">
        <v>0.96399999999999997</v>
      </c>
      <c r="V167" s="9">
        <v>1</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210</v>
      </c>
    </row>
    <row r="168" spans="1:39" ht="15" customHeight="1">
      <c r="A168" s="7" t="s">
        <v>212</v>
      </c>
      <c r="B168" s="10" t="s">
        <v>211</v>
      </c>
      <c r="C168" s="9">
        <v>0</v>
      </c>
      <c r="D168" s="9">
        <v>0</v>
      </c>
      <c r="E168" s="9">
        <v>0</v>
      </c>
      <c r="F168" s="9">
        <v>0</v>
      </c>
      <c r="G168" s="9">
        <v>0</v>
      </c>
      <c r="H168" s="9">
        <v>0</v>
      </c>
      <c r="I168" s="9">
        <v>0</v>
      </c>
      <c r="J168" s="9">
        <v>0</v>
      </c>
      <c r="K168" s="9">
        <v>0</v>
      </c>
      <c r="L168" s="9">
        <v>0</v>
      </c>
      <c r="M168" s="9">
        <v>0</v>
      </c>
      <c r="N168" s="9">
        <v>0</v>
      </c>
      <c r="O168" s="9">
        <v>0</v>
      </c>
      <c r="P168" s="9">
        <v>0</v>
      </c>
      <c r="Q168" s="9">
        <v>0</v>
      </c>
      <c r="R168" s="9">
        <v>0</v>
      </c>
      <c r="S168" s="9">
        <v>0</v>
      </c>
      <c r="T168" s="9">
        <v>0</v>
      </c>
      <c r="U168" s="9">
        <v>0</v>
      </c>
      <c r="V168" s="9">
        <v>0</v>
      </c>
      <c r="W168" s="9">
        <v>0.82399999999999995</v>
      </c>
      <c r="X168" s="9">
        <v>0.85899999999999999</v>
      </c>
      <c r="Y168" s="9">
        <v>0.89400000000000002</v>
      </c>
      <c r="Z168" s="9">
        <v>0.92900000000000005</v>
      </c>
      <c r="AA168" s="9">
        <v>0.96499999999999997</v>
      </c>
      <c r="AB168" s="9">
        <v>1</v>
      </c>
      <c r="AC168" s="9">
        <v>1</v>
      </c>
      <c r="AD168" s="9">
        <v>1</v>
      </c>
      <c r="AE168" s="9">
        <v>1</v>
      </c>
      <c r="AF168" s="9">
        <v>1</v>
      </c>
      <c r="AG168" s="9">
        <v>1</v>
      </c>
      <c r="AH168" s="9">
        <v>1</v>
      </c>
      <c r="AI168" s="9">
        <v>1</v>
      </c>
      <c r="AJ168" s="9">
        <v>1</v>
      </c>
      <c r="AK168" s="9">
        <v>1</v>
      </c>
      <c r="AL168" s="9">
        <v>1</v>
      </c>
      <c r="AM168" s="8" t="s">
        <v>210</v>
      </c>
    </row>
    <row r="169" spans="1:39" ht="15" customHeight="1">
      <c r="A169" s="7" t="s">
        <v>209</v>
      </c>
      <c r="B169" s="10" t="s">
        <v>208</v>
      </c>
      <c r="C169" s="9">
        <v>7.4999999999999993E-5</v>
      </c>
      <c r="D169" s="9">
        <v>7.4999999999999993E-5</v>
      </c>
      <c r="E169" s="9">
        <v>7.4999999999999993E-5</v>
      </c>
      <c r="F169" s="9">
        <v>7.4999999999999993E-5</v>
      </c>
      <c r="G169" s="9">
        <v>7.4999999999999993E-5</v>
      </c>
      <c r="H169" s="9">
        <v>7.4999999999999993E-5</v>
      </c>
      <c r="I169" s="9">
        <v>7.4999999999999993E-5</v>
      </c>
      <c r="J169" s="9">
        <v>7.4999999999999993E-5</v>
      </c>
      <c r="K169" s="9">
        <v>7.4999999999999993E-5</v>
      </c>
      <c r="L169" s="9">
        <v>7.4999999999999993E-5</v>
      </c>
      <c r="M169" s="9">
        <v>7.4999999999999993E-5</v>
      </c>
      <c r="N169" s="9">
        <v>7.4999999999999993E-5</v>
      </c>
      <c r="O169" s="9">
        <v>7.4999999999999993E-5</v>
      </c>
      <c r="P169" s="9">
        <v>7.4999999999999993E-5</v>
      </c>
      <c r="Q169" s="9">
        <v>1.2E-4</v>
      </c>
      <c r="R169" s="9">
        <v>2.12E-4</v>
      </c>
      <c r="S169" s="9">
        <v>3.6299999999999999E-4</v>
      </c>
      <c r="T169" s="9">
        <v>6.3199999999999997E-4</v>
      </c>
      <c r="U169" s="9">
        <v>8.7200000000000005E-4</v>
      </c>
      <c r="V169" s="9">
        <v>1.4059999999999999E-3</v>
      </c>
      <c r="W169" s="9">
        <v>2.0969999999999999E-3</v>
      </c>
      <c r="X169" s="9">
        <v>3.6240000000000001E-3</v>
      </c>
      <c r="Y169" s="9">
        <v>5.2050000000000004E-3</v>
      </c>
      <c r="Z169" s="9">
        <v>7.8580000000000004E-3</v>
      </c>
      <c r="AA169" s="9">
        <v>1.2475999999999999E-2</v>
      </c>
      <c r="AB169" s="9">
        <v>1.8606999999999999E-2</v>
      </c>
      <c r="AC169" s="9">
        <v>2.6405000000000001E-2</v>
      </c>
      <c r="AD169" s="9">
        <v>3.755E-2</v>
      </c>
      <c r="AE169" s="9">
        <v>5.3886000000000003E-2</v>
      </c>
      <c r="AF169" s="9">
        <v>7.7435000000000004E-2</v>
      </c>
      <c r="AG169" s="9">
        <v>0.109872</v>
      </c>
      <c r="AH169" s="9">
        <v>0.15532699999999999</v>
      </c>
      <c r="AI169" s="9">
        <v>0.22118499999999999</v>
      </c>
      <c r="AJ169" s="9">
        <v>0.29105799999999998</v>
      </c>
      <c r="AK169" s="9">
        <v>0.38175500000000001</v>
      </c>
      <c r="AL169" s="9">
        <v>0.48144999999999999</v>
      </c>
      <c r="AM169" s="8">
        <v>0.29422900000000002</v>
      </c>
    </row>
    <row r="170" spans="1:39" ht="15" customHeight="1">
      <c r="A170" s="7" t="s">
        <v>207</v>
      </c>
      <c r="B170" s="10" t="s">
        <v>206</v>
      </c>
      <c r="C170" s="9">
        <v>7.4999999999999993E-5</v>
      </c>
      <c r="D170" s="9">
        <v>7.4999999999999993E-5</v>
      </c>
      <c r="E170" s="9">
        <v>7.4999999999999993E-5</v>
      </c>
      <c r="F170" s="9">
        <v>7.4999999999999993E-5</v>
      </c>
      <c r="G170" s="9">
        <v>7.4999999999999993E-5</v>
      </c>
      <c r="H170" s="9">
        <v>7.4999999999999993E-5</v>
      </c>
      <c r="I170" s="9">
        <v>7.4999999999999993E-5</v>
      </c>
      <c r="J170" s="9">
        <v>7.4999999999999993E-5</v>
      </c>
      <c r="K170" s="9">
        <v>7.4999999999999993E-5</v>
      </c>
      <c r="L170" s="9">
        <v>7.4999999999999993E-5</v>
      </c>
      <c r="M170" s="9">
        <v>9.3599999999999998E-4</v>
      </c>
      <c r="N170" s="9">
        <v>1.5380000000000001E-3</v>
      </c>
      <c r="O170" s="9">
        <v>2.4529999999999999E-3</v>
      </c>
      <c r="P170" s="9">
        <v>3.454E-3</v>
      </c>
      <c r="Q170" s="9">
        <v>5.3499999999999997E-3</v>
      </c>
      <c r="R170" s="9">
        <v>8.8229999999999992E-3</v>
      </c>
      <c r="S170" s="9">
        <v>1.4241999999999999E-2</v>
      </c>
      <c r="T170" s="9">
        <v>2.3206000000000001E-2</v>
      </c>
      <c r="U170" s="9">
        <v>3.1743E-2</v>
      </c>
      <c r="V170" s="9">
        <v>4.8438000000000002E-2</v>
      </c>
      <c r="W170" s="9">
        <v>6.9348999999999994E-2</v>
      </c>
      <c r="X170" s="9">
        <v>0.108624</v>
      </c>
      <c r="Y170" s="9">
        <v>0.14791699999999999</v>
      </c>
      <c r="Z170" s="9">
        <v>0.20436199999999999</v>
      </c>
      <c r="AA170" s="9">
        <v>0.28327400000000003</v>
      </c>
      <c r="AB170" s="9">
        <v>0.36752699999999999</v>
      </c>
      <c r="AC170" s="9">
        <v>0.45183800000000002</v>
      </c>
      <c r="AD170" s="9">
        <v>0.54006100000000001</v>
      </c>
      <c r="AE170" s="9">
        <v>0.62840399999999996</v>
      </c>
      <c r="AF170" s="9">
        <v>0.71037899999999998</v>
      </c>
      <c r="AG170" s="9">
        <v>0.78031399999999995</v>
      </c>
      <c r="AH170" s="9">
        <v>0.83854600000000001</v>
      </c>
      <c r="AI170" s="9">
        <v>0.886378</v>
      </c>
      <c r="AJ170" s="9">
        <v>0.91771899999999995</v>
      </c>
      <c r="AK170" s="9">
        <v>0.94261099999999998</v>
      </c>
      <c r="AL170" s="9">
        <v>0.96028999999999998</v>
      </c>
      <c r="AM170" s="8">
        <v>0.32078000000000001</v>
      </c>
    </row>
    <row r="171" spans="1:39" ht="15" customHeight="1">
      <c r="A171" s="7" t="s">
        <v>205</v>
      </c>
      <c r="B171" s="10" t="s">
        <v>204</v>
      </c>
      <c r="C171" s="9">
        <v>7.4999999999999993E-5</v>
      </c>
      <c r="D171" s="9">
        <v>7.4999999999999993E-5</v>
      </c>
      <c r="E171" s="9">
        <v>7.4999999999999993E-5</v>
      </c>
      <c r="F171" s="9">
        <v>7.4999999999999993E-5</v>
      </c>
      <c r="G171" s="9">
        <v>7.4999999999999993E-5</v>
      </c>
      <c r="H171" s="9">
        <v>7.4999999999999993E-5</v>
      </c>
      <c r="I171" s="9">
        <v>7.4999999999999993E-5</v>
      </c>
      <c r="J171" s="9">
        <v>7.4999999999999993E-5</v>
      </c>
      <c r="K171" s="9">
        <v>7.4999999999999993E-5</v>
      </c>
      <c r="L171" s="9">
        <v>7.4999999999999993E-5</v>
      </c>
      <c r="M171" s="9">
        <v>7.4999999999999993E-5</v>
      </c>
      <c r="N171" s="9">
        <v>7.4999999999999993E-5</v>
      </c>
      <c r="O171" s="9">
        <v>7.4999999999999993E-5</v>
      </c>
      <c r="P171" s="9">
        <v>7.4999999999999993E-5</v>
      </c>
      <c r="Q171" s="9">
        <v>7.4999999999999993E-5</v>
      </c>
      <c r="R171" s="9">
        <v>7.4999999999999993E-5</v>
      </c>
      <c r="S171" s="9">
        <v>7.4999999999999993E-5</v>
      </c>
      <c r="T171" s="9">
        <v>7.4999999999999993E-5</v>
      </c>
      <c r="U171" s="9">
        <v>7.4999999999999993E-5</v>
      </c>
      <c r="V171" s="9">
        <v>7.4999999999999993E-5</v>
      </c>
      <c r="W171" s="9">
        <v>7.4999999999999993E-5</v>
      </c>
      <c r="X171" s="9">
        <v>7.4999999999999993E-5</v>
      </c>
      <c r="Y171" s="9">
        <v>7.4999999999999993E-5</v>
      </c>
      <c r="Z171" s="9">
        <v>7.4999999999999993E-5</v>
      </c>
      <c r="AA171" s="9">
        <v>7.4999999999999993E-5</v>
      </c>
      <c r="AB171" s="9">
        <v>7.4999999999999993E-5</v>
      </c>
      <c r="AC171" s="9">
        <v>7.4999999999999993E-5</v>
      </c>
      <c r="AD171" s="9">
        <v>7.4999999999999993E-5</v>
      </c>
      <c r="AE171" s="9">
        <v>7.4999999999999993E-5</v>
      </c>
      <c r="AF171" s="9">
        <v>7.4999999999999993E-5</v>
      </c>
      <c r="AG171" s="9">
        <v>7.4999999999999993E-5</v>
      </c>
      <c r="AH171" s="9">
        <v>7.4999999999999993E-5</v>
      </c>
      <c r="AI171" s="9">
        <v>7.4999999999999993E-5</v>
      </c>
      <c r="AJ171" s="9">
        <v>7.4999999999999993E-5</v>
      </c>
      <c r="AK171" s="9">
        <v>7.4999999999999993E-5</v>
      </c>
      <c r="AL171" s="9">
        <v>7.4999999999999993E-5</v>
      </c>
      <c r="AM171" s="8">
        <v>0</v>
      </c>
    </row>
    <row r="172" spans="1:39" ht="15" customHeight="1">
      <c r="A172" s="7" t="s">
        <v>203</v>
      </c>
      <c r="B172" s="10" t="s">
        <v>202</v>
      </c>
      <c r="C172" s="9">
        <v>7.4999999999999993E-5</v>
      </c>
      <c r="D172" s="9">
        <v>7.4999999999999993E-5</v>
      </c>
      <c r="E172" s="9">
        <v>7.4999999999999993E-5</v>
      </c>
      <c r="F172" s="9">
        <v>7.4999999999999993E-5</v>
      </c>
      <c r="G172" s="9">
        <v>7.4999999999999993E-5</v>
      </c>
      <c r="H172" s="9">
        <v>7.4999999999999993E-5</v>
      </c>
      <c r="I172" s="9">
        <v>7.4999999999999993E-5</v>
      </c>
      <c r="J172" s="9">
        <v>7.4999999999999993E-5</v>
      </c>
      <c r="K172" s="9">
        <v>7.4999999999999993E-5</v>
      </c>
      <c r="L172" s="9">
        <v>7.4999999999999993E-5</v>
      </c>
      <c r="M172" s="9">
        <v>7.4999999999999993E-5</v>
      </c>
      <c r="N172" s="9">
        <v>7.4999999999999993E-5</v>
      </c>
      <c r="O172" s="9">
        <v>7.4999999999999993E-5</v>
      </c>
      <c r="P172" s="9">
        <v>7.4999999999999993E-5</v>
      </c>
      <c r="Q172" s="9">
        <v>7.4999999999999993E-5</v>
      </c>
      <c r="R172" s="9">
        <v>7.4999999999999993E-5</v>
      </c>
      <c r="S172" s="9">
        <v>7.4999999999999993E-5</v>
      </c>
      <c r="T172" s="9">
        <v>7.4999999999999993E-5</v>
      </c>
      <c r="U172" s="9">
        <v>7.4999999999999993E-5</v>
      </c>
      <c r="V172" s="9">
        <v>7.4999999999999993E-5</v>
      </c>
      <c r="W172" s="9">
        <v>7.4999999999999993E-5</v>
      </c>
      <c r="X172" s="9">
        <v>7.4999999999999993E-5</v>
      </c>
      <c r="Y172" s="9">
        <v>7.4999999999999993E-5</v>
      </c>
      <c r="Z172" s="9">
        <v>7.4999999999999993E-5</v>
      </c>
      <c r="AA172" s="9">
        <v>7.4999999999999993E-5</v>
      </c>
      <c r="AB172" s="9">
        <v>7.4999999999999993E-5</v>
      </c>
      <c r="AC172" s="9">
        <v>7.4999999999999993E-5</v>
      </c>
      <c r="AD172" s="9">
        <v>7.4999999999999993E-5</v>
      </c>
      <c r="AE172" s="9">
        <v>7.4999999999999993E-5</v>
      </c>
      <c r="AF172" s="9">
        <v>7.4999999999999993E-5</v>
      </c>
      <c r="AG172" s="9">
        <v>7.4999999999999993E-5</v>
      </c>
      <c r="AH172" s="9">
        <v>7.4999999999999993E-5</v>
      </c>
      <c r="AI172" s="9">
        <v>7.4999999999999993E-5</v>
      </c>
      <c r="AJ172" s="9">
        <v>7.4999999999999993E-5</v>
      </c>
      <c r="AK172" s="9">
        <v>7.4999999999999993E-5</v>
      </c>
      <c r="AL172" s="9">
        <v>7.4999999999999993E-5</v>
      </c>
      <c r="AM172" s="8">
        <v>0</v>
      </c>
    </row>
    <row r="174" spans="1:39" ht="15" customHeight="1">
      <c r="B174" s="6" t="s">
        <v>201</v>
      </c>
    </row>
    <row r="175" spans="1:39" ht="15" customHeight="1">
      <c r="B175" s="6" t="s">
        <v>200</v>
      </c>
    </row>
    <row r="176" spans="1:39" ht="15" customHeight="1">
      <c r="A176" s="7" t="s">
        <v>199</v>
      </c>
      <c r="B176" s="10" t="s">
        <v>193</v>
      </c>
      <c r="C176" s="11">
        <v>75.308678</v>
      </c>
      <c r="D176" s="11">
        <v>76.137069999999994</v>
      </c>
      <c r="E176" s="11">
        <v>76.928207</v>
      </c>
      <c r="F176" s="11">
        <v>77.059997999999993</v>
      </c>
      <c r="G176" s="11">
        <v>77.191779999999994</v>
      </c>
      <c r="H176" s="11">
        <v>77.193297999999999</v>
      </c>
      <c r="I176" s="11">
        <v>77.852997000000002</v>
      </c>
      <c r="J176" s="11">
        <v>78.508185999999995</v>
      </c>
      <c r="K176" s="11">
        <v>79.167877000000004</v>
      </c>
      <c r="L176" s="11">
        <v>79.827590999999998</v>
      </c>
      <c r="M176" s="11">
        <v>79.828879999999998</v>
      </c>
      <c r="N176" s="11">
        <v>80.959427000000005</v>
      </c>
      <c r="O176" s="11">
        <v>82.090446</v>
      </c>
      <c r="P176" s="11">
        <v>83.221573000000006</v>
      </c>
      <c r="Q176" s="11">
        <v>84.354240000000004</v>
      </c>
      <c r="R176" s="11">
        <v>84.358306999999996</v>
      </c>
      <c r="S176" s="11">
        <v>84.746589999999998</v>
      </c>
      <c r="T176" s="11">
        <v>85.140656000000007</v>
      </c>
      <c r="U176" s="11">
        <v>85.523430000000005</v>
      </c>
      <c r="V176" s="11">
        <v>85.930137999999999</v>
      </c>
      <c r="W176" s="11">
        <v>85.970268000000004</v>
      </c>
      <c r="X176" s="11">
        <v>86.483253000000005</v>
      </c>
      <c r="Y176" s="11">
        <v>86.996475000000004</v>
      </c>
      <c r="Z176" s="11">
        <v>87.539574000000002</v>
      </c>
      <c r="AA176" s="11">
        <v>88.136711000000005</v>
      </c>
      <c r="AB176" s="11">
        <v>88.734779000000003</v>
      </c>
      <c r="AC176" s="11">
        <v>88.891120999999998</v>
      </c>
      <c r="AD176" s="11">
        <v>89.065978999999999</v>
      </c>
      <c r="AE176" s="11">
        <v>89.260536000000002</v>
      </c>
      <c r="AF176" s="11">
        <v>89.472686999999993</v>
      </c>
      <c r="AG176" s="11">
        <v>89.700157000000004</v>
      </c>
      <c r="AH176" s="11">
        <v>89.959023000000002</v>
      </c>
      <c r="AI176" s="11">
        <v>90.279053000000005</v>
      </c>
      <c r="AJ176" s="11">
        <v>90.589363000000006</v>
      </c>
      <c r="AK176" s="11">
        <v>90.968352999999993</v>
      </c>
      <c r="AL176" s="11">
        <v>91.370384000000001</v>
      </c>
      <c r="AM176" s="8">
        <v>5.3790000000000001E-3</v>
      </c>
    </row>
    <row r="177" spans="1:39" ht="15" customHeight="1">
      <c r="A177" s="7" t="s">
        <v>198</v>
      </c>
      <c r="B177" s="10" t="s">
        <v>191</v>
      </c>
      <c r="C177" s="11">
        <v>73.5</v>
      </c>
      <c r="D177" s="11">
        <v>74.308502000000004</v>
      </c>
      <c r="E177" s="11">
        <v>75.080642999999995</v>
      </c>
      <c r="F177" s="11">
        <v>75.209259000000003</v>
      </c>
      <c r="G177" s="11">
        <v>75.337883000000005</v>
      </c>
      <c r="H177" s="11">
        <v>75.339354999999998</v>
      </c>
      <c r="I177" s="11">
        <v>75.983208000000005</v>
      </c>
      <c r="J177" s="11">
        <v>76.622664999999998</v>
      </c>
      <c r="K177" s="11">
        <v>77.266518000000005</v>
      </c>
      <c r="L177" s="11">
        <v>77.910385000000005</v>
      </c>
      <c r="M177" s="11">
        <v>77.911636000000001</v>
      </c>
      <c r="N177" s="11">
        <v>79.015045000000001</v>
      </c>
      <c r="O177" s="11">
        <v>80.118874000000005</v>
      </c>
      <c r="P177" s="11">
        <v>81.222847000000002</v>
      </c>
      <c r="Q177" s="11">
        <v>82.328308000000007</v>
      </c>
      <c r="R177" s="11">
        <v>82.332283000000004</v>
      </c>
      <c r="S177" s="11">
        <v>82.711226999999994</v>
      </c>
      <c r="T177" s="11">
        <v>83.095832999999999</v>
      </c>
      <c r="U177" s="11">
        <v>83.469429000000005</v>
      </c>
      <c r="V177" s="11">
        <v>83.866378999999995</v>
      </c>
      <c r="W177" s="11">
        <v>83.905533000000005</v>
      </c>
      <c r="X177" s="11">
        <v>84.406204000000002</v>
      </c>
      <c r="Y177" s="11">
        <v>84.907096999999993</v>
      </c>
      <c r="Z177" s="11">
        <v>85.437149000000005</v>
      </c>
      <c r="AA177" s="11">
        <v>86.019936000000001</v>
      </c>
      <c r="AB177" s="11">
        <v>86.603652999999994</v>
      </c>
      <c r="AC177" s="11">
        <v>86.756241000000003</v>
      </c>
      <c r="AD177" s="11">
        <v>86.926879999999997</v>
      </c>
      <c r="AE177" s="11">
        <v>87.116791000000006</v>
      </c>
      <c r="AF177" s="11">
        <v>87.323822000000007</v>
      </c>
      <c r="AG177" s="11">
        <v>87.545845</v>
      </c>
      <c r="AH177" s="11">
        <v>87.798491999999996</v>
      </c>
      <c r="AI177" s="11">
        <v>88.110832000000002</v>
      </c>
      <c r="AJ177" s="11">
        <v>88.413689000000005</v>
      </c>
      <c r="AK177" s="11">
        <v>88.783585000000002</v>
      </c>
      <c r="AL177" s="11">
        <v>89.175956999999997</v>
      </c>
      <c r="AM177" s="8">
        <v>5.3790000000000001E-3</v>
      </c>
    </row>
    <row r="178" spans="1:39" ht="15" customHeight="1">
      <c r="A178" s="7" t="s">
        <v>197</v>
      </c>
      <c r="B178" s="10" t="s">
        <v>189</v>
      </c>
      <c r="C178" s="11">
        <v>48.090260000000001</v>
      </c>
      <c r="D178" s="11">
        <v>48.619255000000003</v>
      </c>
      <c r="E178" s="11">
        <v>49.124451000000001</v>
      </c>
      <c r="F178" s="11">
        <v>49.208610999999998</v>
      </c>
      <c r="G178" s="11">
        <v>49.292763000000001</v>
      </c>
      <c r="H178" s="11">
        <v>49.293731999999999</v>
      </c>
      <c r="I178" s="11">
        <v>49.714995999999999</v>
      </c>
      <c r="J178" s="11">
        <v>50.133381</v>
      </c>
      <c r="K178" s="11">
        <v>50.554661000000003</v>
      </c>
      <c r="L178" s="11">
        <v>50.975924999999997</v>
      </c>
      <c r="M178" s="11">
        <v>50.976748999999998</v>
      </c>
      <c r="N178" s="11">
        <v>51.698684999999998</v>
      </c>
      <c r="O178" s="11">
        <v>52.420921</v>
      </c>
      <c r="P178" s="11">
        <v>53.143234</v>
      </c>
      <c r="Q178" s="11">
        <v>53.866534999999999</v>
      </c>
      <c r="R178" s="11">
        <v>53.869121999999997</v>
      </c>
      <c r="S178" s="11">
        <v>54.117072999999998</v>
      </c>
      <c r="T178" s="11">
        <v>54.368713</v>
      </c>
      <c r="U178" s="11">
        <v>54.613148000000002</v>
      </c>
      <c r="V178" s="11">
        <v>54.872864</v>
      </c>
      <c r="W178" s="11">
        <v>54.898487000000003</v>
      </c>
      <c r="X178" s="11">
        <v>55.226063000000003</v>
      </c>
      <c r="Y178" s="11">
        <v>55.553801999999997</v>
      </c>
      <c r="Z178" s="11">
        <v>55.900599999999997</v>
      </c>
      <c r="AA178" s="11">
        <v>56.281920999999997</v>
      </c>
      <c r="AB178" s="11">
        <v>56.663840999999998</v>
      </c>
      <c r="AC178" s="11">
        <v>56.763668000000003</v>
      </c>
      <c r="AD178" s="11">
        <v>56.875323999999999</v>
      </c>
      <c r="AE178" s="11">
        <v>56.999577000000002</v>
      </c>
      <c r="AF178" s="11">
        <v>57.135047999999998</v>
      </c>
      <c r="AG178" s="11">
        <v>57.280304000000001</v>
      </c>
      <c r="AH178" s="11">
        <v>57.445610000000002</v>
      </c>
      <c r="AI178" s="11">
        <v>57.649971000000001</v>
      </c>
      <c r="AJ178" s="11">
        <v>57.848125000000003</v>
      </c>
      <c r="AK178" s="11">
        <v>58.090153000000001</v>
      </c>
      <c r="AL178" s="11">
        <v>58.346870000000003</v>
      </c>
      <c r="AM178" s="8">
        <v>5.3790000000000001E-3</v>
      </c>
    </row>
    <row r="179" spans="1:39" ht="15" customHeight="1">
      <c r="A179" s="7" t="s">
        <v>196</v>
      </c>
      <c r="B179" s="10" t="s">
        <v>187</v>
      </c>
      <c r="C179" s="11">
        <v>70.795410000000004</v>
      </c>
      <c r="D179" s="11">
        <v>71.815337999999997</v>
      </c>
      <c r="E179" s="11">
        <v>72.558639999999997</v>
      </c>
      <c r="F179" s="11">
        <v>72.679878000000002</v>
      </c>
      <c r="G179" s="11">
        <v>72.800819000000004</v>
      </c>
      <c r="H179" s="11">
        <v>72.798805000000002</v>
      </c>
      <c r="I179" s="11">
        <v>73.417418999999995</v>
      </c>
      <c r="J179" s="11">
        <v>74.031670000000005</v>
      </c>
      <c r="K179" s="11">
        <v>74.650008999999997</v>
      </c>
      <c r="L179" s="11">
        <v>75.268265</v>
      </c>
      <c r="M179" s="11">
        <v>75.265647999999999</v>
      </c>
      <c r="N179" s="11">
        <v>76.327629000000002</v>
      </c>
      <c r="O179" s="11">
        <v>77.389999000000003</v>
      </c>
      <c r="P179" s="11">
        <v>78.452477000000002</v>
      </c>
      <c r="Q179" s="11">
        <v>79.516304000000005</v>
      </c>
      <c r="R179" s="11">
        <v>79.516159000000002</v>
      </c>
      <c r="S179" s="11">
        <v>79.878189000000006</v>
      </c>
      <c r="T179" s="11">
        <v>80.245750000000001</v>
      </c>
      <c r="U179" s="11">
        <v>80.602767999999998</v>
      </c>
      <c r="V179" s="11">
        <v>80.982429999999994</v>
      </c>
      <c r="W179" s="11">
        <v>81.016662999999994</v>
      </c>
      <c r="X179" s="11">
        <v>81.496573999999995</v>
      </c>
      <c r="Y179" s="11">
        <v>81.976746000000006</v>
      </c>
      <c r="Z179" s="11">
        <v>82.484748999999994</v>
      </c>
      <c r="AA179" s="11">
        <v>83.043694000000002</v>
      </c>
      <c r="AB179" s="11">
        <v>83.603538999999998</v>
      </c>
      <c r="AC179" s="11">
        <v>83.760650999999996</v>
      </c>
      <c r="AD179" s="11">
        <v>83.935287000000002</v>
      </c>
      <c r="AE179" s="11">
        <v>84.128601000000003</v>
      </c>
      <c r="AF179" s="11">
        <v>84.338554000000002</v>
      </c>
      <c r="AG179" s="11">
        <v>84.563049000000007</v>
      </c>
      <c r="AH179" s="11">
        <v>84.817222999999998</v>
      </c>
      <c r="AI179" s="11">
        <v>85.129104999999996</v>
      </c>
      <c r="AJ179" s="11">
        <v>85.431884999999994</v>
      </c>
      <c r="AK179" s="11">
        <v>85.799582999999998</v>
      </c>
      <c r="AL179" s="11">
        <v>86.189109999999999</v>
      </c>
      <c r="AM179" s="8">
        <v>5.3810000000000004E-3</v>
      </c>
    </row>
    <row r="180" spans="1:39" ht="15" customHeight="1">
      <c r="B180" s="6" t="s">
        <v>195</v>
      </c>
    </row>
    <row r="181" spans="1:39" ht="15" customHeight="1">
      <c r="A181" s="7" t="s">
        <v>194</v>
      </c>
      <c r="B181" s="10" t="s">
        <v>193</v>
      </c>
      <c r="C181" s="11">
        <v>71.782730000000001</v>
      </c>
      <c r="D181" s="11">
        <v>73.248054999999994</v>
      </c>
      <c r="E181" s="11">
        <v>73.513015999999993</v>
      </c>
      <c r="F181" s="11">
        <v>73.778769999999994</v>
      </c>
      <c r="G181" s="11">
        <v>74.032425000000003</v>
      </c>
      <c r="H181" s="11">
        <v>74.281836999999996</v>
      </c>
      <c r="I181" s="11">
        <v>74.525870999999995</v>
      </c>
      <c r="J181" s="11">
        <v>74.774673000000007</v>
      </c>
      <c r="K181" s="11">
        <v>75.041725</v>
      </c>
      <c r="L181" s="11">
        <v>75.319344000000001</v>
      </c>
      <c r="M181" s="11">
        <v>75.594109000000003</v>
      </c>
      <c r="N181" s="11">
        <v>75.905495000000002</v>
      </c>
      <c r="O181" s="11">
        <v>76.255684000000002</v>
      </c>
      <c r="P181" s="11">
        <v>76.642432999999997</v>
      </c>
      <c r="Q181" s="11">
        <v>77.050819000000004</v>
      </c>
      <c r="R181" s="11">
        <v>77.452538000000004</v>
      </c>
      <c r="S181" s="11">
        <v>77.851044000000002</v>
      </c>
      <c r="T181" s="11">
        <v>78.267380000000003</v>
      </c>
      <c r="U181" s="11">
        <v>78.693787</v>
      </c>
      <c r="V181" s="11">
        <v>79.122512999999998</v>
      </c>
      <c r="W181" s="11">
        <v>79.552277000000004</v>
      </c>
      <c r="X181" s="11">
        <v>79.975493999999998</v>
      </c>
      <c r="Y181" s="11">
        <v>80.420631</v>
      </c>
      <c r="Z181" s="11">
        <v>80.865234000000001</v>
      </c>
      <c r="AA181" s="11">
        <v>81.328896</v>
      </c>
      <c r="AB181" s="11">
        <v>81.805831999999995</v>
      </c>
      <c r="AC181" s="11">
        <v>82.270409000000001</v>
      </c>
      <c r="AD181" s="11">
        <v>82.716735999999997</v>
      </c>
      <c r="AE181" s="11">
        <v>83.150734</v>
      </c>
      <c r="AF181" s="11">
        <v>83.565453000000005</v>
      </c>
      <c r="AG181" s="11">
        <v>83.969909999999999</v>
      </c>
      <c r="AH181" s="11">
        <v>84.359947000000005</v>
      </c>
      <c r="AI181" s="11">
        <v>84.746596999999994</v>
      </c>
      <c r="AJ181" s="11">
        <v>85.126571999999996</v>
      </c>
      <c r="AK181" s="11">
        <v>85.507430999999997</v>
      </c>
      <c r="AL181" s="11">
        <v>85.890998999999994</v>
      </c>
      <c r="AM181" s="8">
        <v>4.6940000000000003E-3</v>
      </c>
    </row>
    <row r="182" spans="1:39" ht="15" customHeight="1">
      <c r="A182" s="7" t="s">
        <v>192</v>
      </c>
      <c r="B182" s="10" t="s">
        <v>191</v>
      </c>
      <c r="C182" s="11">
        <v>63.851233999999998</v>
      </c>
      <c r="D182" s="11">
        <v>71.082053999999999</v>
      </c>
      <c r="E182" s="11">
        <v>71.334525999999997</v>
      </c>
      <c r="F182" s="11">
        <v>71.620902999999998</v>
      </c>
      <c r="G182" s="11">
        <v>71.951637000000005</v>
      </c>
      <c r="H182" s="11">
        <v>72.251755000000003</v>
      </c>
      <c r="I182" s="11">
        <v>72.565551999999997</v>
      </c>
      <c r="J182" s="11">
        <v>72.917343000000002</v>
      </c>
      <c r="K182" s="11">
        <v>73.279404</v>
      </c>
      <c r="L182" s="11">
        <v>73.669983000000002</v>
      </c>
      <c r="M182" s="11">
        <v>74.053237999999993</v>
      </c>
      <c r="N182" s="11">
        <v>74.441909999999993</v>
      </c>
      <c r="O182" s="11">
        <v>74.845894000000001</v>
      </c>
      <c r="P182" s="11">
        <v>75.269165000000001</v>
      </c>
      <c r="Q182" s="11">
        <v>75.708091999999994</v>
      </c>
      <c r="R182" s="11">
        <v>76.148833999999994</v>
      </c>
      <c r="S182" s="11">
        <v>76.612212999999997</v>
      </c>
      <c r="T182" s="11">
        <v>77.069587999999996</v>
      </c>
      <c r="U182" s="11">
        <v>77.506218000000004</v>
      </c>
      <c r="V182" s="11">
        <v>77.909096000000005</v>
      </c>
      <c r="W182" s="11">
        <v>78.313537999999994</v>
      </c>
      <c r="X182" s="11">
        <v>78.726639000000006</v>
      </c>
      <c r="Y182" s="11">
        <v>79.148482999999999</v>
      </c>
      <c r="Z182" s="11">
        <v>79.579369</v>
      </c>
      <c r="AA182" s="11">
        <v>79.997757000000007</v>
      </c>
      <c r="AB182" s="11">
        <v>80.446433999999996</v>
      </c>
      <c r="AC182" s="11">
        <v>80.914116000000007</v>
      </c>
      <c r="AD182" s="11">
        <v>81.401024000000007</v>
      </c>
      <c r="AE182" s="11">
        <v>81.905556000000004</v>
      </c>
      <c r="AF182" s="11">
        <v>82.381737000000001</v>
      </c>
      <c r="AG182" s="11">
        <v>82.842087000000006</v>
      </c>
      <c r="AH182" s="11">
        <v>83.289696000000006</v>
      </c>
      <c r="AI182" s="11">
        <v>83.720107999999996</v>
      </c>
      <c r="AJ182" s="11">
        <v>84.137366999999998</v>
      </c>
      <c r="AK182" s="11">
        <v>84.536415000000005</v>
      </c>
      <c r="AL182" s="11">
        <v>84.94632</v>
      </c>
      <c r="AM182" s="8">
        <v>5.2550000000000001E-3</v>
      </c>
    </row>
    <row r="183" spans="1:39" ht="15" customHeight="1">
      <c r="A183" s="7" t="s">
        <v>190</v>
      </c>
      <c r="B183" s="10" t="s">
        <v>189</v>
      </c>
      <c r="C183" s="11">
        <v>46.402397000000001</v>
      </c>
      <c r="D183" s="11">
        <v>46.452396</v>
      </c>
      <c r="E183" s="11">
        <v>46.624107000000002</v>
      </c>
      <c r="F183" s="11">
        <v>46.791182999999997</v>
      </c>
      <c r="G183" s="11">
        <v>46.943061999999998</v>
      </c>
      <c r="H183" s="11">
        <v>47.081203000000002</v>
      </c>
      <c r="I183" s="11">
        <v>47.236697999999997</v>
      </c>
      <c r="J183" s="11">
        <v>47.412457000000003</v>
      </c>
      <c r="K183" s="11">
        <v>47.627872000000004</v>
      </c>
      <c r="L183" s="11">
        <v>47.814177999999998</v>
      </c>
      <c r="M183" s="11">
        <v>48.008826999999997</v>
      </c>
      <c r="N183" s="11">
        <v>48.250061000000002</v>
      </c>
      <c r="O183" s="11">
        <v>48.493792999999997</v>
      </c>
      <c r="P183" s="11">
        <v>48.738678</v>
      </c>
      <c r="Q183" s="11">
        <v>49.003723000000001</v>
      </c>
      <c r="R183" s="11">
        <v>49.270332000000003</v>
      </c>
      <c r="S183" s="11">
        <v>49.523479000000002</v>
      </c>
      <c r="T183" s="11">
        <v>49.790379000000001</v>
      </c>
      <c r="U183" s="11">
        <v>50.088248999999998</v>
      </c>
      <c r="V183" s="11">
        <v>50.372520000000002</v>
      </c>
      <c r="W183" s="11">
        <v>50.636958999999997</v>
      </c>
      <c r="X183" s="11">
        <v>50.906818000000001</v>
      </c>
      <c r="Y183" s="11">
        <v>51.181736000000001</v>
      </c>
      <c r="Z183" s="11">
        <v>51.441581999999997</v>
      </c>
      <c r="AA183" s="11">
        <v>51.707500000000003</v>
      </c>
      <c r="AB183" s="11">
        <v>51.982318999999997</v>
      </c>
      <c r="AC183" s="11">
        <v>52.258892000000003</v>
      </c>
      <c r="AD183" s="11">
        <v>52.534354999999998</v>
      </c>
      <c r="AE183" s="11">
        <v>52.818824999999997</v>
      </c>
      <c r="AF183" s="11">
        <v>53.102924000000002</v>
      </c>
      <c r="AG183" s="11">
        <v>53.381691000000004</v>
      </c>
      <c r="AH183" s="11">
        <v>53.657482000000002</v>
      </c>
      <c r="AI183" s="11">
        <v>53.929878000000002</v>
      </c>
      <c r="AJ183" s="11">
        <v>54.195847000000001</v>
      </c>
      <c r="AK183" s="11">
        <v>54.459147999999999</v>
      </c>
      <c r="AL183" s="11">
        <v>54.721156999999998</v>
      </c>
      <c r="AM183" s="8">
        <v>4.8300000000000001E-3</v>
      </c>
    </row>
    <row r="184" spans="1:39" ht="15" customHeight="1">
      <c r="A184" s="7" t="s">
        <v>188</v>
      </c>
      <c r="B184" s="10" t="s">
        <v>187</v>
      </c>
      <c r="C184" s="11">
        <v>66.679198999999997</v>
      </c>
      <c r="D184" s="11">
        <v>66.679198999999997</v>
      </c>
      <c r="E184" s="11">
        <v>66.924819999999997</v>
      </c>
      <c r="F184" s="11">
        <v>67.177986000000004</v>
      </c>
      <c r="G184" s="11">
        <v>67.431572000000003</v>
      </c>
      <c r="H184" s="11">
        <v>67.672531000000006</v>
      </c>
      <c r="I184" s="11">
        <v>67.917373999999995</v>
      </c>
      <c r="J184" s="11">
        <v>68.178534999999997</v>
      </c>
      <c r="K184" s="11">
        <v>68.460944999999995</v>
      </c>
      <c r="L184" s="11">
        <v>68.750534000000002</v>
      </c>
      <c r="M184" s="11">
        <v>69.038612000000001</v>
      </c>
      <c r="N184" s="11">
        <v>69.358635000000007</v>
      </c>
      <c r="O184" s="11">
        <v>69.705237999999994</v>
      </c>
      <c r="P184" s="11">
        <v>70.077826999999999</v>
      </c>
      <c r="Q184" s="11">
        <v>70.470832999999999</v>
      </c>
      <c r="R184" s="11">
        <v>70.860847000000007</v>
      </c>
      <c r="S184" s="11">
        <v>71.252112999999994</v>
      </c>
      <c r="T184" s="11">
        <v>71.654953000000006</v>
      </c>
      <c r="U184" s="11">
        <v>72.064812000000003</v>
      </c>
      <c r="V184" s="11">
        <v>72.464607000000001</v>
      </c>
      <c r="W184" s="11">
        <v>72.861289999999997</v>
      </c>
      <c r="X184" s="11">
        <v>73.257689999999997</v>
      </c>
      <c r="Y184" s="11">
        <v>73.669623999999999</v>
      </c>
      <c r="Z184" s="11">
        <v>74.080185</v>
      </c>
      <c r="AA184" s="11">
        <v>74.499251999999998</v>
      </c>
      <c r="AB184" s="11">
        <v>74.935410000000005</v>
      </c>
      <c r="AC184" s="11">
        <v>75.382537999999997</v>
      </c>
      <c r="AD184" s="11">
        <v>75.824759999999998</v>
      </c>
      <c r="AE184" s="11">
        <v>76.267089999999996</v>
      </c>
      <c r="AF184" s="11">
        <v>76.691451999999998</v>
      </c>
      <c r="AG184" s="11">
        <v>77.105118000000004</v>
      </c>
      <c r="AH184" s="11">
        <v>77.507118000000006</v>
      </c>
      <c r="AI184" s="11">
        <v>77.902068999999997</v>
      </c>
      <c r="AJ184" s="11">
        <v>78.288666000000006</v>
      </c>
      <c r="AK184" s="11">
        <v>78.670440999999997</v>
      </c>
      <c r="AL184" s="11">
        <v>79.056579999999997</v>
      </c>
      <c r="AM184" s="8">
        <v>5.0200000000000002E-3</v>
      </c>
    </row>
    <row r="186" spans="1:39" ht="15" customHeight="1">
      <c r="B186" s="6" t="s">
        <v>186</v>
      </c>
    </row>
    <row r="187" spans="1:39" ht="15" customHeight="1">
      <c r="B187" s="6" t="s">
        <v>185</v>
      </c>
    </row>
    <row r="188" spans="1:39" ht="15" customHeight="1">
      <c r="A188" s="7" t="s">
        <v>184</v>
      </c>
      <c r="B188" s="10" t="s">
        <v>183</v>
      </c>
      <c r="C188" s="12">
        <v>2342.0878910000001</v>
      </c>
      <c r="D188" s="12">
        <v>2341.9892580000001</v>
      </c>
      <c r="E188" s="12">
        <v>2389.0981449999999</v>
      </c>
      <c r="F188" s="12">
        <v>2438.6035160000001</v>
      </c>
      <c r="G188" s="12">
        <v>2481.8061520000001</v>
      </c>
      <c r="H188" s="12">
        <v>2532.5971679999998</v>
      </c>
      <c r="I188" s="12">
        <v>2591.7192380000001</v>
      </c>
      <c r="J188" s="12">
        <v>2649.3808589999999</v>
      </c>
      <c r="K188" s="12">
        <v>2702.1254880000001</v>
      </c>
      <c r="L188" s="12">
        <v>2755.1801759999998</v>
      </c>
      <c r="M188" s="12">
        <v>2805.7578119999998</v>
      </c>
      <c r="N188" s="12">
        <v>2849.7470699999999</v>
      </c>
      <c r="O188" s="12">
        <v>2896.3720699999999</v>
      </c>
      <c r="P188" s="12">
        <v>2948.2875979999999</v>
      </c>
      <c r="Q188" s="12">
        <v>2995.4379880000001</v>
      </c>
      <c r="R188" s="12">
        <v>3035.173828</v>
      </c>
      <c r="S188" s="12">
        <v>3073.5429690000001</v>
      </c>
      <c r="T188" s="12">
        <v>3114.8691410000001</v>
      </c>
      <c r="U188" s="12">
        <v>3162.086914</v>
      </c>
      <c r="V188" s="12">
        <v>3211.9072270000001</v>
      </c>
      <c r="W188" s="12">
        <v>3263.0502929999998</v>
      </c>
      <c r="X188" s="12">
        <v>3313.9633789999998</v>
      </c>
      <c r="Y188" s="12">
        <v>3364.491211</v>
      </c>
      <c r="Z188" s="12">
        <v>3419.836914</v>
      </c>
      <c r="AA188" s="12">
        <v>3471.6293949999999</v>
      </c>
      <c r="AB188" s="12">
        <v>3519.8559570000002</v>
      </c>
      <c r="AC188" s="12">
        <v>3568.3686520000001</v>
      </c>
      <c r="AD188" s="12">
        <v>3619.2460940000001</v>
      </c>
      <c r="AE188" s="12">
        <v>3670.7329100000002</v>
      </c>
      <c r="AF188" s="12">
        <v>3722.3198240000002</v>
      </c>
      <c r="AG188" s="12">
        <v>3775.7490229999999</v>
      </c>
      <c r="AH188" s="12">
        <v>3829.2739259999998</v>
      </c>
      <c r="AI188" s="12">
        <v>3878.366211</v>
      </c>
      <c r="AJ188" s="12">
        <v>3925.580078</v>
      </c>
      <c r="AK188" s="12">
        <v>3975.5146479999999</v>
      </c>
      <c r="AL188" s="12">
        <v>4024.8901369999999</v>
      </c>
      <c r="AM188" s="8">
        <v>1.6053999999999999E-2</v>
      </c>
    </row>
    <row r="189" spans="1:39" ht="15" customHeight="1">
      <c r="A189" s="7" t="s">
        <v>182</v>
      </c>
      <c r="B189" s="10" t="s">
        <v>181</v>
      </c>
      <c r="C189" s="12">
        <v>285.96353099999999</v>
      </c>
      <c r="D189" s="12">
        <v>295.56710800000002</v>
      </c>
      <c r="E189" s="12">
        <v>305.48623700000002</v>
      </c>
      <c r="F189" s="12">
        <v>315.731964</v>
      </c>
      <c r="G189" s="12">
        <v>325.57275399999997</v>
      </c>
      <c r="H189" s="12">
        <v>335.40329000000003</v>
      </c>
      <c r="I189" s="12">
        <v>345.19207799999998</v>
      </c>
      <c r="J189" s="12">
        <v>355.15747099999999</v>
      </c>
      <c r="K189" s="12">
        <v>365.29321299999998</v>
      </c>
      <c r="L189" s="12">
        <v>375.65286300000002</v>
      </c>
      <c r="M189" s="12">
        <v>386.225281</v>
      </c>
      <c r="N189" s="12">
        <v>396.75958300000002</v>
      </c>
      <c r="O189" s="12">
        <v>407.51928700000002</v>
      </c>
      <c r="P189" s="12">
        <v>418.53237899999999</v>
      </c>
      <c r="Q189" s="12">
        <v>429.89343300000002</v>
      </c>
      <c r="R189" s="12">
        <v>441.78143299999999</v>
      </c>
      <c r="S189" s="12">
        <v>453.97753899999998</v>
      </c>
      <c r="T189" s="12">
        <v>466.482483</v>
      </c>
      <c r="U189" s="12">
        <v>479.42587300000002</v>
      </c>
      <c r="V189" s="12">
        <v>492.954498</v>
      </c>
      <c r="W189" s="12">
        <v>506.97860700000001</v>
      </c>
      <c r="X189" s="12">
        <v>521.30102499999998</v>
      </c>
      <c r="Y189" s="12">
        <v>535.93151899999998</v>
      </c>
      <c r="Z189" s="12">
        <v>551.06750499999998</v>
      </c>
      <c r="AA189" s="12">
        <v>566.66711399999997</v>
      </c>
      <c r="AB189" s="12">
        <v>581.74499500000002</v>
      </c>
      <c r="AC189" s="12">
        <v>598.31481900000006</v>
      </c>
      <c r="AD189" s="12">
        <v>615.50817900000004</v>
      </c>
      <c r="AE189" s="12">
        <v>633.30578600000001</v>
      </c>
      <c r="AF189" s="12">
        <v>651.88867200000004</v>
      </c>
      <c r="AG189" s="12">
        <v>671.22485400000005</v>
      </c>
      <c r="AH189" s="12">
        <v>691.35461399999997</v>
      </c>
      <c r="AI189" s="12">
        <v>712.26660200000003</v>
      </c>
      <c r="AJ189" s="12">
        <v>734.00561500000003</v>
      </c>
      <c r="AK189" s="12">
        <v>756.56957999999997</v>
      </c>
      <c r="AL189" s="12">
        <v>779.89807099999996</v>
      </c>
      <c r="AM189" s="8">
        <v>2.8948000000000002E-2</v>
      </c>
    </row>
    <row r="190" spans="1:39" ht="15" customHeight="1">
      <c r="A190" s="7" t="s">
        <v>180</v>
      </c>
      <c r="B190" s="10" t="s">
        <v>179</v>
      </c>
      <c r="C190" s="12">
        <v>194.75393700000001</v>
      </c>
      <c r="D190" s="12">
        <v>206.82818599999999</v>
      </c>
      <c r="E190" s="12">
        <v>219.29385400000001</v>
      </c>
      <c r="F190" s="12">
        <v>233.184326</v>
      </c>
      <c r="G190" s="12">
        <v>247.398743</v>
      </c>
      <c r="H190" s="12">
        <v>261.975616</v>
      </c>
      <c r="I190" s="12">
        <v>276.82800300000002</v>
      </c>
      <c r="J190" s="12">
        <v>291.884705</v>
      </c>
      <c r="K190" s="12">
        <v>307.25885</v>
      </c>
      <c r="L190" s="12">
        <v>323.03982500000001</v>
      </c>
      <c r="M190" s="12">
        <v>339.071259</v>
      </c>
      <c r="N190" s="12">
        <v>355.34039300000001</v>
      </c>
      <c r="O190" s="12">
        <v>371.87417599999998</v>
      </c>
      <c r="P190" s="12">
        <v>388.747162</v>
      </c>
      <c r="Q190" s="12">
        <v>405.76962300000002</v>
      </c>
      <c r="R190" s="12">
        <v>423.61251800000002</v>
      </c>
      <c r="S190" s="12">
        <v>441.96395899999999</v>
      </c>
      <c r="T190" s="12">
        <v>460.673676</v>
      </c>
      <c r="U190" s="12">
        <v>479.92605600000002</v>
      </c>
      <c r="V190" s="12">
        <v>499.88217200000003</v>
      </c>
      <c r="W190" s="12">
        <v>520.50622599999997</v>
      </c>
      <c r="X190" s="12">
        <v>541.89953600000001</v>
      </c>
      <c r="Y190" s="12">
        <v>563.432861</v>
      </c>
      <c r="Z190" s="12">
        <v>586.20141599999999</v>
      </c>
      <c r="AA190" s="12">
        <v>609.59765600000003</v>
      </c>
      <c r="AB190" s="12">
        <v>633.33227499999998</v>
      </c>
      <c r="AC190" s="12">
        <v>659.12658699999997</v>
      </c>
      <c r="AD190" s="12">
        <v>685.93481399999996</v>
      </c>
      <c r="AE190" s="12">
        <v>713.74328600000001</v>
      </c>
      <c r="AF190" s="12">
        <v>742.79370100000006</v>
      </c>
      <c r="AG190" s="12">
        <v>773.05895999999996</v>
      </c>
      <c r="AH190" s="12">
        <v>804.60314900000003</v>
      </c>
      <c r="AI190" s="12">
        <v>837.42541500000004</v>
      </c>
      <c r="AJ190" s="12">
        <v>871.59582499999999</v>
      </c>
      <c r="AK190" s="12">
        <v>907.125854</v>
      </c>
      <c r="AL190" s="12">
        <v>943.94714399999998</v>
      </c>
      <c r="AM190" s="8">
        <v>4.5664000000000003E-2</v>
      </c>
    </row>
    <row r="191" spans="1:39" ht="15" customHeight="1">
      <c r="A191" s="7" t="s">
        <v>178</v>
      </c>
      <c r="B191" s="10" t="s">
        <v>177</v>
      </c>
      <c r="C191" s="12">
        <v>556.26666299999999</v>
      </c>
      <c r="D191" s="12">
        <v>570.82043499999997</v>
      </c>
      <c r="E191" s="12">
        <v>591.20239300000003</v>
      </c>
      <c r="F191" s="12">
        <v>614.24176</v>
      </c>
      <c r="G191" s="12">
        <v>638.09674099999995</v>
      </c>
      <c r="H191" s="12">
        <v>663.16625999999997</v>
      </c>
      <c r="I191" s="12">
        <v>688.681152</v>
      </c>
      <c r="J191" s="12">
        <v>714.53283699999997</v>
      </c>
      <c r="K191" s="12">
        <v>740.96252400000003</v>
      </c>
      <c r="L191" s="12">
        <v>767.83148200000005</v>
      </c>
      <c r="M191" s="12">
        <v>794.78241000000003</v>
      </c>
      <c r="N191" s="12">
        <v>822.18975799999998</v>
      </c>
      <c r="O191" s="12">
        <v>850.16290300000003</v>
      </c>
      <c r="P191" s="12">
        <v>878.52825900000005</v>
      </c>
      <c r="Q191" s="12">
        <v>907.45452899999998</v>
      </c>
      <c r="R191" s="12">
        <v>937.74462900000003</v>
      </c>
      <c r="S191" s="12">
        <v>969.18206799999996</v>
      </c>
      <c r="T191" s="12">
        <v>1001.37207</v>
      </c>
      <c r="U191" s="12">
        <v>1034.5451660000001</v>
      </c>
      <c r="V191" s="12">
        <v>1068.8275149999999</v>
      </c>
      <c r="W191" s="12">
        <v>1104.6872559999999</v>
      </c>
      <c r="X191" s="12">
        <v>1142.1579589999999</v>
      </c>
      <c r="Y191" s="12">
        <v>1180.7229</v>
      </c>
      <c r="Z191" s="12">
        <v>1221.3305660000001</v>
      </c>
      <c r="AA191" s="12">
        <v>1263.41626</v>
      </c>
      <c r="AB191" s="12">
        <v>1305.0185550000001</v>
      </c>
      <c r="AC191" s="12">
        <v>1351.6125489999999</v>
      </c>
      <c r="AD191" s="12">
        <v>1400.2189940000001</v>
      </c>
      <c r="AE191" s="12">
        <v>1450.8366699999999</v>
      </c>
      <c r="AF191" s="12">
        <v>1503.887207</v>
      </c>
      <c r="AG191" s="12">
        <v>1559.3520510000001</v>
      </c>
      <c r="AH191" s="12">
        <v>1617.3654790000001</v>
      </c>
      <c r="AI191" s="12">
        <v>1677.9521480000001</v>
      </c>
      <c r="AJ191" s="12">
        <v>1741.260254</v>
      </c>
      <c r="AK191" s="12">
        <v>1807.3376459999999</v>
      </c>
      <c r="AL191" s="12">
        <v>1876.0998540000001</v>
      </c>
      <c r="AM191" s="8">
        <v>3.5616000000000002E-2</v>
      </c>
    </row>
    <row r="192" spans="1:39" ht="15" customHeight="1">
      <c r="A192" s="7" t="s">
        <v>176</v>
      </c>
      <c r="B192" s="10" t="s">
        <v>175</v>
      </c>
      <c r="C192" s="12">
        <v>2531.788818</v>
      </c>
      <c r="D192" s="12">
        <v>2614.9067380000001</v>
      </c>
      <c r="E192" s="12">
        <v>2688.4780270000001</v>
      </c>
      <c r="F192" s="12">
        <v>2762.3820799999999</v>
      </c>
      <c r="G192" s="12">
        <v>2837.3728030000002</v>
      </c>
      <c r="H192" s="12">
        <v>2914.8476559999999</v>
      </c>
      <c r="I192" s="12">
        <v>2993.2253420000002</v>
      </c>
      <c r="J192" s="12">
        <v>3072.711182</v>
      </c>
      <c r="K192" s="12">
        <v>3153.4084469999998</v>
      </c>
      <c r="L192" s="12">
        <v>3235.3488769999999</v>
      </c>
      <c r="M192" s="12">
        <v>3317.6511230000001</v>
      </c>
      <c r="N192" s="12">
        <v>3399.3566890000002</v>
      </c>
      <c r="O192" s="12">
        <v>3480.4099120000001</v>
      </c>
      <c r="P192" s="12">
        <v>3561.5654300000001</v>
      </c>
      <c r="Q192" s="12">
        <v>3641.9155270000001</v>
      </c>
      <c r="R192" s="12">
        <v>3722.5151369999999</v>
      </c>
      <c r="S192" s="12">
        <v>3806.0976559999999</v>
      </c>
      <c r="T192" s="12">
        <v>3890.6240229999999</v>
      </c>
      <c r="U192" s="12">
        <v>3976.429443</v>
      </c>
      <c r="V192" s="12">
        <v>4064.4409179999998</v>
      </c>
      <c r="W192" s="12">
        <v>4155.1640619999998</v>
      </c>
      <c r="X192" s="12">
        <v>4248.7958980000003</v>
      </c>
      <c r="Y192" s="12">
        <v>4343.2817379999997</v>
      </c>
      <c r="Z192" s="12">
        <v>4440.5366210000002</v>
      </c>
      <c r="AA192" s="12">
        <v>4539.361328</v>
      </c>
      <c r="AB192" s="12">
        <v>4635.6240230000003</v>
      </c>
      <c r="AC192" s="12">
        <v>4737.5268550000001</v>
      </c>
      <c r="AD192" s="12">
        <v>4842.3720700000003</v>
      </c>
      <c r="AE192" s="12">
        <v>4949.9116210000002</v>
      </c>
      <c r="AF192" s="12">
        <v>5061.4208980000003</v>
      </c>
      <c r="AG192" s="12">
        <v>5176.5371089999999</v>
      </c>
      <c r="AH192" s="12">
        <v>5295.4418949999999</v>
      </c>
      <c r="AI192" s="12">
        <v>5417.9287109999996</v>
      </c>
      <c r="AJ192" s="12">
        <v>5544.201172</v>
      </c>
      <c r="AK192" s="12">
        <v>5674.1147460000002</v>
      </c>
      <c r="AL192" s="12">
        <v>5807.0971680000002</v>
      </c>
      <c r="AM192" s="8">
        <v>2.3744000000000001E-2</v>
      </c>
    </row>
    <row r="193" spans="1:39" ht="15" customHeight="1">
      <c r="A193" s="7" t="s">
        <v>174</v>
      </c>
      <c r="B193" s="10" t="s">
        <v>173</v>
      </c>
      <c r="C193" s="12">
        <v>428.07928500000003</v>
      </c>
      <c r="D193" s="12">
        <v>444.98254400000002</v>
      </c>
      <c r="E193" s="12">
        <v>462.622589</v>
      </c>
      <c r="F193" s="12">
        <v>481.23406999999997</v>
      </c>
      <c r="G193" s="12">
        <v>500.20275900000001</v>
      </c>
      <c r="H193" s="12">
        <v>519.43218999999999</v>
      </c>
      <c r="I193" s="12">
        <v>539.73486300000002</v>
      </c>
      <c r="J193" s="12">
        <v>560.665344</v>
      </c>
      <c r="K193" s="12">
        <v>582.72741699999995</v>
      </c>
      <c r="L193" s="12">
        <v>605.62536599999999</v>
      </c>
      <c r="M193" s="12">
        <v>629.46948199999997</v>
      </c>
      <c r="N193" s="12">
        <v>654.39141800000004</v>
      </c>
      <c r="O193" s="12">
        <v>680.71051</v>
      </c>
      <c r="P193" s="12">
        <v>708.46630900000002</v>
      </c>
      <c r="Q193" s="12">
        <v>737.38842799999998</v>
      </c>
      <c r="R193" s="12">
        <v>767.55957000000001</v>
      </c>
      <c r="S193" s="12">
        <v>799.25213599999995</v>
      </c>
      <c r="T193" s="12">
        <v>832.12902799999995</v>
      </c>
      <c r="U193" s="12">
        <v>867.70233199999996</v>
      </c>
      <c r="V193" s="12">
        <v>904.40234399999997</v>
      </c>
      <c r="W193" s="12">
        <v>942.82055700000001</v>
      </c>
      <c r="X193" s="12">
        <v>983.09851100000003</v>
      </c>
      <c r="Y193" s="12">
        <v>1024.8630370000001</v>
      </c>
      <c r="Z193" s="12">
        <v>1069.213135</v>
      </c>
      <c r="AA193" s="12">
        <v>1115.2583010000001</v>
      </c>
      <c r="AB193" s="12">
        <v>1163.064453</v>
      </c>
      <c r="AC193" s="12">
        <v>1214.5207519999999</v>
      </c>
      <c r="AD193" s="12">
        <v>1268.6335449999999</v>
      </c>
      <c r="AE193" s="12">
        <v>1325.4646</v>
      </c>
      <c r="AF193" s="12">
        <v>1385.453857</v>
      </c>
      <c r="AG193" s="12">
        <v>1448.6604</v>
      </c>
      <c r="AH193" s="12">
        <v>1515.281982</v>
      </c>
      <c r="AI193" s="12">
        <v>1585.424561</v>
      </c>
      <c r="AJ193" s="12">
        <v>1659.3061520000001</v>
      </c>
      <c r="AK193" s="12">
        <v>1737.0610349999999</v>
      </c>
      <c r="AL193" s="12">
        <v>1818.6994629999999</v>
      </c>
      <c r="AM193" s="8">
        <v>4.2276000000000001E-2</v>
      </c>
    </row>
    <row r="194" spans="1:39" ht="15" customHeight="1">
      <c r="A194" s="7" t="s">
        <v>172</v>
      </c>
      <c r="B194" s="10" t="s">
        <v>171</v>
      </c>
      <c r="C194" s="12">
        <v>709.32257100000004</v>
      </c>
      <c r="D194" s="12">
        <v>746.50976600000001</v>
      </c>
      <c r="E194" s="12">
        <v>782.69049099999995</v>
      </c>
      <c r="F194" s="12">
        <v>820.53881799999999</v>
      </c>
      <c r="G194" s="12">
        <v>860.62176499999998</v>
      </c>
      <c r="H194" s="12">
        <v>903.03973399999995</v>
      </c>
      <c r="I194" s="12">
        <v>948.20379600000001</v>
      </c>
      <c r="J194" s="12">
        <v>995.00372300000004</v>
      </c>
      <c r="K194" s="12">
        <v>1043.075317</v>
      </c>
      <c r="L194" s="12">
        <v>1092.4975589999999</v>
      </c>
      <c r="M194" s="12">
        <v>1143.4829099999999</v>
      </c>
      <c r="N194" s="12">
        <v>1195.2753909999999</v>
      </c>
      <c r="O194" s="12">
        <v>1247.179443</v>
      </c>
      <c r="P194" s="12">
        <v>1300.6488039999999</v>
      </c>
      <c r="Q194" s="12">
        <v>1355.49585</v>
      </c>
      <c r="R194" s="12">
        <v>1411.777832</v>
      </c>
      <c r="S194" s="12">
        <v>1470.4575199999999</v>
      </c>
      <c r="T194" s="12">
        <v>1529.7138669999999</v>
      </c>
      <c r="U194" s="12">
        <v>1589.5986330000001</v>
      </c>
      <c r="V194" s="12">
        <v>1652.315308</v>
      </c>
      <c r="W194" s="12">
        <v>1717.6954350000001</v>
      </c>
      <c r="X194" s="12">
        <v>1786.0535890000001</v>
      </c>
      <c r="Y194" s="12">
        <v>1853.4498289999999</v>
      </c>
      <c r="Z194" s="12">
        <v>1921.936768</v>
      </c>
      <c r="AA194" s="12">
        <v>1993.655884</v>
      </c>
      <c r="AB194" s="12">
        <v>2058.3078609999998</v>
      </c>
      <c r="AC194" s="12">
        <v>2135.6030270000001</v>
      </c>
      <c r="AD194" s="12">
        <v>2216.2609859999998</v>
      </c>
      <c r="AE194" s="12">
        <v>2300.281982</v>
      </c>
      <c r="AF194" s="12">
        <v>2388.3798830000001</v>
      </c>
      <c r="AG194" s="12">
        <v>2480.5266109999998</v>
      </c>
      <c r="AH194" s="12">
        <v>2576.9494629999999</v>
      </c>
      <c r="AI194" s="12">
        <v>2677.6982419999999</v>
      </c>
      <c r="AJ194" s="12">
        <v>2783.0222170000002</v>
      </c>
      <c r="AK194" s="12">
        <v>2893.0104980000001</v>
      </c>
      <c r="AL194" s="12">
        <v>3007.5263669999999</v>
      </c>
      <c r="AM194" s="8">
        <v>4.1835999999999998E-2</v>
      </c>
    </row>
    <row r="195" spans="1:39" ht="15" customHeight="1">
      <c r="A195" s="7" t="s">
        <v>170</v>
      </c>
      <c r="B195" s="10" t="s">
        <v>169</v>
      </c>
      <c r="C195" s="12">
        <v>651.31341599999996</v>
      </c>
      <c r="D195" s="12">
        <v>662.26635699999997</v>
      </c>
      <c r="E195" s="12">
        <v>678.48260500000004</v>
      </c>
      <c r="F195" s="12">
        <v>696.39410399999997</v>
      </c>
      <c r="G195" s="12">
        <v>714.33068800000001</v>
      </c>
      <c r="H195" s="12">
        <v>732.03106700000001</v>
      </c>
      <c r="I195" s="12">
        <v>749.21093800000006</v>
      </c>
      <c r="J195" s="12">
        <v>766.834656</v>
      </c>
      <c r="K195" s="12">
        <v>785.06146200000001</v>
      </c>
      <c r="L195" s="12">
        <v>803.83319100000006</v>
      </c>
      <c r="M195" s="12">
        <v>823.96826199999998</v>
      </c>
      <c r="N195" s="12">
        <v>843.33111599999995</v>
      </c>
      <c r="O195" s="12">
        <v>862.72369400000002</v>
      </c>
      <c r="P195" s="12">
        <v>882.57598900000005</v>
      </c>
      <c r="Q195" s="12">
        <v>902.80310099999997</v>
      </c>
      <c r="R195" s="12">
        <v>924.04553199999998</v>
      </c>
      <c r="S195" s="12">
        <v>946.61730999999997</v>
      </c>
      <c r="T195" s="12">
        <v>970.04858400000001</v>
      </c>
      <c r="U195" s="12">
        <v>993.96246299999996</v>
      </c>
      <c r="V195" s="12">
        <v>1018.371582</v>
      </c>
      <c r="W195" s="12">
        <v>1042.693115</v>
      </c>
      <c r="X195" s="12">
        <v>1066.9011230000001</v>
      </c>
      <c r="Y195" s="12">
        <v>1090.781982</v>
      </c>
      <c r="Z195" s="12">
        <v>1114.9990230000001</v>
      </c>
      <c r="AA195" s="12">
        <v>1139.2983400000001</v>
      </c>
      <c r="AB195" s="12">
        <v>1157.6623540000001</v>
      </c>
      <c r="AC195" s="12">
        <v>1185.0905760000001</v>
      </c>
      <c r="AD195" s="12">
        <v>1213.5229489999999</v>
      </c>
      <c r="AE195" s="12">
        <v>1242.9221190000001</v>
      </c>
      <c r="AF195" s="12">
        <v>1273.5920410000001</v>
      </c>
      <c r="AG195" s="12">
        <v>1305.4726559999999</v>
      </c>
      <c r="AH195" s="12">
        <v>1338.6252440000001</v>
      </c>
      <c r="AI195" s="12">
        <v>1373.025635</v>
      </c>
      <c r="AJ195" s="12">
        <v>1408.7416989999999</v>
      </c>
      <c r="AK195" s="12">
        <v>1445.7641599999999</v>
      </c>
      <c r="AL195" s="12">
        <v>1483.982178</v>
      </c>
      <c r="AM195" s="8">
        <v>2.4014000000000001E-2</v>
      </c>
    </row>
    <row r="196" spans="1:39" ht="15" customHeight="1">
      <c r="A196" s="7" t="s">
        <v>168</v>
      </c>
      <c r="B196" s="10" t="s">
        <v>167</v>
      </c>
      <c r="C196" s="12">
        <v>1364.9711910000001</v>
      </c>
      <c r="D196" s="12">
        <v>1455.0179439999999</v>
      </c>
      <c r="E196" s="12">
        <v>1540.182861</v>
      </c>
      <c r="F196" s="12">
        <v>1627.3427730000001</v>
      </c>
      <c r="G196" s="12">
        <v>1720.7856449999999</v>
      </c>
      <c r="H196" s="12">
        <v>1817.709717</v>
      </c>
      <c r="I196" s="12">
        <v>1918.902832</v>
      </c>
      <c r="J196" s="12">
        <v>2023.8428960000001</v>
      </c>
      <c r="K196" s="12">
        <v>2134.0546880000002</v>
      </c>
      <c r="L196" s="12">
        <v>2246.256836</v>
      </c>
      <c r="M196" s="12">
        <v>2359.9389649999998</v>
      </c>
      <c r="N196" s="12">
        <v>2475.6264649999998</v>
      </c>
      <c r="O196" s="12">
        <v>2594.5629880000001</v>
      </c>
      <c r="P196" s="12">
        <v>2713.6831050000001</v>
      </c>
      <c r="Q196" s="12">
        <v>2829.211914</v>
      </c>
      <c r="R196" s="12">
        <v>2959.015625</v>
      </c>
      <c r="S196" s="12">
        <v>3091.008789</v>
      </c>
      <c r="T196" s="12">
        <v>3220.7631839999999</v>
      </c>
      <c r="U196" s="12">
        <v>3357.2563479999999</v>
      </c>
      <c r="V196" s="12">
        <v>3495.6791990000002</v>
      </c>
      <c r="W196" s="12">
        <v>3639.9965820000002</v>
      </c>
      <c r="X196" s="12">
        <v>3789.9331050000001</v>
      </c>
      <c r="Y196" s="12">
        <v>3940.883789</v>
      </c>
      <c r="Z196" s="12">
        <v>4100.3603519999997</v>
      </c>
      <c r="AA196" s="12">
        <v>4257.7392579999996</v>
      </c>
      <c r="AB196" s="12">
        <v>4381.2890619999998</v>
      </c>
      <c r="AC196" s="12">
        <v>4534.841797</v>
      </c>
      <c r="AD196" s="12">
        <v>4694.5112300000001</v>
      </c>
      <c r="AE196" s="12">
        <v>4860.232422</v>
      </c>
      <c r="AF196" s="12">
        <v>5033.4116210000002</v>
      </c>
      <c r="AG196" s="12">
        <v>5213.9111329999996</v>
      </c>
      <c r="AH196" s="12">
        <v>5402.1186520000001</v>
      </c>
      <c r="AI196" s="12">
        <v>5598.0463870000003</v>
      </c>
      <c r="AJ196" s="12">
        <v>5802.1176759999998</v>
      </c>
      <c r="AK196" s="12">
        <v>6014.4174800000001</v>
      </c>
      <c r="AL196" s="12">
        <v>6234.5668949999999</v>
      </c>
      <c r="AM196" s="8">
        <v>4.3726000000000001E-2</v>
      </c>
    </row>
    <row r="197" spans="1:39" ht="15" customHeight="1">
      <c r="A197" s="7" t="s">
        <v>166</v>
      </c>
      <c r="B197" s="10" t="s">
        <v>165</v>
      </c>
      <c r="C197" s="12">
        <v>724.879639</v>
      </c>
      <c r="D197" s="12">
        <v>742.49908400000004</v>
      </c>
      <c r="E197" s="12">
        <v>753.91918899999996</v>
      </c>
      <c r="F197" s="12">
        <v>763.84326199999998</v>
      </c>
      <c r="G197" s="12">
        <v>773.65148899999997</v>
      </c>
      <c r="H197" s="12">
        <v>783.58923300000004</v>
      </c>
      <c r="I197" s="12">
        <v>793.62603799999999</v>
      </c>
      <c r="J197" s="12">
        <v>803.46154799999999</v>
      </c>
      <c r="K197" s="12">
        <v>812.96252400000003</v>
      </c>
      <c r="L197" s="12">
        <v>822.50164800000005</v>
      </c>
      <c r="M197" s="12">
        <v>832.12408400000004</v>
      </c>
      <c r="N197" s="12">
        <v>840.82757600000002</v>
      </c>
      <c r="O197" s="12">
        <v>849.37426800000003</v>
      </c>
      <c r="P197" s="12">
        <v>858.09698500000002</v>
      </c>
      <c r="Q197" s="12">
        <v>866.59307899999999</v>
      </c>
      <c r="R197" s="12">
        <v>874.78228799999999</v>
      </c>
      <c r="S197" s="12">
        <v>883.35607900000002</v>
      </c>
      <c r="T197" s="12">
        <v>892.12744099999998</v>
      </c>
      <c r="U197" s="12">
        <v>900.65301499999998</v>
      </c>
      <c r="V197" s="12">
        <v>908.91241500000001</v>
      </c>
      <c r="W197" s="12">
        <v>917.00585899999999</v>
      </c>
      <c r="X197" s="12">
        <v>924.84942599999999</v>
      </c>
      <c r="Y197" s="12">
        <v>931.95532200000002</v>
      </c>
      <c r="Z197" s="12">
        <v>938.84954800000003</v>
      </c>
      <c r="AA197" s="12">
        <v>946.25054899999998</v>
      </c>
      <c r="AB197" s="12">
        <v>956.75018299999999</v>
      </c>
      <c r="AC197" s="12">
        <v>965.84216300000003</v>
      </c>
      <c r="AD197" s="12">
        <v>975.15240500000004</v>
      </c>
      <c r="AE197" s="12">
        <v>984.62676999999996</v>
      </c>
      <c r="AF197" s="12">
        <v>994.47558600000002</v>
      </c>
      <c r="AG197" s="12">
        <v>1004.6207889999999</v>
      </c>
      <c r="AH197" s="12">
        <v>1015.07843</v>
      </c>
      <c r="AI197" s="12">
        <v>1025.8000489999999</v>
      </c>
      <c r="AJ197" s="12">
        <v>1036.805298</v>
      </c>
      <c r="AK197" s="12">
        <v>1048.057129</v>
      </c>
      <c r="AL197" s="12">
        <v>1059.4495850000001</v>
      </c>
      <c r="AM197" s="8">
        <v>1.051E-2</v>
      </c>
    </row>
    <row r="198" spans="1:39" ht="15" customHeight="1">
      <c r="A198" s="7" t="s">
        <v>164</v>
      </c>
      <c r="B198" s="10" t="s">
        <v>163</v>
      </c>
      <c r="C198" s="12">
        <v>1109.7788089999999</v>
      </c>
      <c r="D198" s="12">
        <v>1156.6960449999999</v>
      </c>
      <c r="E198" s="12">
        <v>1203.3948969999999</v>
      </c>
      <c r="F198" s="12">
        <v>1251.2742920000001</v>
      </c>
      <c r="G198" s="12">
        <v>1301.2116699999999</v>
      </c>
      <c r="H198" s="12">
        <v>1353.5457759999999</v>
      </c>
      <c r="I198" s="12">
        <v>1407.740601</v>
      </c>
      <c r="J198" s="12">
        <v>1463.9377440000001</v>
      </c>
      <c r="K198" s="12">
        <v>1522.1367190000001</v>
      </c>
      <c r="L198" s="12">
        <v>1582.415039</v>
      </c>
      <c r="M198" s="12">
        <v>1645.720703</v>
      </c>
      <c r="N198" s="12">
        <v>1709.7669679999999</v>
      </c>
      <c r="O198" s="12">
        <v>1776.7094729999999</v>
      </c>
      <c r="P198" s="12">
        <v>1846.28125</v>
      </c>
      <c r="Q198" s="12">
        <v>1917.2650149999999</v>
      </c>
      <c r="R198" s="12">
        <v>1991.8367920000001</v>
      </c>
      <c r="S198" s="12">
        <v>2070.0954590000001</v>
      </c>
      <c r="T198" s="12">
        <v>2150.9416500000002</v>
      </c>
      <c r="U198" s="12">
        <v>2235.0732419999999</v>
      </c>
      <c r="V198" s="12">
        <v>2323.7617190000001</v>
      </c>
      <c r="W198" s="12">
        <v>2416.6987300000001</v>
      </c>
      <c r="X198" s="12">
        <v>2513.8950199999999</v>
      </c>
      <c r="Y198" s="12">
        <v>2613.929932</v>
      </c>
      <c r="Z198" s="12">
        <v>2719.7390140000002</v>
      </c>
      <c r="AA198" s="12">
        <v>2830.0471189999998</v>
      </c>
      <c r="AB198" s="12">
        <v>2961.155518</v>
      </c>
      <c r="AC198" s="12">
        <v>3083.2729490000002</v>
      </c>
      <c r="AD198" s="12">
        <v>3211.4697270000001</v>
      </c>
      <c r="AE198" s="12">
        <v>3345.8632809999999</v>
      </c>
      <c r="AF198" s="12">
        <v>3487.5073240000002</v>
      </c>
      <c r="AG198" s="12">
        <v>3636.5046390000002</v>
      </c>
      <c r="AH198" s="12">
        <v>3793.3007809999999</v>
      </c>
      <c r="AI198" s="12">
        <v>3958.1076659999999</v>
      </c>
      <c r="AJ198" s="12">
        <v>4131.4189450000003</v>
      </c>
      <c r="AK198" s="12">
        <v>4313.5107420000004</v>
      </c>
      <c r="AL198" s="12">
        <v>4504.3632809999999</v>
      </c>
      <c r="AM198" s="8">
        <v>4.0794999999999998E-2</v>
      </c>
    </row>
    <row r="199" spans="1:39" ht="15" customHeight="1">
      <c r="A199" s="7" t="s">
        <v>162</v>
      </c>
      <c r="B199" s="10" t="s">
        <v>161</v>
      </c>
      <c r="C199" s="12">
        <v>316.49804699999999</v>
      </c>
      <c r="D199" s="12">
        <v>345.41265900000002</v>
      </c>
      <c r="E199" s="12">
        <v>372.92224099999999</v>
      </c>
      <c r="F199" s="12">
        <v>401.82324199999999</v>
      </c>
      <c r="G199" s="12">
        <v>432.59841899999998</v>
      </c>
      <c r="H199" s="12">
        <v>464.33251999999999</v>
      </c>
      <c r="I199" s="12">
        <v>497.22564699999998</v>
      </c>
      <c r="J199" s="12">
        <v>531.54101600000001</v>
      </c>
      <c r="K199" s="12">
        <v>566.71264599999995</v>
      </c>
      <c r="L199" s="12">
        <v>601.99456799999996</v>
      </c>
      <c r="M199" s="12">
        <v>638.02972399999999</v>
      </c>
      <c r="N199" s="12">
        <v>675.392517</v>
      </c>
      <c r="O199" s="12">
        <v>714.27740500000004</v>
      </c>
      <c r="P199" s="12">
        <v>754.66400099999998</v>
      </c>
      <c r="Q199" s="12">
        <v>796.59368900000004</v>
      </c>
      <c r="R199" s="12">
        <v>840.17816200000004</v>
      </c>
      <c r="S199" s="12">
        <v>885.61407499999996</v>
      </c>
      <c r="T199" s="12">
        <v>932.98602300000005</v>
      </c>
      <c r="U199" s="12">
        <v>982.46075399999995</v>
      </c>
      <c r="V199" s="12">
        <v>1034.145996</v>
      </c>
      <c r="W199" s="12">
        <v>1088.4057620000001</v>
      </c>
      <c r="X199" s="12">
        <v>1145.300293</v>
      </c>
      <c r="Y199" s="12">
        <v>1204.588135</v>
      </c>
      <c r="Z199" s="12">
        <v>1266.5600589999999</v>
      </c>
      <c r="AA199" s="12">
        <v>1331.2814940000001</v>
      </c>
      <c r="AB199" s="12">
        <v>1407.9436040000001</v>
      </c>
      <c r="AC199" s="12">
        <v>1480.070068</v>
      </c>
      <c r="AD199" s="12">
        <v>1556.1213379999999</v>
      </c>
      <c r="AE199" s="12">
        <v>1636.2128909999999</v>
      </c>
      <c r="AF199" s="12">
        <v>1720.9868160000001</v>
      </c>
      <c r="AG199" s="12">
        <v>1810.560303</v>
      </c>
      <c r="AH199" s="12">
        <v>1905.2475589999999</v>
      </c>
      <c r="AI199" s="12">
        <v>2005.2373050000001</v>
      </c>
      <c r="AJ199" s="12">
        <v>2110.8803710000002</v>
      </c>
      <c r="AK199" s="12">
        <v>2222.4121089999999</v>
      </c>
      <c r="AL199" s="12">
        <v>2339.9001459999999</v>
      </c>
      <c r="AM199" s="8">
        <v>5.7881000000000002E-2</v>
      </c>
    </row>
    <row r="200" spans="1:39" ht="15" customHeight="1">
      <c r="A200" s="7" t="s">
        <v>160</v>
      </c>
      <c r="B200" s="10" t="s">
        <v>159</v>
      </c>
      <c r="C200" s="12">
        <v>339.40618899999998</v>
      </c>
      <c r="D200" s="12">
        <v>344.89984099999998</v>
      </c>
      <c r="E200" s="12">
        <v>357.77905299999998</v>
      </c>
      <c r="F200" s="12">
        <v>370.459991</v>
      </c>
      <c r="G200" s="12">
        <v>383.16857900000002</v>
      </c>
      <c r="H200" s="12">
        <v>395.87029999999999</v>
      </c>
      <c r="I200" s="12">
        <v>408.81167599999998</v>
      </c>
      <c r="J200" s="12">
        <v>421.58630399999998</v>
      </c>
      <c r="K200" s="12">
        <v>434.520599</v>
      </c>
      <c r="L200" s="12">
        <v>447.77877799999999</v>
      </c>
      <c r="M200" s="12">
        <v>461.51943999999997</v>
      </c>
      <c r="N200" s="12">
        <v>475.23397799999998</v>
      </c>
      <c r="O200" s="12">
        <v>488.996735</v>
      </c>
      <c r="P200" s="12">
        <v>502.90774499999998</v>
      </c>
      <c r="Q200" s="12">
        <v>516.94897500000002</v>
      </c>
      <c r="R200" s="12">
        <v>531.64947500000005</v>
      </c>
      <c r="S200" s="12">
        <v>547.09881600000006</v>
      </c>
      <c r="T200" s="12">
        <v>563.48651099999995</v>
      </c>
      <c r="U200" s="12">
        <v>580.93127400000003</v>
      </c>
      <c r="V200" s="12">
        <v>599.53716999999995</v>
      </c>
      <c r="W200" s="12">
        <v>618.68267800000001</v>
      </c>
      <c r="X200" s="12">
        <v>638.70819100000006</v>
      </c>
      <c r="Y200" s="12">
        <v>659.92004399999996</v>
      </c>
      <c r="Z200" s="12">
        <v>682.17053199999998</v>
      </c>
      <c r="AA200" s="12">
        <v>705.14929199999995</v>
      </c>
      <c r="AB200" s="12">
        <v>733.93518100000006</v>
      </c>
      <c r="AC200" s="12">
        <v>759.011841</v>
      </c>
      <c r="AD200" s="12">
        <v>785.03845200000001</v>
      </c>
      <c r="AE200" s="12">
        <v>811.99896200000001</v>
      </c>
      <c r="AF200" s="12">
        <v>840.12536599999999</v>
      </c>
      <c r="AG200" s="12">
        <v>869.38855000000001</v>
      </c>
      <c r="AH200" s="12">
        <v>899.84704599999998</v>
      </c>
      <c r="AI200" s="12">
        <v>931.49737500000003</v>
      </c>
      <c r="AJ200" s="12">
        <v>964.40417500000001</v>
      </c>
      <c r="AK200" s="12">
        <v>998.574341</v>
      </c>
      <c r="AL200" s="12">
        <v>1033.9381100000001</v>
      </c>
      <c r="AM200" s="8">
        <v>3.2816999999999999E-2</v>
      </c>
    </row>
    <row r="201" spans="1:39" ht="15" customHeight="1">
      <c r="A201" s="7" t="s">
        <v>158</v>
      </c>
      <c r="B201" s="10" t="s">
        <v>157</v>
      </c>
      <c r="C201" s="12">
        <v>11555.109375</v>
      </c>
      <c r="D201" s="12">
        <v>11928.395508</v>
      </c>
      <c r="E201" s="12">
        <v>12345.551758</v>
      </c>
      <c r="F201" s="12">
        <v>12777.053711</v>
      </c>
      <c r="G201" s="12">
        <v>13216.818359000001</v>
      </c>
      <c r="H201" s="12">
        <v>13677.540039</v>
      </c>
      <c r="I201" s="12">
        <v>14159.100586</v>
      </c>
      <c r="J201" s="12">
        <v>14650.540039</v>
      </c>
      <c r="K201" s="12">
        <v>15150.300781</v>
      </c>
      <c r="L201" s="12">
        <v>15659.955078000001</v>
      </c>
      <c r="M201" s="12">
        <v>16177.743164</v>
      </c>
      <c r="N201" s="12">
        <v>16693.238281000002</v>
      </c>
      <c r="O201" s="12">
        <v>17220.873047000001</v>
      </c>
      <c r="P201" s="12">
        <v>17762.986327999999</v>
      </c>
      <c r="Q201" s="12">
        <v>18302.771484000001</v>
      </c>
      <c r="R201" s="12">
        <v>18861.673827999999</v>
      </c>
      <c r="S201" s="12">
        <v>19438.263672000001</v>
      </c>
      <c r="T201" s="12">
        <v>20026.216797000001</v>
      </c>
      <c r="U201" s="12">
        <v>20640.052734000001</v>
      </c>
      <c r="V201" s="12">
        <v>21275.138672000001</v>
      </c>
      <c r="W201" s="12">
        <v>21934.386718999998</v>
      </c>
      <c r="X201" s="12">
        <v>22616.859375</v>
      </c>
      <c r="Y201" s="12">
        <v>23308.232422000001</v>
      </c>
      <c r="Z201" s="12">
        <v>24032.798827999999</v>
      </c>
      <c r="AA201" s="12">
        <v>24769.351562</v>
      </c>
      <c r="AB201" s="12">
        <v>25495.683593999998</v>
      </c>
      <c r="AC201" s="12">
        <v>26273.201172000001</v>
      </c>
      <c r="AD201" s="12">
        <v>27083.992188</v>
      </c>
      <c r="AE201" s="12">
        <v>27926.130859000001</v>
      </c>
      <c r="AF201" s="12">
        <v>28806.244140999999</v>
      </c>
      <c r="AG201" s="12">
        <v>29725.566406000002</v>
      </c>
      <c r="AH201" s="12">
        <v>30684.490234000001</v>
      </c>
      <c r="AI201" s="12">
        <v>31678.779297000001</v>
      </c>
      <c r="AJ201" s="12">
        <v>32713.339843999998</v>
      </c>
      <c r="AK201" s="12">
        <v>33793.464844000002</v>
      </c>
      <c r="AL201" s="12">
        <v>34914.355469000002</v>
      </c>
      <c r="AM201" s="8">
        <v>3.2092000000000002E-2</v>
      </c>
    </row>
    <row r="202" spans="1:39" ht="15" customHeight="1">
      <c r="A202" s="7" t="s">
        <v>156</v>
      </c>
      <c r="B202" s="10" t="s">
        <v>155</v>
      </c>
      <c r="C202" s="12">
        <v>21.115998999999999</v>
      </c>
      <c r="D202" s="12">
        <v>22.556319999999999</v>
      </c>
      <c r="E202" s="12">
        <v>22.522085000000001</v>
      </c>
      <c r="F202" s="12">
        <v>22.493759000000001</v>
      </c>
      <c r="G202" s="12">
        <v>22.470324000000002</v>
      </c>
      <c r="H202" s="12">
        <v>22.450932999999999</v>
      </c>
      <c r="I202" s="12">
        <v>22.434891</v>
      </c>
      <c r="J202" s="12">
        <v>22.421617999999999</v>
      </c>
      <c r="K202" s="12">
        <v>22.410634999999999</v>
      </c>
      <c r="L202" s="12">
        <v>22.401547999999998</v>
      </c>
      <c r="M202" s="12">
        <v>22.394031999999999</v>
      </c>
      <c r="N202" s="12">
        <v>22.387812</v>
      </c>
      <c r="O202" s="12">
        <v>22.382666</v>
      </c>
      <c r="P202" s="12">
        <v>22.378406999999999</v>
      </c>
      <c r="Q202" s="12">
        <v>22.374884000000002</v>
      </c>
      <c r="R202" s="12">
        <v>22.371969</v>
      </c>
      <c r="S202" s="12">
        <v>22.369558000000001</v>
      </c>
      <c r="T202" s="12">
        <v>22.367563000000001</v>
      </c>
      <c r="U202" s="12">
        <v>22.365911000000001</v>
      </c>
      <c r="V202" s="12">
        <v>22.364546000000001</v>
      </c>
      <c r="W202" s="12">
        <v>22.363416999999998</v>
      </c>
      <c r="X202" s="12">
        <v>22.362480000000001</v>
      </c>
      <c r="Y202" s="12">
        <v>22.361708</v>
      </c>
      <c r="Z202" s="12">
        <v>22.361066999999998</v>
      </c>
      <c r="AA202" s="12">
        <v>22.360537999999998</v>
      </c>
      <c r="AB202" s="12">
        <v>22.360099999999999</v>
      </c>
      <c r="AC202" s="12">
        <v>22.359736999999999</v>
      </c>
      <c r="AD202" s="12">
        <v>22.359438000000001</v>
      </c>
      <c r="AE202" s="12">
        <v>22.359190000000002</v>
      </c>
      <c r="AF202" s="12">
        <v>22.358984</v>
      </c>
      <c r="AG202" s="12">
        <v>22.358813999999999</v>
      </c>
      <c r="AH202" s="12">
        <v>22.358673</v>
      </c>
      <c r="AI202" s="12">
        <v>22.358557000000001</v>
      </c>
      <c r="AJ202" s="12">
        <v>22.358460999999998</v>
      </c>
      <c r="AK202" s="12">
        <v>22.358381000000001</v>
      </c>
      <c r="AL202" s="12">
        <v>22.358315000000001</v>
      </c>
      <c r="AM202" s="8">
        <v>-2.5900000000000001E-4</v>
      </c>
    </row>
    <row r="203" spans="1:39" ht="15" customHeight="1">
      <c r="A203" s="7" t="s">
        <v>154</v>
      </c>
      <c r="B203" s="10" t="s">
        <v>153</v>
      </c>
      <c r="C203" s="12">
        <v>486.19271900000001</v>
      </c>
      <c r="D203" s="12">
        <v>483.72891199999998</v>
      </c>
      <c r="E203" s="12">
        <v>484.11828600000001</v>
      </c>
      <c r="F203" s="12">
        <v>481.07440200000002</v>
      </c>
      <c r="G203" s="12">
        <v>478.47677599999997</v>
      </c>
      <c r="H203" s="12">
        <v>477.74877900000001</v>
      </c>
      <c r="I203" s="12">
        <v>477.36502100000001</v>
      </c>
      <c r="J203" s="12">
        <v>478.082336</v>
      </c>
      <c r="K203" s="12">
        <v>479.20950299999998</v>
      </c>
      <c r="L203" s="12">
        <v>480.31649800000002</v>
      </c>
      <c r="M203" s="12">
        <v>481.464966</v>
      </c>
      <c r="N203" s="12">
        <v>482.68176299999999</v>
      </c>
      <c r="O203" s="12">
        <v>485.92657500000001</v>
      </c>
      <c r="P203" s="12">
        <v>491.38406400000002</v>
      </c>
      <c r="Q203" s="12">
        <v>497.05294800000001</v>
      </c>
      <c r="R203" s="12">
        <v>502.93249500000002</v>
      </c>
      <c r="S203" s="12">
        <v>508.99432400000001</v>
      </c>
      <c r="T203" s="12">
        <v>515.28796399999999</v>
      </c>
      <c r="U203" s="12">
        <v>521.77770999999996</v>
      </c>
      <c r="V203" s="12">
        <v>528.48864700000001</v>
      </c>
      <c r="W203" s="12">
        <v>535.41613800000005</v>
      </c>
      <c r="X203" s="12">
        <v>542.52160600000002</v>
      </c>
      <c r="Y203" s="12">
        <v>549.88098100000002</v>
      </c>
      <c r="Z203" s="12">
        <v>557.421875</v>
      </c>
      <c r="AA203" s="12">
        <v>565.14239499999996</v>
      </c>
      <c r="AB203" s="12">
        <v>573.04040499999996</v>
      </c>
      <c r="AC203" s="12">
        <v>581.09893799999998</v>
      </c>
      <c r="AD203" s="12">
        <v>589.29119900000001</v>
      </c>
      <c r="AE203" s="12">
        <v>597.61303699999996</v>
      </c>
      <c r="AF203" s="12">
        <v>606.06890899999996</v>
      </c>
      <c r="AG203" s="12">
        <v>614.64276099999995</v>
      </c>
      <c r="AH203" s="12">
        <v>623.27014199999996</v>
      </c>
      <c r="AI203" s="12">
        <v>632.03015100000005</v>
      </c>
      <c r="AJ203" s="12">
        <v>640.93426499999998</v>
      </c>
      <c r="AK203" s="12">
        <v>649.94439699999998</v>
      </c>
      <c r="AL203" s="12">
        <v>659.05798300000004</v>
      </c>
      <c r="AM203" s="8">
        <v>9.1380000000000003E-3</v>
      </c>
    </row>
    <row r="204" spans="1:39" ht="15" customHeight="1" thickBot="1"/>
    <row r="205" spans="1:39" ht="15" customHeight="1">
      <c r="B205" s="67" t="s">
        <v>152</v>
      </c>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c r="AA205" s="67"/>
      <c r="AB205" s="67"/>
      <c r="AC205" s="67"/>
      <c r="AD205" s="67"/>
      <c r="AE205" s="67"/>
      <c r="AF205" s="67"/>
      <c r="AG205" s="67"/>
      <c r="AH205" s="67"/>
      <c r="AI205" s="67"/>
      <c r="AJ205" s="67"/>
      <c r="AK205" s="67"/>
      <c r="AL205" s="67"/>
      <c r="AM205" s="67"/>
    </row>
    <row r="206" spans="1:39" ht="15" customHeight="1">
      <c r="B206" s="3" t="s">
        <v>151</v>
      </c>
    </row>
    <row r="207" spans="1:39" ht="15" customHeight="1">
      <c r="B207" s="3" t="s">
        <v>13</v>
      </c>
    </row>
    <row r="208" spans="1:39" ht="15" customHeight="1">
      <c r="B208" s="3" t="s">
        <v>150</v>
      </c>
    </row>
    <row r="209" spans="2:2" ht="15" customHeight="1">
      <c r="B209" s="3" t="s">
        <v>149</v>
      </c>
    </row>
    <row r="210" spans="2:2" ht="15" customHeight="1">
      <c r="B210" s="3" t="s">
        <v>148</v>
      </c>
    </row>
    <row r="211" spans="2:2" ht="15" customHeight="1">
      <c r="B211" s="3" t="s">
        <v>147</v>
      </c>
    </row>
    <row r="212" spans="2:2" ht="15" customHeight="1">
      <c r="B212" s="3" t="s">
        <v>146</v>
      </c>
    </row>
    <row r="213" spans="2:2" ht="15" customHeight="1">
      <c r="B213" s="3" t="s">
        <v>145</v>
      </c>
    </row>
    <row r="214" spans="2:2" ht="15" customHeight="1">
      <c r="B214" s="3" t="s">
        <v>144</v>
      </c>
    </row>
  </sheetData>
  <mergeCells count="1">
    <mergeCell ref="B205:AM205"/>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About</vt:lpstr>
      <vt:lpstr>Data from India AVLo</vt:lpstr>
      <vt:lpstr>Conversion Factors</vt:lpstr>
      <vt:lpstr>India Data</vt:lpstr>
      <vt:lpstr>ICCT emissions to fuel rates</vt:lpstr>
      <vt:lpstr>Multipliers by Technology</vt:lpstr>
      <vt:lpstr>Psgr Ship Data</vt:lpstr>
      <vt:lpstr>AEO 7</vt:lpstr>
      <vt:lpstr>AEO 48</vt:lpstr>
      <vt:lpstr>AEO 49</vt:lpstr>
      <vt:lpstr>NTS 1-40</vt:lpstr>
      <vt:lpstr>Rail Calcs</vt:lpstr>
      <vt:lpstr>U.S. Aircraft Calcs</vt:lpstr>
      <vt:lpstr>Hydrogen vehicles - US data</vt:lpstr>
      <vt:lpstr>BNVFE-LDVs-psgr</vt:lpstr>
      <vt:lpstr>BNVFE-LDVs-frgt</vt:lpstr>
      <vt:lpstr>BNVFE-HDVs-psgr</vt:lpstr>
      <vt:lpstr>BNVFE-HDVs-frgt</vt:lpstr>
      <vt:lpstr>BNVFE-aircraft-psgr</vt:lpstr>
      <vt:lpstr>BNVFE-aircraft-frgt</vt:lpstr>
      <vt:lpstr>BNVFE-rail-psgr</vt:lpstr>
      <vt:lpstr>BNVFE-rail-frgt</vt:lpstr>
      <vt:lpstr>BNVFE-ships-psgr</vt:lpstr>
      <vt:lpstr>BNVFE-ships-frgt</vt:lpstr>
      <vt:lpstr>BNVFE-motorbikes-psgr</vt:lpstr>
      <vt:lpstr>BNVFE-motorbikes-frgt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MeganM</cp:lastModifiedBy>
  <dcterms:created xsi:type="dcterms:W3CDTF">2017-06-26T22:04:22Z</dcterms:created>
  <dcterms:modified xsi:type="dcterms:W3CDTF">2021-02-26T01:14:03Z</dcterms:modified>
</cp:coreProperties>
</file>