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india\InputData\trans\SYFAFE\"/>
    </mc:Choice>
  </mc:AlternateContent>
  <bookViews>
    <workbookView xWindow="-120" yWindow="-120" windowWidth="20730" windowHeight="11160" tabRatio="742"/>
  </bookViews>
  <sheets>
    <sheet name="About" sheetId="1" r:id="rId1"/>
    <sheet name="Calculations Etc" sheetId="18" r:id="rId2"/>
    <sheet name="ICCT" sheetId="27" r:id="rId3"/>
    <sheet name="BHNVFEAL data" sheetId="26" r:id="rId4"/>
    <sheet name="Calibration Adjustments" sheetId="25" r:id="rId5"/>
    <sheet name="SYFAFE-psgr" sheetId="23" r:id="rId6"/>
    <sheet name="SYFAFE-frgt" sheetId="24" r:id="rId7"/>
  </sheets>
  <externalReferences>
    <externalReference r:id="rId8"/>
  </externalReferences>
  <definedNames>
    <definedName name="Eno_TM" localSheetId="6">'[1]1997  Table 1a Modified'!#REF!</definedName>
    <definedName name="Eno_TM">'[1]1997  Table 1a Modified'!#REF!</definedName>
    <definedName name="Eno_Tons" localSheetId="6">'[1]1997  Table 1a Modified'!#REF!</definedName>
    <definedName name="Eno_Tons">'[1]1997  Table 1a Modified'!#REF!</definedName>
    <definedName name="Sum_T2" localSheetId="6">'[1]1997  Table 1a Modified'!#REF!</definedName>
    <definedName name="Sum_T2">'[1]1997  Table 1a Modified'!#REF!</definedName>
    <definedName name="Sum_TTM" localSheetId="6">'[1]1997  Table 1a Modified'!#REF!</definedName>
    <definedName name="Sum_TTM">'[1]1997  Table 1a Modified'!#REF!</definedName>
    <definedName name="ti_tbl_50" localSheetId="6">#REF!</definedName>
    <definedName name="ti_tbl_50">#REF!</definedName>
    <definedName name="ti_tbl_69" localSheetId="6">#REF!</definedName>
    <definedName name="ti_tbl_69">#REF!</definedName>
  </definedNames>
  <calcPr calcId="162913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3" l="1"/>
  <c r="E5" i="24" l="1"/>
  <c r="B5" i="24"/>
  <c r="D15" i="18"/>
  <c r="D16" i="18" s="1"/>
  <c r="E15" i="18"/>
  <c r="F15" i="18"/>
  <c r="G15" i="18"/>
  <c r="H15" i="18"/>
  <c r="H16" i="18" s="1"/>
  <c r="I15" i="18"/>
  <c r="E16" i="18"/>
  <c r="F16" i="18"/>
  <c r="G16" i="18"/>
  <c r="I16" i="18"/>
  <c r="D17" i="18"/>
  <c r="D18" i="18" s="1"/>
  <c r="D19" i="18" s="1"/>
  <c r="E17" i="18"/>
  <c r="E18" i="18" s="1"/>
  <c r="E19" i="18" s="1"/>
  <c r="F17" i="18"/>
  <c r="G17" i="18"/>
  <c r="G18" i="18" s="1"/>
  <c r="G19" i="18" s="1"/>
  <c r="H17" i="18"/>
  <c r="H18" i="18" s="1"/>
  <c r="H19" i="18" s="1"/>
  <c r="I17" i="18"/>
  <c r="F18" i="18"/>
  <c r="F19" i="18" s="1"/>
  <c r="I18" i="18"/>
  <c r="I19" i="18" s="1"/>
  <c r="B19" i="18" l="1"/>
  <c r="C19" i="18" l="1"/>
  <c r="C18" i="18"/>
  <c r="B18" i="18"/>
  <c r="B17" i="18"/>
  <c r="C17" i="18"/>
  <c r="B15" i="18"/>
  <c r="B16" i="18" s="1"/>
  <c r="C16" i="18"/>
  <c r="C15" i="18"/>
  <c r="B5" i="23" l="1"/>
  <c r="E5" i="23"/>
  <c r="H4" i="24" l="1"/>
  <c r="H5" i="24"/>
  <c r="H6" i="24"/>
  <c r="B11" i="18"/>
  <c r="E6" i="24" l="1"/>
  <c r="G6" i="24"/>
  <c r="G5" i="24"/>
  <c r="E4" i="24"/>
  <c r="G4" i="24"/>
  <c r="G7" i="23"/>
  <c r="D7" i="23"/>
  <c r="H7" i="23" s="1"/>
  <c r="E6" i="23"/>
  <c r="E4" i="23"/>
  <c r="H2" i="23"/>
  <c r="D7" i="24"/>
  <c r="H7" i="24" s="1"/>
  <c r="E3" i="24"/>
  <c r="B3" i="24" s="1"/>
  <c r="D2" i="24"/>
  <c r="H2" i="24" s="1"/>
  <c r="E3" i="23"/>
  <c r="C3" i="23" s="1"/>
  <c r="E2" i="23" l="1"/>
  <c r="G2" i="23"/>
  <c r="C7" i="24"/>
  <c r="G7" i="24"/>
  <c r="C2" i="23"/>
  <c r="E7" i="23"/>
  <c r="E7" i="24"/>
  <c r="F7" i="24"/>
  <c r="B2" i="23"/>
  <c r="F2" i="23"/>
  <c r="B7" i="24"/>
  <c r="F3" i="24"/>
  <c r="D3" i="24"/>
  <c r="H3" i="24" s="1"/>
  <c r="C3" i="24"/>
  <c r="B7" i="23"/>
  <c r="F7" i="23"/>
  <c r="G3" i="24"/>
  <c r="C7" i="23"/>
  <c r="G2" i="24"/>
  <c r="C2" i="24"/>
  <c r="E2" i="24"/>
  <c r="F2" i="24"/>
  <c r="B2" i="24"/>
  <c r="F3" i="23"/>
  <c r="G3" i="23"/>
  <c r="D3" i="23"/>
  <c r="H3" i="23" s="1"/>
  <c r="B3" i="23"/>
</calcChain>
</file>

<file path=xl/sharedStrings.xml><?xml version="1.0" encoding="utf-8"?>
<sst xmlns="http://schemas.openxmlformats.org/spreadsheetml/2006/main" count="607" uniqueCount="109">
  <si>
    <t>Sources:</t>
  </si>
  <si>
    <t>Notes</t>
  </si>
  <si>
    <t>This variable gives fuel economy in units of cargo distance per BTU.</t>
  </si>
  <si>
    <t>battery electric vehicle</t>
  </si>
  <si>
    <t>natural gas vehicle</t>
  </si>
  <si>
    <t>gasoline vehicle</t>
  </si>
  <si>
    <t>diesel vehicle</t>
  </si>
  <si>
    <t>plugin hybrid vehicle</t>
  </si>
  <si>
    <t>aircraft</t>
  </si>
  <si>
    <t>HDVs</t>
  </si>
  <si>
    <t>Perc Reduction in Fuel Use for Electricity</t>
  </si>
  <si>
    <t>Perc of Electricity Use for Plug-In Hybrid Vehicles</t>
  </si>
  <si>
    <t>electricity share</t>
  </si>
  <si>
    <t>LDVs and motorbikes</t>
  </si>
  <si>
    <t>Source:</t>
  </si>
  <si>
    <t>SYFAFE Start Year Fleet Avg Fuel Economy</t>
  </si>
  <si>
    <t>LDVs</t>
  </si>
  <si>
    <t>rail</t>
  </si>
  <si>
    <t>ships</t>
  </si>
  <si>
    <t>motorbikes</t>
  </si>
  <si>
    <t>This sheet implements adjustments that are determined during the model calibration phase, which</t>
  </si>
  <si>
    <t>may be necessary to avoid situations where the weighted contribution of a given type/technology</t>
  </si>
  <si>
    <t>of vehicles to the fleet average fuel economy "runs out" (is depleted) before the corresponding type</t>
  </si>
  <si>
    <t>of vehicle is fully retired.  Although input data from an external source (like EIA) will typically be</t>
  </si>
  <si>
    <t>in the right ballpark or even very close, it is unlikely that it is exactly in sync with the data for other</t>
  </si>
  <si>
    <t>variables that play into this calculation in the EPS, such as vehicle loading levels and annual average</t>
  </si>
  <si>
    <t>distance traveled.  These calibration factors allow us to line up the input data for start year fuel</t>
  </si>
  <si>
    <t>economy with the other input data in the model.</t>
  </si>
  <si>
    <t>Passenger Vehicles</t>
  </si>
  <si>
    <t>Freight Vehicles</t>
  </si>
  <si>
    <t>This is typically only a significant issue in scenarios where a given vehicle type/technology is</t>
  </si>
  <si>
    <t>fully depleted during the model run.  For example, if you implement an EV minimum required</t>
  </si>
  <si>
    <t>sales percentage of 100% and use plcy-schd/FoPITY to scale it in by year 2030, then you encounter</t>
  </si>
  <si>
    <t>a mismatch in the years when "Retiring Vehicles" and "Weighted Contribution of Retiring Vehicles</t>
  </si>
  <si>
    <t>Calibration Adjustments</t>
  </si>
  <si>
    <t>This variable may need calibration after all other data are in place.  See the notes on the</t>
  </si>
  <si>
    <t>"Calibration Adjustments" tab for what conditions might highlight the need for</t>
  </si>
  <si>
    <t>calibration and how to perform it.</t>
  </si>
  <si>
    <t>can adjust the calibration factors on this tab to eliminate the mismatch.</t>
  </si>
  <si>
    <t>to Fleet Avg Fuel Economy" for gasoline passenger LDVs reach zero (in the 2040-2043 range).  You</t>
  </si>
  <si>
    <t>For sources and calculations, see the variable trans/PTFURfE.</t>
  </si>
  <si>
    <t>For source, see the variable trans/BPoEFUbVT.</t>
  </si>
  <si>
    <t>psgr</t>
  </si>
  <si>
    <t>frgt</t>
  </si>
  <si>
    <t>Fuel Economy of All Vehicle Types</t>
  </si>
  <si>
    <t>Vehicle lifetimes</t>
  </si>
  <si>
    <t>See trans/AVL variable</t>
  </si>
  <si>
    <t>See trans/BHNVFEAL variable</t>
  </si>
  <si>
    <t>prior to the model lifetime, across a number of years equal to the lifetime of that</t>
  </si>
  <si>
    <t>type of vehicle.  Conveniently, these data are available in trans/BHNVFEAL.</t>
  </si>
  <si>
    <t>We adjust for the greater efficiency of electricity use in vehicles, accounting</t>
  </si>
  <si>
    <t>for the share of electricity used by plug-in hybrids, in the same way we do in</t>
  </si>
  <si>
    <t>trans/BHNVFEAL.</t>
  </si>
  <si>
    <t>Fuel Economy (passenger*miles/BTU)</t>
  </si>
  <si>
    <t>LPG vehicle</t>
  </si>
  <si>
    <t>hydrogen vehicle</t>
  </si>
  <si>
    <t>Fuel Economy (freight ton*miles/BTU)</t>
  </si>
  <si>
    <t>gasoline car efficiency</t>
  </si>
  <si>
    <t>hydrogen FCV efficiency</t>
  </si>
  <si>
    <t>distance multiplier for hydrogen vehicles</t>
  </si>
  <si>
    <t>Hydrogen vs. Gasoline Efficiency (see trans/BHNVFEAL)</t>
  </si>
  <si>
    <t>Source</t>
  </si>
  <si>
    <t>Scenario</t>
  </si>
  <si>
    <t>Roadmap_Region</t>
  </si>
  <si>
    <t>Year</t>
  </si>
  <si>
    <t>Mode</t>
  </si>
  <si>
    <t>Stock_million</t>
  </si>
  <si>
    <t>Sales_million</t>
  </si>
  <si>
    <t>VKT_billion</t>
  </si>
  <si>
    <t>TKM_billion</t>
  </si>
  <si>
    <t>PKM_billion</t>
  </si>
  <si>
    <t>Energy_PJ</t>
  </si>
  <si>
    <t>TTW_CO2_Mt</t>
  </si>
  <si>
    <t>TTW_PM2_5_kt</t>
  </si>
  <si>
    <t>Freight Loading</t>
  </si>
  <si>
    <t>Passenger Loading</t>
  </si>
  <si>
    <t>Roadmap_2017</t>
  </si>
  <si>
    <t>Baseline</t>
  </si>
  <si>
    <t>India</t>
  </si>
  <si>
    <t>2W_3W</t>
  </si>
  <si>
    <t>Aviation</t>
  </si>
  <si>
    <t>Bus</t>
  </si>
  <si>
    <t>Freight Rail</t>
  </si>
  <si>
    <t>MHDT_HHDT</t>
  </si>
  <si>
    <t>LDV</t>
  </si>
  <si>
    <t>LHDT</t>
  </si>
  <si>
    <t>Passenger Rail</t>
  </si>
  <si>
    <t>Passenger LDVs</t>
  </si>
  <si>
    <t>Energy Consumption (PJ)</t>
  </si>
  <si>
    <t>Energy Consumption (BTU)</t>
  </si>
  <si>
    <t>Passenger-miles</t>
  </si>
  <si>
    <t>PJ to BTU</t>
  </si>
  <si>
    <t>km to miles</t>
  </si>
  <si>
    <t>passenger-miles/BTU</t>
  </si>
  <si>
    <t>Billion Passenger-km</t>
  </si>
  <si>
    <t>Start Year</t>
  </si>
  <si>
    <t>BTU per TWh</t>
  </si>
  <si>
    <t>ICCT</t>
  </si>
  <si>
    <t>Global Transportation Roadmap Model (Aug 2017)</t>
  </si>
  <si>
    <t>https://www.theicct.org/transportation-roadmap</t>
  </si>
  <si>
    <t>Click on "Roadmap model baseline results (August 2017)" link</t>
  </si>
  <si>
    <t>km/l</t>
  </si>
  <si>
    <t>BTU/km</t>
  </si>
  <si>
    <t>BTU/psgr-km</t>
  </si>
  <si>
    <t>psgr-km/BTU</t>
  </si>
  <si>
    <t>psgr-mi/BTU</t>
  </si>
  <si>
    <t>Psgr LDVs, Gasoline (psgr-mi/BTU)</t>
  </si>
  <si>
    <t>For other vehicles, our approach is to take the average fuel economy of new vehicles that were sold</t>
  </si>
  <si>
    <t>For passenger vehicles, we divide total passenger-km projected by ICCT by the corresponding energy demand.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</si>
</sst>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  <numFmt numFmtId="167" formatCode="0.000E+00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ck">
        <color indexed="64"/>
      </right>
      <top/>
      <bottom/>
      <diagonal/>
    </border>
  </borders>
  <cellStyleXfs count="154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0" fontId="42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40" fillId="0" borderId="0" xfId="0" applyFont="1"/>
    <xf numFmtId="166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  <xf numFmtId="0" fontId="2" fillId="28" borderId="0" xfId="0" applyFont="1" applyFill="1"/>
    <xf numFmtId="0" fontId="0" fillId="28" borderId="0" xfId="0" applyFill="1"/>
    <xf numFmtId="167" fontId="0" fillId="0" borderId="0" xfId="0" applyNumberFormat="1"/>
    <xf numFmtId="0" fontId="0" fillId="0" borderId="19" xfId="0" applyBorder="1"/>
    <xf numFmtId="0" fontId="0" fillId="29" borderId="0" xfId="0" applyFill="1"/>
    <xf numFmtId="11" fontId="0" fillId="29" borderId="0" xfId="0" applyNumberFormat="1" applyFill="1"/>
    <xf numFmtId="11" fontId="0" fillId="0" borderId="0" xfId="0" applyNumberFormat="1" applyBorder="1"/>
    <xf numFmtId="11" fontId="0" fillId="0" borderId="19" xfId="0" applyNumberFormat="1" applyBorder="1"/>
    <xf numFmtId="11" fontId="0" fillId="29" borderId="0" xfId="0" applyNumberFormat="1" applyFill="1" applyBorder="1"/>
    <xf numFmtId="11" fontId="0" fillId="0" borderId="0" xfId="0" applyNumberFormat="1"/>
    <xf numFmtId="0" fontId="0" fillId="29" borderId="0" xfId="0" applyNumberFormat="1" applyFill="1"/>
    <xf numFmtId="0" fontId="2" fillId="0" borderId="0" xfId="0" applyFont="1" applyAlignment="1">
      <alignment wrapText="1"/>
    </xf>
    <xf numFmtId="0" fontId="0" fillId="0" borderId="0" xfId="0" applyFill="1"/>
    <xf numFmtId="11" fontId="41" fillId="0" borderId="0" xfId="0" applyNumberFormat="1" applyFont="1"/>
    <xf numFmtId="11" fontId="41" fillId="0" borderId="0" xfId="0" applyNumberFormat="1" applyFont="1" applyFill="1"/>
    <xf numFmtId="0" fontId="0" fillId="0" borderId="0" xfId="0" applyNumberFormat="1" applyFill="1"/>
    <xf numFmtId="0" fontId="0" fillId="0" borderId="0" xfId="0" applyFont="1" applyFill="1"/>
    <xf numFmtId="0" fontId="42" fillId="0" borderId="0" xfId="153"/>
  </cellXfs>
  <cellStyles count="154"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" xfId="4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" xfId="6"/>
    <cellStyle name="Font: Calibri, 9pt regular 2" xfId="55"/>
    <cellStyle name="Footnotes: top row" xfId="2"/>
    <cellStyle name="Footnotes: top row 2" xfId="56"/>
    <cellStyle name="Good 2" xfId="57"/>
    <cellStyle name="Header: bottom row" xfId="5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" xfId="153" builtinId="8"/>
    <cellStyle name="Hyperlink 2" xfId="72"/>
    <cellStyle name="Input 2" xfId="73"/>
    <cellStyle name="Linked Cell 2" xfId="74"/>
    <cellStyle name="Neutral 2" xfId="75"/>
    <cellStyle name="Normal" xfId="0" builtinId="0"/>
    <cellStyle name="Normal 10" xfId="76"/>
    <cellStyle name="Normal 11" xfId="77"/>
    <cellStyle name="Normal 2" xfId="1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" xfId="3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7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workbookViewId="0">
      <selection activeCell="B23" sqref="B23"/>
    </sheetView>
  </sheetViews>
  <sheetFormatPr defaultRowHeight="14.25"/>
  <cols>
    <col min="1" max="1" width="13.3984375" customWidth="1"/>
    <col min="2" max="2" width="107.3984375" customWidth="1"/>
  </cols>
  <sheetData>
    <row r="1" spans="1:2">
      <c r="A1" s="1" t="s">
        <v>15</v>
      </c>
    </row>
    <row r="3" spans="1:2">
      <c r="A3" s="1" t="s">
        <v>0</v>
      </c>
      <c r="B3" s="2" t="s">
        <v>87</v>
      </c>
    </row>
    <row r="4" spans="1:2">
      <c r="B4" s="25" t="s">
        <v>97</v>
      </c>
    </row>
    <row r="5" spans="1:2">
      <c r="B5" s="4">
        <v>2017</v>
      </c>
    </row>
    <row r="6" spans="1:2">
      <c r="B6" t="s">
        <v>98</v>
      </c>
    </row>
    <row r="7" spans="1:2">
      <c r="B7" s="26" t="s">
        <v>99</v>
      </c>
    </row>
    <row r="8" spans="1:2">
      <c r="B8" t="s">
        <v>100</v>
      </c>
    </row>
    <row r="10" spans="1:2">
      <c r="B10" s="2" t="s">
        <v>44</v>
      </c>
    </row>
    <row r="11" spans="1:2">
      <c r="B11" s="5" t="s">
        <v>47</v>
      </c>
    </row>
    <row r="12" spans="1:2">
      <c r="B12" s="4"/>
    </row>
    <row r="13" spans="1:2">
      <c r="B13" s="2" t="s">
        <v>45</v>
      </c>
    </row>
    <row r="14" spans="1:2">
      <c r="B14" s="5" t="s">
        <v>46</v>
      </c>
    </row>
    <row r="16" spans="1:2">
      <c r="A16" s="1" t="s">
        <v>1</v>
      </c>
    </row>
    <row r="17" spans="1:2">
      <c r="A17" t="s">
        <v>2</v>
      </c>
    </row>
    <row r="19" spans="1:2">
      <c r="A19" t="s">
        <v>108</v>
      </c>
    </row>
    <row r="21" spans="1:2">
      <c r="A21" t="s">
        <v>107</v>
      </c>
    </row>
    <row r="22" spans="1:2">
      <c r="A22" t="s">
        <v>48</v>
      </c>
    </row>
    <row r="23" spans="1:2">
      <c r="A23" t="s">
        <v>49</v>
      </c>
    </row>
    <row r="25" spans="1:2">
      <c r="A25" t="s">
        <v>50</v>
      </c>
    </row>
    <row r="26" spans="1:2">
      <c r="A26" t="s">
        <v>51</v>
      </c>
    </row>
    <row r="27" spans="1:2">
      <c r="A27" t="s">
        <v>52</v>
      </c>
    </row>
    <row r="29" spans="1:2">
      <c r="A29" s="9" t="s">
        <v>34</v>
      </c>
      <c r="B29" s="10"/>
    </row>
    <row r="30" spans="1:2">
      <c r="A30" t="s">
        <v>35</v>
      </c>
    </row>
    <row r="31" spans="1:2">
      <c r="A31" t="s">
        <v>36</v>
      </c>
    </row>
    <row r="32" spans="1:2">
      <c r="A32" t="s">
        <v>37</v>
      </c>
    </row>
    <row r="34" spans="1:2">
      <c r="A34" t="s">
        <v>95</v>
      </c>
      <c r="B34">
        <v>2018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A13" sqref="A13:I13"/>
    </sheetView>
  </sheetViews>
  <sheetFormatPr defaultRowHeight="14.25"/>
  <cols>
    <col min="1" max="1" width="50.3984375" customWidth="1"/>
    <col min="2" max="2" width="11.59765625" bestFit="1" customWidth="1"/>
  </cols>
  <sheetData>
    <row r="1" spans="1:11">
      <c r="A1" s="2" t="s">
        <v>10</v>
      </c>
      <c r="B1" s="3"/>
      <c r="D1" s="2" t="s">
        <v>14</v>
      </c>
      <c r="J1">
        <v>947817120000</v>
      </c>
      <c r="K1" t="s">
        <v>91</v>
      </c>
    </row>
    <row r="2" spans="1:11">
      <c r="A2" t="s">
        <v>13</v>
      </c>
      <c r="B2" s="6">
        <v>0.68595041322314043</v>
      </c>
      <c r="D2" s="5" t="s">
        <v>40</v>
      </c>
      <c r="J2">
        <v>0.62137100000000001</v>
      </c>
      <c r="K2" t="s">
        <v>92</v>
      </c>
    </row>
    <row r="3" spans="1:11">
      <c r="A3" t="s">
        <v>9</v>
      </c>
      <c r="B3" s="6">
        <v>0.68881036513545346</v>
      </c>
      <c r="J3" s="18">
        <v>3412000000000</v>
      </c>
      <c r="K3" t="s">
        <v>96</v>
      </c>
    </row>
    <row r="5" spans="1:11">
      <c r="A5" s="2" t="s">
        <v>11</v>
      </c>
      <c r="B5" s="3"/>
      <c r="D5" s="2" t="s">
        <v>14</v>
      </c>
    </row>
    <row r="6" spans="1:11">
      <c r="A6" t="s">
        <v>12</v>
      </c>
      <c r="B6">
        <v>0.55000000000000004</v>
      </c>
      <c r="D6" s="5" t="s">
        <v>41</v>
      </c>
    </row>
    <row r="8" spans="1:11">
      <c r="A8" s="2" t="s">
        <v>60</v>
      </c>
      <c r="B8" s="3"/>
    </row>
    <row r="9" spans="1:11">
      <c r="A9" t="s">
        <v>57</v>
      </c>
      <c r="B9">
        <v>0.2</v>
      </c>
    </row>
    <row r="10" spans="1:11">
      <c r="A10" t="s">
        <v>58</v>
      </c>
      <c r="B10">
        <v>0.5</v>
      </c>
    </row>
    <row r="11" spans="1:11">
      <c r="A11" t="s">
        <v>59</v>
      </c>
      <c r="B11">
        <f>B10/B9</f>
        <v>2.5</v>
      </c>
    </row>
    <row r="13" spans="1:11">
      <c r="A13" s="2" t="s">
        <v>87</v>
      </c>
      <c r="B13" s="2"/>
      <c r="C13" s="2"/>
      <c r="D13" s="2"/>
      <c r="E13" s="2"/>
      <c r="F13" s="2"/>
      <c r="G13" s="2"/>
      <c r="H13" s="2"/>
      <c r="I13" s="2"/>
    </row>
    <row r="14" spans="1:11">
      <c r="B14">
        <v>2015</v>
      </c>
      <c r="C14">
        <v>2020</v>
      </c>
      <c r="D14">
        <v>2025</v>
      </c>
      <c r="E14">
        <v>2030</v>
      </c>
      <c r="F14">
        <v>2035</v>
      </c>
      <c r="G14" s="18">
        <v>2040</v>
      </c>
      <c r="H14">
        <v>2045</v>
      </c>
      <c r="I14">
        <v>2050</v>
      </c>
    </row>
    <row r="15" spans="1:11">
      <c r="A15" t="s">
        <v>88</v>
      </c>
      <c r="B15">
        <f>SUMIFS(ICCT!$K$68:$K$78,ICCT!$D$68:$D$78,B14)</f>
        <v>705.82526239999902</v>
      </c>
      <c r="C15">
        <f>SUMIFS(ICCT!$K$68:$K$78,ICCT!$D$68:$D$78,C14)</f>
        <v>941.25356790000001</v>
      </c>
      <c r="D15">
        <f>SUMIFS(ICCT!$K$68:$K$78,ICCT!$D$68:$D$78,D14)</f>
        <v>1141.6935060000001</v>
      </c>
      <c r="E15">
        <f>SUMIFS(ICCT!$K$68:$K$78,ICCT!$D$68:$D$78,E14)</f>
        <v>1355.425606</v>
      </c>
      <c r="F15">
        <f>SUMIFS(ICCT!$K$68:$K$78,ICCT!$D$68:$D$78,F14)</f>
        <v>1603.0229529999999</v>
      </c>
      <c r="G15">
        <f>SUMIFS(ICCT!$K$68:$K$78,ICCT!$D$68:$D$78,G14)</f>
        <v>1901.029196</v>
      </c>
      <c r="H15">
        <f>SUMIFS(ICCT!$K$68:$K$78,ICCT!$D$68:$D$78,H14)</f>
        <v>2263.2116070000002</v>
      </c>
      <c r="I15">
        <f>SUMIFS(ICCT!$K$68:$K$78,ICCT!$D$68:$D$78,I14)</f>
        <v>2701.9338440000001</v>
      </c>
    </row>
    <row r="16" spans="1:11">
      <c r="A16" t="s">
        <v>89</v>
      </c>
      <c r="B16">
        <f>B15*$J$1</f>
        <v>668993267431211.38</v>
      </c>
      <c r="C16">
        <f>C15*$J$1</f>
        <v>892136245916702.5</v>
      </c>
      <c r="D16">
        <f t="shared" ref="D16:I16" si="0">D15*$J$1</f>
        <v>1082116650779622.8</v>
      </c>
      <c r="E16">
        <f t="shared" si="0"/>
        <v>1284695594253174.8</v>
      </c>
      <c r="F16">
        <f t="shared" si="0"/>
        <v>1519372598606355.3</v>
      </c>
      <c r="G16">
        <f t="shared" si="0"/>
        <v>1801828017588635.5</v>
      </c>
      <c r="H16">
        <f t="shared" si="0"/>
        <v>2145110707297312</v>
      </c>
      <c r="I16">
        <f t="shared" si="0"/>
        <v>2560939154450609.5</v>
      </c>
    </row>
    <row r="17" spans="1:9">
      <c r="A17" t="s">
        <v>94</v>
      </c>
      <c r="B17">
        <f>SUMIFS(ICCT!$J$68:$J$78,ICCT!$D$68:$D$78,B14)</f>
        <v>631.82213149999995</v>
      </c>
      <c r="C17">
        <f>SUMIFS(ICCT!$J$68:$J$78,ICCT!$D$68:$D$78,C14)</f>
        <v>868.96368129999996</v>
      </c>
      <c r="D17">
        <f>SUMIFS(ICCT!$J$68:$J$78,ICCT!$D$68:$D$78,D14)</f>
        <v>1089.70409499999</v>
      </c>
      <c r="E17">
        <f>SUMIFS(ICCT!$J$68:$J$78,ICCT!$D$68:$D$78,E14)</f>
        <v>1305.6189099999999</v>
      </c>
      <c r="F17">
        <f>SUMIFS(ICCT!$J$68:$J$78,ICCT!$D$68:$D$78,F14)</f>
        <v>1535.347368</v>
      </c>
      <c r="G17">
        <f>SUMIFS(ICCT!$J$68:$J$78,ICCT!$D$68:$D$78,G14)</f>
        <v>1859.630962</v>
      </c>
      <c r="H17">
        <f>SUMIFS(ICCT!$J$68:$J$78,ICCT!$D$68:$D$78,H14)</f>
        <v>2300.1068740000001</v>
      </c>
      <c r="I17">
        <f>SUMIFS(ICCT!$J$68:$J$78,ICCT!$D$68:$D$78,I14)</f>
        <v>2933.0040669999998</v>
      </c>
    </row>
    <row r="18" spans="1:9">
      <c r="A18" t="s">
        <v>90</v>
      </c>
      <c r="B18">
        <f>B17*$J$2*10^9</f>
        <v>392595949672.28644</v>
      </c>
      <c r="C18">
        <f>C17*$J$2*10^9</f>
        <v>539948831613.06232</v>
      </c>
      <c r="D18">
        <f t="shared" ref="D18:I18" si="1">D17*$J$2*10^9</f>
        <v>677110523214.23877</v>
      </c>
      <c r="E18">
        <f t="shared" si="1"/>
        <v>811273727725.60999</v>
      </c>
      <c r="F18">
        <f t="shared" si="1"/>
        <v>954020329401.52795</v>
      </c>
      <c r="G18">
        <f t="shared" si="1"/>
        <v>1155520750488.9019</v>
      </c>
      <c r="H18">
        <f t="shared" si="1"/>
        <v>1429219708404.2542</v>
      </c>
      <c r="I18">
        <f t="shared" si="1"/>
        <v>1822483670115.8569</v>
      </c>
    </row>
    <row r="19" spans="1:9">
      <c r="A19" t="s">
        <v>93</v>
      </c>
      <c r="B19">
        <f>B18/B16</f>
        <v>5.868458903626482E-4</v>
      </c>
      <c r="C19">
        <f>C18/C16</f>
        <v>6.0523135797295761E-4</v>
      </c>
      <c r="D19">
        <f t="shared" ref="D19:I19" si="2">D18/D16</f>
        <v>6.2572784803413485E-4</v>
      </c>
      <c r="E19">
        <f t="shared" si="2"/>
        <v>6.3149101729209514E-4</v>
      </c>
      <c r="F19">
        <f t="shared" si="2"/>
        <v>6.2790412982082421E-4</v>
      </c>
      <c r="G19">
        <f t="shared" si="2"/>
        <v>6.4130468569099128E-4</v>
      </c>
      <c r="H19">
        <f t="shared" si="2"/>
        <v>6.6626850704827731E-4</v>
      </c>
      <c r="I19">
        <f t="shared" si="2"/>
        <v>7.1164661095075052E-4</v>
      </c>
    </row>
    <row r="29" spans="1:9">
      <c r="B29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1"/>
  <sheetViews>
    <sheetView workbookViewId="0">
      <selection sqref="A1:XFD1048576"/>
    </sheetView>
  </sheetViews>
  <sheetFormatPr defaultRowHeight="14.25"/>
  <sheetData>
    <row r="1" spans="1:16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O1" t="s">
        <v>74</v>
      </c>
      <c r="P1" t="s">
        <v>75</v>
      </c>
    </row>
    <row r="2" spans="1:16">
      <c r="A2" t="s">
        <v>76</v>
      </c>
      <c r="B2" t="s">
        <v>77</v>
      </c>
      <c r="C2" t="s">
        <v>78</v>
      </c>
      <c r="D2">
        <v>2000</v>
      </c>
      <c r="E2" t="s">
        <v>79</v>
      </c>
      <c r="F2">
        <v>14.66</v>
      </c>
      <c r="G2">
        <v>3.6308876909999999</v>
      </c>
      <c r="H2">
        <v>146.60794379999999</v>
      </c>
      <c r="I2">
        <v>0</v>
      </c>
      <c r="J2">
        <v>175.92953249999999</v>
      </c>
      <c r="K2">
        <v>121.377303099999</v>
      </c>
      <c r="L2">
        <v>8.686572323</v>
      </c>
      <c r="M2">
        <v>2.93215887399999</v>
      </c>
      <c r="O2">
        <v>0</v>
      </c>
      <c r="P2">
        <v>1.1999999995907453</v>
      </c>
    </row>
    <row r="3" spans="1:16">
      <c r="A3" t="s">
        <v>76</v>
      </c>
      <c r="B3" t="s">
        <v>77</v>
      </c>
      <c r="C3" t="s">
        <v>78</v>
      </c>
      <c r="D3">
        <v>2005</v>
      </c>
      <c r="E3" t="s">
        <v>79</v>
      </c>
      <c r="F3">
        <v>21.19</v>
      </c>
      <c r="G3">
        <v>7.7105988459999999</v>
      </c>
      <c r="H3">
        <v>227.14593969999899</v>
      </c>
      <c r="I3">
        <v>0</v>
      </c>
      <c r="J3">
        <v>272.5751277</v>
      </c>
      <c r="K3">
        <v>177.5365084</v>
      </c>
      <c r="L3">
        <v>12.71138477</v>
      </c>
      <c r="M3">
        <v>4.1147018839999996</v>
      </c>
      <c r="O3">
        <v>0</v>
      </c>
      <c r="P3">
        <v>1.2000000002641527</v>
      </c>
    </row>
    <row r="4" spans="1:16">
      <c r="A4" t="s">
        <v>76</v>
      </c>
      <c r="B4" t="s">
        <v>77</v>
      </c>
      <c r="C4" t="s">
        <v>78</v>
      </c>
      <c r="D4">
        <v>2010</v>
      </c>
      <c r="E4" t="s">
        <v>79</v>
      </c>
      <c r="F4">
        <v>35.54</v>
      </c>
      <c r="G4">
        <v>7.5990627999999996</v>
      </c>
      <c r="H4">
        <v>381.22589790000001</v>
      </c>
      <c r="I4">
        <v>0</v>
      </c>
      <c r="J4">
        <v>457.47107749999998</v>
      </c>
      <c r="K4">
        <v>291.17295610000002</v>
      </c>
      <c r="L4">
        <v>20.76695149</v>
      </c>
      <c r="M4">
        <v>4.0497331919999997</v>
      </c>
      <c r="O4">
        <v>0</v>
      </c>
      <c r="P4">
        <v>1.2000000000524622</v>
      </c>
    </row>
    <row r="5" spans="1:16">
      <c r="A5" t="s">
        <v>76</v>
      </c>
      <c r="B5" t="s">
        <v>77</v>
      </c>
      <c r="C5" t="s">
        <v>78</v>
      </c>
      <c r="D5">
        <v>2015</v>
      </c>
      <c r="E5" t="s">
        <v>79</v>
      </c>
      <c r="F5">
        <v>58.63</v>
      </c>
      <c r="G5">
        <v>8.4238221670000009</v>
      </c>
      <c r="H5">
        <v>628.28258019999998</v>
      </c>
      <c r="I5">
        <v>0</v>
      </c>
      <c r="J5">
        <v>753.93909629999996</v>
      </c>
      <c r="K5">
        <v>475.56353660000002</v>
      </c>
      <c r="L5">
        <v>33.918001959999998</v>
      </c>
      <c r="M5">
        <v>4.1564240760000004</v>
      </c>
      <c r="O5">
        <v>0</v>
      </c>
      <c r="P5">
        <v>1.2000000000954985</v>
      </c>
    </row>
    <row r="6" spans="1:16">
      <c r="A6" t="s">
        <v>76</v>
      </c>
      <c r="B6" t="s">
        <v>77</v>
      </c>
      <c r="C6" t="s">
        <v>78</v>
      </c>
      <c r="D6">
        <v>2020</v>
      </c>
      <c r="E6" t="s">
        <v>79</v>
      </c>
      <c r="F6">
        <v>77.417003739999998</v>
      </c>
      <c r="G6">
        <v>10.578842249999999</v>
      </c>
      <c r="H6">
        <v>829.60523389999901</v>
      </c>
      <c r="I6">
        <v>0</v>
      </c>
      <c r="J6">
        <v>995.52628070000003</v>
      </c>
      <c r="K6">
        <v>625.762138399999</v>
      </c>
      <c r="L6">
        <v>44.630422230000001</v>
      </c>
      <c r="M6">
        <v>4.3728414119999997</v>
      </c>
      <c r="O6">
        <v>0</v>
      </c>
      <c r="P6">
        <v>1.2000000000241093</v>
      </c>
    </row>
    <row r="7" spans="1:16">
      <c r="A7" t="s">
        <v>76</v>
      </c>
      <c r="B7" t="s">
        <v>77</v>
      </c>
      <c r="C7" t="s">
        <v>78</v>
      </c>
      <c r="D7">
        <v>2025</v>
      </c>
      <c r="E7" t="s">
        <v>79</v>
      </c>
      <c r="F7">
        <v>92.961754470000002</v>
      </c>
      <c r="G7">
        <v>10.700262560000001</v>
      </c>
      <c r="H7">
        <v>996.18371070000001</v>
      </c>
      <c r="I7">
        <v>0</v>
      </c>
      <c r="J7">
        <v>1195.420453</v>
      </c>
      <c r="K7">
        <v>750.39973079999902</v>
      </c>
      <c r="L7">
        <v>53.519787749999999</v>
      </c>
      <c r="M7">
        <v>5.0043994779999998</v>
      </c>
      <c r="O7">
        <v>0</v>
      </c>
      <c r="P7">
        <v>1.2000000001606128</v>
      </c>
    </row>
    <row r="8" spans="1:16">
      <c r="A8" t="s">
        <v>76</v>
      </c>
      <c r="B8" t="s">
        <v>77</v>
      </c>
      <c r="C8" t="s">
        <v>78</v>
      </c>
      <c r="D8">
        <v>2030</v>
      </c>
      <c r="E8" t="s">
        <v>79</v>
      </c>
      <c r="F8">
        <v>110.77134890000001</v>
      </c>
      <c r="G8">
        <v>12.520092030000001</v>
      </c>
      <c r="H8">
        <v>1187.0323880000001</v>
      </c>
      <c r="I8">
        <v>0</v>
      </c>
      <c r="J8">
        <v>1424.438866</v>
      </c>
      <c r="K8">
        <v>893.69780249999997</v>
      </c>
      <c r="L8">
        <v>63.740050459999999</v>
      </c>
      <c r="M8">
        <v>5.9363223879999998</v>
      </c>
      <c r="O8">
        <v>0</v>
      </c>
      <c r="P8">
        <v>1.2000000003369746</v>
      </c>
    </row>
    <row r="9" spans="1:16">
      <c r="A9" t="s">
        <v>76</v>
      </c>
      <c r="B9" t="s">
        <v>77</v>
      </c>
      <c r="C9" t="s">
        <v>78</v>
      </c>
      <c r="D9">
        <v>2035</v>
      </c>
      <c r="E9" t="s">
        <v>79</v>
      </c>
      <c r="F9">
        <v>132.0049708</v>
      </c>
      <c r="G9">
        <v>14.67572827</v>
      </c>
      <c r="H9">
        <v>1414.5731479999999</v>
      </c>
      <c r="I9">
        <v>0</v>
      </c>
      <c r="J9">
        <v>1697.4877770000001</v>
      </c>
      <c r="K9">
        <v>1064.797178</v>
      </c>
      <c r="L9">
        <v>75.943149509999998</v>
      </c>
      <c r="M9">
        <v>7.0728917400000002</v>
      </c>
      <c r="O9">
        <v>0</v>
      </c>
      <c r="P9">
        <v>1.1999999995758439</v>
      </c>
    </row>
    <row r="10" spans="1:16">
      <c r="A10" t="s">
        <v>76</v>
      </c>
      <c r="B10" t="s">
        <v>77</v>
      </c>
      <c r="C10" t="s">
        <v>78</v>
      </c>
      <c r="D10">
        <v>2040</v>
      </c>
      <c r="E10" t="s">
        <v>79</v>
      </c>
      <c r="F10">
        <v>157.32950289999999</v>
      </c>
      <c r="G10">
        <v>17.467169089999999</v>
      </c>
      <c r="H10">
        <v>1685.952346</v>
      </c>
      <c r="I10">
        <v>0</v>
      </c>
      <c r="J10">
        <v>2023.1428149999999</v>
      </c>
      <c r="K10">
        <v>1268.976089</v>
      </c>
      <c r="L10">
        <v>90.505537430000004</v>
      </c>
      <c r="M10">
        <v>8.4297619479999994</v>
      </c>
      <c r="O10">
        <v>0</v>
      </c>
      <c r="P10">
        <v>1.1999999998813726</v>
      </c>
    </row>
    <row r="11" spans="1:16">
      <c r="A11" t="s">
        <v>76</v>
      </c>
      <c r="B11" t="s">
        <v>77</v>
      </c>
      <c r="C11" t="s">
        <v>78</v>
      </c>
      <c r="D11">
        <v>2045</v>
      </c>
      <c r="E11" t="s">
        <v>79</v>
      </c>
      <c r="F11">
        <v>187.53753610000001</v>
      </c>
      <c r="G11">
        <v>18.69536458</v>
      </c>
      <c r="H11">
        <v>2009.6634329999899</v>
      </c>
      <c r="I11">
        <v>0</v>
      </c>
      <c r="J11">
        <v>2411.5961199999902</v>
      </c>
      <c r="K11">
        <v>1512.5810220000001</v>
      </c>
      <c r="L11">
        <v>107.87985649999899</v>
      </c>
      <c r="M11">
        <v>10.04831716</v>
      </c>
      <c r="O11">
        <v>0</v>
      </c>
      <c r="P11">
        <v>1.2000000001990394</v>
      </c>
    </row>
    <row r="12" spans="1:16">
      <c r="A12" t="s">
        <v>76</v>
      </c>
      <c r="B12" t="s">
        <v>77</v>
      </c>
      <c r="C12" t="s">
        <v>78</v>
      </c>
      <c r="D12">
        <v>2050</v>
      </c>
      <c r="E12" t="s">
        <v>79</v>
      </c>
      <c r="F12">
        <v>223.576167</v>
      </c>
      <c r="G12">
        <v>24.075230390000002</v>
      </c>
      <c r="H12">
        <v>2395.8555529999999</v>
      </c>
      <c r="I12">
        <v>0</v>
      </c>
      <c r="J12">
        <v>2875.026664</v>
      </c>
      <c r="K12">
        <v>1803.2295369999999</v>
      </c>
      <c r="L12">
        <v>128.60940389999999</v>
      </c>
      <c r="M12">
        <v>11.97927776</v>
      </c>
      <c r="O12">
        <v>0</v>
      </c>
      <c r="P12">
        <v>1.2000000001669551</v>
      </c>
    </row>
    <row r="13" spans="1:16">
      <c r="A13" t="s">
        <v>76</v>
      </c>
      <c r="B13" t="s">
        <v>77</v>
      </c>
      <c r="C13" t="s">
        <v>78</v>
      </c>
      <c r="D13">
        <v>2000</v>
      </c>
      <c r="E13" t="s">
        <v>79</v>
      </c>
      <c r="F13">
        <v>2.7741431580000002</v>
      </c>
      <c r="G13">
        <v>0.13</v>
      </c>
      <c r="H13">
        <v>85.443426700000003</v>
      </c>
      <c r="I13">
        <v>0</v>
      </c>
      <c r="J13">
        <v>170.88685340000001</v>
      </c>
      <c r="K13">
        <v>100.2256797</v>
      </c>
      <c r="L13">
        <v>6.9501518239999998</v>
      </c>
      <c r="M13">
        <v>1.3047407769999999</v>
      </c>
      <c r="O13">
        <v>0</v>
      </c>
      <c r="P13">
        <v>2</v>
      </c>
    </row>
    <row r="14" spans="1:16">
      <c r="A14" t="s">
        <v>76</v>
      </c>
      <c r="B14" t="s">
        <v>77</v>
      </c>
      <c r="C14" t="s">
        <v>78</v>
      </c>
      <c r="D14">
        <v>2005</v>
      </c>
      <c r="E14" t="s">
        <v>79</v>
      </c>
      <c r="F14">
        <v>3.2010779299999998</v>
      </c>
      <c r="G14">
        <v>0.21</v>
      </c>
      <c r="H14">
        <v>99.873367470000005</v>
      </c>
      <c r="I14">
        <v>0</v>
      </c>
      <c r="J14">
        <v>199.74673490000001</v>
      </c>
      <c r="K14">
        <v>102.96303409999901</v>
      </c>
      <c r="L14">
        <v>7.3600014690000002</v>
      </c>
      <c r="M14">
        <v>4.0331736349999998</v>
      </c>
      <c r="O14">
        <v>0</v>
      </c>
      <c r="P14">
        <v>1.9999999995994928</v>
      </c>
    </row>
    <row r="15" spans="1:16">
      <c r="A15" t="s">
        <v>76</v>
      </c>
      <c r="B15" t="s">
        <v>77</v>
      </c>
      <c r="C15" t="s">
        <v>78</v>
      </c>
      <c r="D15">
        <v>2010</v>
      </c>
      <c r="E15" t="s">
        <v>79</v>
      </c>
      <c r="F15">
        <v>4.1729157900000002</v>
      </c>
      <c r="G15">
        <v>0.39267956999999998</v>
      </c>
      <c r="H15">
        <v>131.92118170000001</v>
      </c>
      <c r="I15">
        <v>0</v>
      </c>
      <c r="J15">
        <v>263.84236329999999</v>
      </c>
      <c r="K15">
        <v>127.7279293</v>
      </c>
      <c r="L15">
        <v>9.2503352979999995</v>
      </c>
      <c r="M15">
        <v>5.1570523110000002</v>
      </c>
      <c r="O15">
        <v>0</v>
      </c>
      <c r="P15">
        <v>1.9999999992419715</v>
      </c>
    </row>
    <row r="16" spans="1:16">
      <c r="A16" t="s">
        <v>76</v>
      </c>
      <c r="B16" t="s">
        <v>77</v>
      </c>
      <c r="C16" t="s">
        <v>78</v>
      </c>
      <c r="D16">
        <v>2015</v>
      </c>
      <c r="E16" t="s">
        <v>79</v>
      </c>
      <c r="F16">
        <v>5.2275293939999896</v>
      </c>
      <c r="G16">
        <v>0.52544163700000002</v>
      </c>
      <c r="H16">
        <v>165.18811169999901</v>
      </c>
      <c r="I16">
        <v>0</v>
      </c>
      <c r="J16">
        <v>330.37622339999899</v>
      </c>
      <c r="K16">
        <v>157.46491850000001</v>
      </c>
      <c r="L16">
        <v>11.451219419999999</v>
      </c>
      <c r="M16">
        <v>4.9330705439999996</v>
      </c>
      <c r="O16">
        <v>0</v>
      </c>
      <c r="P16">
        <v>2.0000000000000058</v>
      </c>
    </row>
    <row r="17" spans="1:16">
      <c r="A17" t="s">
        <v>76</v>
      </c>
      <c r="B17" t="s">
        <v>77</v>
      </c>
      <c r="C17" t="s">
        <v>78</v>
      </c>
      <c r="D17">
        <v>2020</v>
      </c>
      <c r="E17" t="s">
        <v>79</v>
      </c>
      <c r="F17">
        <v>6.0449811779999996</v>
      </c>
      <c r="G17">
        <v>0.59805076299999904</v>
      </c>
      <c r="H17">
        <v>191.01930390000001</v>
      </c>
      <c r="I17">
        <v>0</v>
      </c>
      <c r="J17">
        <v>382.03860780000002</v>
      </c>
      <c r="K17">
        <v>183.31611669999899</v>
      </c>
      <c r="L17">
        <v>13.321589850000001</v>
      </c>
      <c r="M17">
        <v>4.5937218340000001</v>
      </c>
      <c r="O17">
        <v>0</v>
      </c>
      <c r="P17">
        <v>2</v>
      </c>
    </row>
    <row r="18" spans="1:16">
      <c r="A18" t="s">
        <v>76</v>
      </c>
      <c r="B18" t="s">
        <v>77</v>
      </c>
      <c r="C18" t="s">
        <v>78</v>
      </c>
      <c r="D18">
        <v>2025</v>
      </c>
      <c r="E18" t="s">
        <v>79</v>
      </c>
      <c r="F18">
        <v>6.9737381510000001</v>
      </c>
      <c r="G18">
        <v>0.75865614400000003</v>
      </c>
      <c r="H18">
        <v>220.36770139999999</v>
      </c>
      <c r="I18">
        <v>0</v>
      </c>
      <c r="J18">
        <v>440.73540279999997</v>
      </c>
      <c r="K18">
        <v>212.50169790000001</v>
      </c>
      <c r="L18">
        <v>15.434029969999999</v>
      </c>
      <c r="M18">
        <v>4.8448201180000003</v>
      </c>
      <c r="O18">
        <v>0</v>
      </c>
      <c r="P18">
        <v>2</v>
      </c>
    </row>
    <row r="19" spans="1:16">
      <c r="A19" t="s">
        <v>76</v>
      </c>
      <c r="B19" t="s">
        <v>77</v>
      </c>
      <c r="C19" t="s">
        <v>78</v>
      </c>
      <c r="D19">
        <v>2030</v>
      </c>
      <c r="E19" t="s">
        <v>79</v>
      </c>
      <c r="F19">
        <v>8.1152592099999996</v>
      </c>
      <c r="G19">
        <v>0.87268774299999996</v>
      </c>
      <c r="H19">
        <v>256.43937</v>
      </c>
      <c r="I19">
        <v>0</v>
      </c>
      <c r="J19">
        <v>512.87874009999996</v>
      </c>
      <c r="K19">
        <v>248.00830099999999</v>
      </c>
      <c r="L19">
        <v>18.006845269999999</v>
      </c>
      <c r="M19">
        <v>5.4628403270000003</v>
      </c>
      <c r="O19">
        <v>0</v>
      </c>
      <c r="P19">
        <v>2.0000000003899556</v>
      </c>
    </row>
    <row r="20" spans="1:16">
      <c r="A20" t="s">
        <v>76</v>
      </c>
      <c r="B20" t="s">
        <v>77</v>
      </c>
      <c r="C20" t="s">
        <v>78</v>
      </c>
      <c r="D20">
        <v>2035</v>
      </c>
      <c r="E20" t="s">
        <v>79</v>
      </c>
      <c r="F20">
        <v>9.4856888230000003</v>
      </c>
      <c r="G20">
        <v>1.0202313409999999</v>
      </c>
      <c r="H20">
        <v>299.74446939999899</v>
      </c>
      <c r="I20">
        <v>0</v>
      </c>
      <c r="J20">
        <v>599.488938799999</v>
      </c>
      <c r="K20">
        <v>290.42533580000003</v>
      </c>
      <c r="L20">
        <v>21.081820019999999</v>
      </c>
      <c r="M20">
        <v>6.2941201579999904</v>
      </c>
      <c r="O20">
        <v>0</v>
      </c>
      <c r="P20">
        <v>2.0000000000000036</v>
      </c>
    </row>
    <row r="21" spans="1:16">
      <c r="A21" t="s">
        <v>76</v>
      </c>
      <c r="B21" t="s">
        <v>77</v>
      </c>
      <c r="C21" t="s">
        <v>78</v>
      </c>
      <c r="D21">
        <v>2040</v>
      </c>
      <c r="E21" t="s">
        <v>79</v>
      </c>
      <c r="F21">
        <v>11.09402352</v>
      </c>
      <c r="G21">
        <v>1.1951305649999999</v>
      </c>
      <c r="H21">
        <v>350.56728670000001</v>
      </c>
      <c r="I21">
        <v>0</v>
      </c>
      <c r="J21">
        <v>701.13457349999999</v>
      </c>
      <c r="K21">
        <v>340.09593430000001</v>
      </c>
      <c r="L21">
        <v>24.683203049999999</v>
      </c>
      <c r="M21">
        <v>7.2951241500000004</v>
      </c>
      <c r="O21">
        <v>0</v>
      </c>
      <c r="P21">
        <v>2.0000000002852518</v>
      </c>
    </row>
    <row r="22" spans="1:16">
      <c r="A22" t="s">
        <v>76</v>
      </c>
      <c r="B22" t="s">
        <v>77</v>
      </c>
      <c r="C22" t="s">
        <v>78</v>
      </c>
      <c r="D22">
        <v>2045</v>
      </c>
      <c r="E22" t="s">
        <v>79</v>
      </c>
      <c r="F22">
        <v>12.97744378</v>
      </c>
      <c r="G22">
        <v>1.2734466929999999</v>
      </c>
      <c r="H22">
        <v>410.0827122</v>
      </c>
      <c r="I22">
        <v>0</v>
      </c>
      <c r="J22">
        <v>820.16542440000001</v>
      </c>
      <c r="K22">
        <v>398.20968839999898</v>
      </c>
      <c r="L22">
        <v>28.896853109999999</v>
      </c>
      <c r="M22">
        <v>8.4770603159999993</v>
      </c>
      <c r="O22">
        <v>0</v>
      </c>
      <c r="P22">
        <v>2</v>
      </c>
    </row>
    <row r="23" spans="1:16">
      <c r="A23" t="s">
        <v>76</v>
      </c>
      <c r="B23" t="s">
        <v>77</v>
      </c>
      <c r="C23" t="s">
        <v>78</v>
      </c>
      <c r="D23">
        <v>2050</v>
      </c>
      <c r="E23" t="s">
        <v>79</v>
      </c>
      <c r="F23">
        <v>15.18316158</v>
      </c>
      <c r="G23">
        <v>1.597967704</v>
      </c>
      <c r="H23">
        <v>479.78262790000002</v>
      </c>
      <c r="I23">
        <v>0</v>
      </c>
      <c r="J23">
        <v>959.56525580000005</v>
      </c>
      <c r="K23">
        <v>466.25557750000002</v>
      </c>
      <c r="L23">
        <v>33.83041592</v>
      </c>
      <c r="M23">
        <v>9.8638428479999902</v>
      </c>
      <c r="O23">
        <v>0</v>
      </c>
      <c r="P23">
        <v>2</v>
      </c>
    </row>
    <row r="24" spans="1:16">
      <c r="A24" t="s">
        <v>76</v>
      </c>
      <c r="B24" t="s">
        <v>77</v>
      </c>
      <c r="C24" t="s">
        <v>78</v>
      </c>
      <c r="D24">
        <v>2000</v>
      </c>
      <c r="E24" t="s">
        <v>80</v>
      </c>
      <c r="F24">
        <v>0</v>
      </c>
      <c r="G24">
        <v>0</v>
      </c>
      <c r="H24">
        <v>0</v>
      </c>
      <c r="I24">
        <v>0</v>
      </c>
      <c r="J24">
        <v>44.98715936</v>
      </c>
      <c r="K24">
        <v>116.1155364</v>
      </c>
      <c r="L24">
        <v>8.4364761759999993</v>
      </c>
      <c r="M24">
        <v>0</v>
      </c>
      <c r="O24" t="e">
        <v>#DIV/0!</v>
      </c>
      <c r="P24" t="e">
        <v>#DIV/0!</v>
      </c>
    </row>
    <row r="25" spans="1:16">
      <c r="A25" t="s">
        <v>76</v>
      </c>
      <c r="B25" t="s">
        <v>77</v>
      </c>
      <c r="C25" t="s">
        <v>78</v>
      </c>
      <c r="D25">
        <v>2005</v>
      </c>
      <c r="E25" t="s">
        <v>80</v>
      </c>
      <c r="F25">
        <v>0</v>
      </c>
      <c r="G25">
        <v>0</v>
      </c>
      <c r="H25">
        <v>0</v>
      </c>
      <c r="I25">
        <v>0</v>
      </c>
      <c r="J25">
        <v>46.302</v>
      </c>
      <c r="K25">
        <v>104.19033359999899</v>
      </c>
      <c r="L25">
        <v>7.5700401020000001</v>
      </c>
      <c r="M25">
        <v>0</v>
      </c>
      <c r="O25" t="e">
        <v>#DIV/0!</v>
      </c>
      <c r="P25" t="e">
        <v>#DIV/0!</v>
      </c>
    </row>
    <row r="26" spans="1:16">
      <c r="A26" t="s">
        <v>76</v>
      </c>
      <c r="B26" t="s">
        <v>77</v>
      </c>
      <c r="C26" t="s">
        <v>78</v>
      </c>
      <c r="D26">
        <v>2010</v>
      </c>
      <c r="E26" t="s">
        <v>80</v>
      </c>
      <c r="F26">
        <v>0</v>
      </c>
      <c r="G26">
        <v>0</v>
      </c>
      <c r="H26">
        <v>0</v>
      </c>
      <c r="I26">
        <v>0</v>
      </c>
      <c r="J26">
        <v>179.22139989999999</v>
      </c>
      <c r="K26">
        <v>403.29008329999999</v>
      </c>
      <c r="L26">
        <v>29.301394850000001</v>
      </c>
      <c r="M26">
        <v>0</v>
      </c>
      <c r="O26" t="e">
        <v>#DIV/0!</v>
      </c>
      <c r="P26" t="e">
        <v>#DIV/0!</v>
      </c>
    </row>
    <row r="27" spans="1:16">
      <c r="A27" t="s">
        <v>76</v>
      </c>
      <c r="B27" t="s">
        <v>77</v>
      </c>
      <c r="C27" t="s">
        <v>78</v>
      </c>
      <c r="D27">
        <v>2015</v>
      </c>
      <c r="E27" t="s">
        <v>80</v>
      </c>
      <c r="F27">
        <v>0</v>
      </c>
      <c r="G27">
        <v>0</v>
      </c>
      <c r="H27">
        <v>0</v>
      </c>
      <c r="I27">
        <v>0</v>
      </c>
      <c r="J27">
        <v>252.6677497</v>
      </c>
      <c r="K27">
        <v>563.21988220000003</v>
      </c>
      <c r="L27">
        <v>40.921234699999999</v>
      </c>
      <c r="M27">
        <v>0</v>
      </c>
      <c r="O27" t="e">
        <v>#DIV/0!</v>
      </c>
      <c r="P27" t="e">
        <v>#DIV/0!</v>
      </c>
    </row>
    <row r="28" spans="1:16">
      <c r="A28" t="s">
        <v>76</v>
      </c>
      <c r="B28" t="s">
        <v>77</v>
      </c>
      <c r="C28" t="s">
        <v>78</v>
      </c>
      <c r="D28">
        <v>2020</v>
      </c>
      <c r="E28" t="s">
        <v>80</v>
      </c>
      <c r="F28">
        <v>0</v>
      </c>
      <c r="G28">
        <v>0</v>
      </c>
      <c r="H28">
        <v>0</v>
      </c>
      <c r="I28">
        <v>0</v>
      </c>
      <c r="J28">
        <v>333.79315680000002</v>
      </c>
      <c r="K28">
        <v>733.12343959999998</v>
      </c>
      <c r="L28">
        <v>53.265726739999998</v>
      </c>
      <c r="M28">
        <v>0</v>
      </c>
      <c r="O28" t="e">
        <v>#DIV/0!</v>
      </c>
      <c r="P28" t="e">
        <v>#DIV/0!</v>
      </c>
    </row>
    <row r="29" spans="1:16">
      <c r="A29" t="s">
        <v>76</v>
      </c>
      <c r="B29" t="s">
        <v>77</v>
      </c>
      <c r="C29" t="s">
        <v>78</v>
      </c>
      <c r="D29">
        <v>2025</v>
      </c>
      <c r="E29" t="s">
        <v>80</v>
      </c>
      <c r="F29">
        <v>0</v>
      </c>
      <c r="G29">
        <v>0</v>
      </c>
      <c r="H29">
        <v>0</v>
      </c>
      <c r="I29">
        <v>0</v>
      </c>
      <c r="J29">
        <v>451.51415819999897</v>
      </c>
      <c r="K29">
        <v>981.2630987</v>
      </c>
      <c r="L29">
        <v>71.294531390000003</v>
      </c>
      <c r="M29">
        <v>0</v>
      </c>
      <c r="O29" t="e">
        <v>#DIV/0!</v>
      </c>
      <c r="P29" t="e">
        <v>#DIV/0!</v>
      </c>
    </row>
    <row r="30" spans="1:16">
      <c r="A30" t="s">
        <v>76</v>
      </c>
      <c r="B30" t="s">
        <v>77</v>
      </c>
      <c r="C30" t="s">
        <v>78</v>
      </c>
      <c r="D30">
        <v>2030</v>
      </c>
      <c r="E30" t="s">
        <v>80</v>
      </c>
      <c r="F30">
        <v>0</v>
      </c>
      <c r="G30">
        <v>0</v>
      </c>
      <c r="H30">
        <v>0</v>
      </c>
      <c r="I30">
        <v>0</v>
      </c>
      <c r="J30">
        <v>641.85229800000002</v>
      </c>
      <c r="K30">
        <v>1040.769863</v>
      </c>
      <c r="L30">
        <v>75.61804755</v>
      </c>
      <c r="M30">
        <v>0</v>
      </c>
      <c r="O30" t="e">
        <v>#DIV/0!</v>
      </c>
      <c r="P30" t="e">
        <v>#DIV/0!</v>
      </c>
    </row>
    <row r="31" spans="1:16">
      <c r="A31" t="s">
        <v>76</v>
      </c>
      <c r="B31" t="s">
        <v>77</v>
      </c>
      <c r="C31" t="s">
        <v>78</v>
      </c>
      <c r="D31">
        <v>2035</v>
      </c>
      <c r="E31" t="s">
        <v>80</v>
      </c>
      <c r="F31">
        <v>0</v>
      </c>
      <c r="G31">
        <v>0</v>
      </c>
      <c r="H31">
        <v>0</v>
      </c>
      <c r="I31">
        <v>0</v>
      </c>
      <c r="J31">
        <v>883.28251899999998</v>
      </c>
      <c r="K31">
        <v>1000.4295</v>
      </c>
      <c r="L31">
        <v>72.687083099999995</v>
      </c>
      <c r="M31">
        <v>0</v>
      </c>
      <c r="O31" t="e">
        <v>#DIV/0!</v>
      </c>
      <c r="P31" t="e">
        <v>#DIV/0!</v>
      </c>
    </row>
    <row r="32" spans="1:16">
      <c r="A32" t="s">
        <v>76</v>
      </c>
      <c r="B32" t="s">
        <v>77</v>
      </c>
      <c r="C32" t="s">
        <v>78</v>
      </c>
      <c r="D32">
        <v>2040</v>
      </c>
      <c r="E32" t="s">
        <v>80</v>
      </c>
      <c r="F32">
        <v>0</v>
      </c>
      <c r="G32">
        <v>0</v>
      </c>
      <c r="H32">
        <v>0</v>
      </c>
      <c r="I32">
        <v>0</v>
      </c>
      <c r="J32">
        <v>1307.3072789999901</v>
      </c>
      <c r="K32">
        <v>1215.864859</v>
      </c>
      <c r="L32">
        <v>88.33972808</v>
      </c>
      <c r="M32">
        <v>0</v>
      </c>
      <c r="O32" t="e">
        <v>#DIV/0!</v>
      </c>
      <c r="P32" t="e">
        <v>#DIV/0!</v>
      </c>
    </row>
    <row r="33" spans="1:16">
      <c r="A33" t="s">
        <v>76</v>
      </c>
      <c r="B33" t="s">
        <v>77</v>
      </c>
      <c r="C33" t="s">
        <v>78</v>
      </c>
      <c r="D33">
        <v>2045</v>
      </c>
      <c r="E33" t="s">
        <v>80</v>
      </c>
      <c r="F33">
        <v>0</v>
      </c>
      <c r="G33">
        <v>0</v>
      </c>
      <c r="H33">
        <v>0</v>
      </c>
      <c r="I33">
        <v>0</v>
      </c>
      <c r="J33">
        <v>1848.9086070000001</v>
      </c>
      <c r="K33">
        <v>1522.8226749999999</v>
      </c>
      <c r="L33">
        <v>110.6420176</v>
      </c>
      <c r="M33">
        <v>0</v>
      </c>
      <c r="O33" t="e">
        <v>#DIV/0!</v>
      </c>
      <c r="P33" t="e">
        <v>#DIV/0!</v>
      </c>
    </row>
    <row r="34" spans="1:16">
      <c r="A34" t="s">
        <v>76</v>
      </c>
      <c r="B34" t="s">
        <v>77</v>
      </c>
      <c r="C34" t="s">
        <v>78</v>
      </c>
      <c r="D34">
        <v>2050</v>
      </c>
      <c r="E34" t="s">
        <v>80</v>
      </c>
      <c r="F34">
        <v>0</v>
      </c>
      <c r="G34">
        <v>0</v>
      </c>
      <c r="H34">
        <v>0</v>
      </c>
      <c r="I34">
        <v>0</v>
      </c>
      <c r="J34">
        <v>2495.4554659999999</v>
      </c>
      <c r="K34">
        <v>1898.4139889999999</v>
      </c>
      <c r="L34">
        <v>137.93093400000001</v>
      </c>
      <c r="M34">
        <v>0</v>
      </c>
      <c r="O34" t="e">
        <v>#DIV/0!</v>
      </c>
      <c r="P34" t="e">
        <v>#DIV/0!</v>
      </c>
    </row>
    <row r="35" spans="1:16">
      <c r="A35" t="s">
        <v>76</v>
      </c>
      <c r="B35" t="s">
        <v>77</v>
      </c>
      <c r="C35" t="s">
        <v>78</v>
      </c>
      <c r="D35">
        <v>2000</v>
      </c>
      <c r="E35" t="s">
        <v>81</v>
      </c>
      <c r="F35">
        <v>0.46353259299999999</v>
      </c>
      <c r="G35">
        <v>2.9352668999999901E-2</v>
      </c>
      <c r="H35">
        <v>38.506861440000002</v>
      </c>
      <c r="I35">
        <v>0</v>
      </c>
      <c r="J35">
        <v>1299.6065739999999</v>
      </c>
      <c r="K35">
        <v>346.62343839999897</v>
      </c>
      <c r="L35">
        <v>25.627719939999999</v>
      </c>
      <c r="M35">
        <v>28.816812809999998</v>
      </c>
      <c r="O35">
        <v>0</v>
      </c>
      <c r="P35">
        <v>33.750000010387758</v>
      </c>
    </row>
    <row r="36" spans="1:16">
      <c r="A36" t="s">
        <v>76</v>
      </c>
      <c r="B36" t="s">
        <v>77</v>
      </c>
      <c r="C36" t="s">
        <v>78</v>
      </c>
      <c r="D36">
        <v>2005</v>
      </c>
      <c r="E36" t="s">
        <v>81</v>
      </c>
      <c r="F36">
        <v>0.54755970399999998</v>
      </c>
      <c r="G36">
        <v>5.4676334E-2</v>
      </c>
      <c r="H36">
        <v>46.779250279999999</v>
      </c>
      <c r="I36">
        <v>0</v>
      </c>
      <c r="J36">
        <v>1578.7996969999999</v>
      </c>
      <c r="K36">
        <v>367.19763619999998</v>
      </c>
      <c r="L36">
        <v>27.159049939999999</v>
      </c>
      <c r="M36">
        <v>20.124615970000001</v>
      </c>
      <c r="O36">
        <v>0</v>
      </c>
      <c r="P36">
        <v>33.750000001068848</v>
      </c>
    </row>
    <row r="37" spans="1:16">
      <c r="A37" t="s">
        <v>76</v>
      </c>
      <c r="B37" t="s">
        <v>77</v>
      </c>
      <c r="C37" t="s">
        <v>78</v>
      </c>
      <c r="D37">
        <v>2010</v>
      </c>
      <c r="E37" t="s">
        <v>81</v>
      </c>
      <c r="F37">
        <v>0.72484911500000004</v>
      </c>
      <c r="G37">
        <v>7.5393630000000003E-2</v>
      </c>
      <c r="H37">
        <v>64.504538370000006</v>
      </c>
      <c r="I37">
        <v>0</v>
      </c>
      <c r="J37">
        <v>2177.02817</v>
      </c>
      <c r="K37">
        <v>478.92835070000001</v>
      </c>
      <c r="L37">
        <v>35.376365399999997</v>
      </c>
      <c r="M37">
        <v>17.22598533</v>
      </c>
      <c r="O37">
        <v>0</v>
      </c>
      <c r="P37">
        <v>33.750000000193779</v>
      </c>
    </row>
    <row r="38" spans="1:16">
      <c r="A38" t="s">
        <v>76</v>
      </c>
      <c r="B38" t="s">
        <v>77</v>
      </c>
      <c r="C38" t="s">
        <v>78</v>
      </c>
      <c r="D38">
        <v>2015</v>
      </c>
      <c r="E38" t="s">
        <v>81</v>
      </c>
      <c r="F38">
        <v>1.008264534</v>
      </c>
      <c r="G38">
        <v>0.102956084</v>
      </c>
      <c r="H38">
        <v>91.614994299999907</v>
      </c>
      <c r="I38">
        <v>0</v>
      </c>
      <c r="J38">
        <v>3092.0060579999999</v>
      </c>
      <c r="K38">
        <v>674.97274149999998</v>
      </c>
      <c r="L38">
        <v>49.32539809</v>
      </c>
      <c r="M38">
        <v>18.076274980000001</v>
      </c>
      <c r="O38">
        <v>0</v>
      </c>
      <c r="P38">
        <v>33.750000004093252</v>
      </c>
    </row>
    <row r="39" spans="1:16">
      <c r="A39" t="s">
        <v>76</v>
      </c>
      <c r="B39" t="s">
        <v>77</v>
      </c>
      <c r="C39" t="s">
        <v>78</v>
      </c>
      <c r="D39">
        <v>2020</v>
      </c>
      <c r="E39" t="s">
        <v>81</v>
      </c>
      <c r="F39">
        <v>1.3241832709999899</v>
      </c>
      <c r="G39">
        <v>0.13058388099999901</v>
      </c>
      <c r="H39">
        <v>120.32064879999901</v>
      </c>
      <c r="I39">
        <v>0</v>
      </c>
      <c r="J39">
        <v>4060.8218969999998</v>
      </c>
      <c r="K39">
        <v>894.64972239999997</v>
      </c>
      <c r="L39">
        <v>64.50877045</v>
      </c>
      <c r="M39">
        <v>19.699943409999999</v>
      </c>
      <c r="O39">
        <v>0</v>
      </c>
      <c r="P39">
        <v>33.750000000000277</v>
      </c>
    </row>
    <row r="40" spans="1:16">
      <c r="A40" t="s">
        <v>76</v>
      </c>
      <c r="B40" t="s">
        <v>77</v>
      </c>
      <c r="C40" t="s">
        <v>78</v>
      </c>
      <c r="D40">
        <v>2025</v>
      </c>
      <c r="E40" t="s">
        <v>81</v>
      </c>
      <c r="F40">
        <v>1.734411897</v>
      </c>
      <c r="G40">
        <v>0.162849455</v>
      </c>
      <c r="H40">
        <v>157.5956813</v>
      </c>
      <c r="I40">
        <v>0</v>
      </c>
      <c r="J40">
        <v>5318.8542420000003</v>
      </c>
      <c r="K40">
        <v>1174.1250580000001</v>
      </c>
      <c r="L40">
        <v>84.306121439999998</v>
      </c>
      <c r="M40">
        <v>24.27934539</v>
      </c>
      <c r="O40">
        <v>0</v>
      </c>
      <c r="P40">
        <v>33.749999988102466</v>
      </c>
    </row>
    <row r="41" spans="1:16">
      <c r="A41" t="s">
        <v>76</v>
      </c>
      <c r="B41" t="s">
        <v>77</v>
      </c>
      <c r="C41" t="s">
        <v>78</v>
      </c>
      <c r="D41">
        <v>2030</v>
      </c>
      <c r="E41" t="s">
        <v>81</v>
      </c>
      <c r="F41">
        <v>2.2123788929999999</v>
      </c>
      <c r="G41">
        <v>0.19591199300000001</v>
      </c>
      <c r="H41">
        <v>201.02569599999899</v>
      </c>
      <c r="I41">
        <v>0</v>
      </c>
      <c r="J41">
        <v>6784.6172409999999</v>
      </c>
      <c r="K41">
        <v>1497.3626279999901</v>
      </c>
      <c r="L41">
        <v>107.41906179999999</v>
      </c>
      <c r="M41">
        <v>30.500725939999999</v>
      </c>
      <c r="O41">
        <v>0</v>
      </c>
      <c r="P41">
        <v>33.750000004974659</v>
      </c>
    </row>
    <row r="42" spans="1:16">
      <c r="A42" t="s">
        <v>76</v>
      </c>
      <c r="B42" t="s">
        <v>77</v>
      </c>
      <c r="C42" t="s">
        <v>78</v>
      </c>
      <c r="D42">
        <v>2035</v>
      </c>
      <c r="E42" t="s">
        <v>81</v>
      </c>
      <c r="F42">
        <v>2.728291322</v>
      </c>
      <c r="G42">
        <v>0.23331697000000001</v>
      </c>
      <c r="H42">
        <v>247.90358639999999</v>
      </c>
      <c r="I42">
        <v>0</v>
      </c>
      <c r="J42">
        <v>8366.7460389999997</v>
      </c>
      <c r="K42">
        <v>1846.067391</v>
      </c>
      <c r="L42">
        <v>132.40581829999999</v>
      </c>
      <c r="M42">
        <v>37.454076720000003</v>
      </c>
      <c r="O42">
        <v>0</v>
      </c>
      <c r="P42">
        <v>33.749999991932349</v>
      </c>
    </row>
    <row r="43" spans="1:16">
      <c r="A43" t="s">
        <v>76</v>
      </c>
      <c r="B43" t="s">
        <v>77</v>
      </c>
      <c r="C43" t="s">
        <v>78</v>
      </c>
      <c r="D43">
        <v>2040</v>
      </c>
      <c r="E43" t="s">
        <v>81</v>
      </c>
      <c r="F43">
        <v>3.2907836779999999</v>
      </c>
      <c r="G43">
        <v>0.27421117299999997</v>
      </c>
      <c r="H43">
        <v>299.013917399999</v>
      </c>
      <c r="I43">
        <v>0</v>
      </c>
      <c r="J43">
        <v>10091.719709999999</v>
      </c>
      <c r="K43">
        <v>2226.2872429999902</v>
      </c>
      <c r="L43">
        <v>159.67194079999999</v>
      </c>
      <c r="M43">
        <v>45.126945460000002</v>
      </c>
      <c r="O43">
        <v>0</v>
      </c>
      <c r="P43">
        <v>33.749999992475374</v>
      </c>
    </row>
    <row r="44" spans="1:16">
      <c r="A44" t="s">
        <v>76</v>
      </c>
      <c r="B44" t="s">
        <v>77</v>
      </c>
      <c r="C44" t="s">
        <v>78</v>
      </c>
      <c r="D44">
        <v>2045</v>
      </c>
      <c r="E44" t="s">
        <v>81</v>
      </c>
      <c r="F44">
        <v>3.9253880350000001</v>
      </c>
      <c r="G44">
        <v>0.29212489199999903</v>
      </c>
      <c r="H44">
        <v>356.67663639999898</v>
      </c>
      <c r="I44">
        <v>0</v>
      </c>
      <c r="J44">
        <v>12037.83648</v>
      </c>
      <c r="K44">
        <v>2655.2781019999902</v>
      </c>
      <c r="L44">
        <v>190.4461068</v>
      </c>
      <c r="M44">
        <v>53.835752290000002</v>
      </c>
      <c r="O44">
        <v>0</v>
      </c>
      <c r="P44">
        <v>33.750000004205589</v>
      </c>
    </row>
    <row r="45" spans="1:16">
      <c r="A45" t="s">
        <v>76</v>
      </c>
      <c r="B45" t="s">
        <v>77</v>
      </c>
      <c r="C45" t="s">
        <v>78</v>
      </c>
      <c r="D45">
        <v>2050</v>
      </c>
      <c r="E45" t="s">
        <v>81</v>
      </c>
      <c r="F45">
        <v>4.6472575279999999</v>
      </c>
      <c r="G45">
        <v>0.36532095799999997</v>
      </c>
      <c r="H45">
        <v>422.26861869999999</v>
      </c>
      <c r="I45">
        <v>0</v>
      </c>
      <c r="J45">
        <v>14251.56588</v>
      </c>
      <c r="K45">
        <v>3143.5135149999901</v>
      </c>
      <c r="L45">
        <v>225.46228809999999</v>
      </c>
      <c r="M45">
        <v>63.732642740000003</v>
      </c>
      <c r="O45">
        <v>0</v>
      </c>
      <c r="P45">
        <v>33.74999999733582</v>
      </c>
    </row>
    <row r="46" spans="1:16">
      <c r="A46" t="s">
        <v>76</v>
      </c>
      <c r="B46" t="s">
        <v>77</v>
      </c>
      <c r="C46" t="s">
        <v>78</v>
      </c>
      <c r="D46">
        <v>2000</v>
      </c>
      <c r="E46" t="s">
        <v>82</v>
      </c>
      <c r="F46">
        <v>0</v>
      </c>
      <c r="G46">
        <v>0</v>
      </c>
      <c r="H46">
        <v>0</v>
      </c>
      <c r="I46">
        <v>305</v>
      </c>
      <c r="J46">
        <v>0</v>
      </c>
      <c r="K46">
        <v>38</v>
      </c>
      <c r="L46">
        <v>2.8142800000000001</v>
      </c>
      <c r="M46">
        <v>1.6881373040000001</v>
      </c>
      <c r="O46" t="e">
        <v>#DIV/0!</v>
      </c>
      <c r="P46" t="e">
        <v>#DIV/0!</v>
      </c>
    </row>
    <row r="47" spans="1:16">
      <c r="A47" t="s">
        <v>76</v>
      </c>
      <c r="B47" t="s">
        <v>77</v>
      </c>
      <c r="C47" t="s">
        <v>78</v>
      </c>
      <c r="D47">
        <v>2005</v>
      </c>
      <c r="E47" t="s">
        <v>82</v>
      </c>
      <c r="F47">
        <v>0</v>
      </c>
      <c r="G47">
        <v>0</v>
      </c>
      <c r="H47">
        <v>0</v>
      </c>
      <c r="I47">
        <v>407</v>
      </c>
      <c r="J47">
        <v>0</v>
      </c>
      <c r="K47">
        <v>45</v>
      </c>
      <c r="L47">
        <v>3.3327</v>
      </c>
      <c r="M47">
        <v>1.9991099649999999</v>
      </c>
      <c r="O47" t="e">
        <v>#DIV/0!</v>
      </c>
      <c r="P47" t="e">
        <v>#DIV/0!</v>
      </c>
    </row>
    <row r="48" spans="1:16">
      <c r="A48" t="s">
        <v>76</v>
      </c>
      <c r="B48" t="s">
        <v>77</v>
      </c>
      <c r="C48" t="s">
        <v>78</v>
      </c>
      <c r="D48">
        <v>2010</v>
      </c>
      <c r="E48" t="s">
        <v>82</v>
      </c>
      <c r="F48">
        <v>0</v>
      </c>
      <c r="G48">
        <v>0</v>
      </c>
      <c r="H48">
        <v>0</v>
      </c>
      <c r="I48">
        <v>601</v>
      </c>
      <c r="J48">
        <v>0</v>
      </c>
      <c r="K48">
        <v>58</v>
      </c>
      <c r="L48">
        <v>4.2954800000000004</v>
      </c>
      <c r="M48">
        <v>2.5766306219999899</v>
      </c>
      <c r="O48" t="e">
        <v>#DIV/0!</v>
      </c>
      <c r="P48" t="e">
        <v>#DIV/0!</v>
      </c>
    </row>
    <row r="49" spans="1:16">
      <c r="A49" t="s">
        <v>76</v>
      </c>
      <c r="B49" t="s">
        <v>77</v>
      </c>
      <c r="C49" t="s">
        <v>78</v>
      </c>
      <c r="D49">
        <v>2015</v>
      </c>
      <c r="E49" t="s">
        <v>82</v>
      </c>
      <c r="F49">
        <v>0</v>
      </c>
      <c r="G49">
        <v>0</v>
      </c>
      <c r="H49">
        <v>0</v>
      </c>
      <c r="I49">
        <v>761</v>
      </c>
      <c r="J49">
        <v>0</v>
      </c>
      <c r="K49">
        <v>73.44093178</v>
      </c>
      <c r="L49">
        <v>5.4390354079999996</v>
      </c>
      <c r="M49">
        <v>3.2625888569999999</v>
      </c>
      <c r="O49" t="e">
        <v>#DIV/0!</v>
      </c>
      <c r="P49" t="e">
        <v>#DIV/0!</v>
      </c>
    </row>
    <row r="50" spans="1:16">
      <c r="A50" t="s">
        <v>76</v>
      </c>
      <c r="B50" t="s">
        <v>77</v>
      </c>
      <c r="C50" t="s">
        <v>78</v>
      </c>
      <c r="D50">
        <v>2020</v>
      </c>
      <c r="E50" t="s">
        <v>82</v>
      </c>
      <c r="F50">
        <v>0</v>
      </c>
      <c r="G50">
        <v>0</v>
      </c>
      <c r="H50">
        <v>0</v>
      </c>
      <c r="I50">
        <v>997</v>
      </c>
      <c r="J50">
        <v>0</v>
      </c>
      <c r="K50">
        <v>96.216306160000002</v>
      </c>
      <c r="L50">
        <v>7.1257796339999997</v>
      </c>
      <c r="M50">
        <v>4.2743772550000001</v>
      </c>
      <c r="O50" t="e">
        <v>#DIV/0!</v>
      </c>
      <c r="P50" t="e">
        <v>#DIV/0!</v>
      </c>
    </row>
    <row r="51" spans="1:16">
      <c r="A51" t="s">
        <v>76</v>
      </c>
      <c r="B51" t="s">
        <v>77</v>
      </c>
      <c r="C51" t="s">
        <v>78</v>
      </c>
      <c r="D51">
        <v>2025</v>
      </c>
      <c r="E51" t="s">
        <v>82</v>
      </c>
      <c r="F51">
        <v>0</v>
      </c>
      <c r="G51">
        <v>0</v>
      </c>
      <c r="H51">
        <v>0</v>
      </c>
      <c r="I51">
        <v>1295</v>
      </c>
      <c r="J51">
        <v>0</v>
      </c>
      <c r="K51">
        <v>124.9750416</v>
      </c>
      <c r="L51">
        <v>9.2556515810000004</v>
      </c>
      <c r="M51">
        <v>5.5519744679999903</v>
      </c>
      <c r="O51" t="e">
        <v>#DIV/0!</v>
      </c>
      <c r="P51" t="e">
        <v>#DIV/0!</v>
      </c>
    </row>
    <row r="52" spans="1:16">
      <c r="A52" t="s">
        <v>76</v>
      </c>
      <c r="B52" t="s">
        <v>77</v>
      </c>
      <c r="C52" t="s">
        <v>78</v>
      </c>
      <c r="D52">
        <v>2030</v>
      </c>
      <c r="E52" t="s">
        <v>82</v>
      </c>
      <c r="F52">
        <v>0</v>
      </c>
      <c r="G52">
        <v>0</v>
      </c>
      <c r="H52">
        <v>0</v>
      </c>
      <c r="I52">
        <v>1641</v>
      </c>
      <c r="J52">
        <v>0</v>
      </c>
      <c r="K52">
        <v>158.36605659999901</v>
      </c>
      <c r="L52">
        <v>11.72859015</v>
      </c>
      <c r="M52">
        <v>7.0353591519999998</v>
      </c>
      <c r="O52" t="e">
        <v>#DIV/0!</v>
      </c>
      <c r="P52" t="e">
        <v>#DIV/0!</v>
      </c>
    </row>
    <row r="53" spans="1:16">
      <c r="A53" t="s">
        <v>76</v>
      </c>
      <c r="B53" t="s">
        <v>77</v>
      </c>
      <c r="C53" t="s">
        <v>78</v>
      </c>
      <c r="D53">
        <v>2035</v>
      </c>
      <c r="E53" t="s">
        <v>82</v>
      </c>
      <c r="F53">
        <v>0</v>
      </c>
      <c r="G53">
        <v>0</v>
      </c>
      <c r="H53">
        <v>0</v>
      </c>
      <c r="I53">
        <v>2016</v>
      </c>
      <c r="J53">
        <v>0</v>
      </c>
      <c r="K53">
        <v>194.55574039999999</v>
      </c>
      <c r="L53">
        <v>14.40879814</v>
      </c>
      <c r="M53">
        <v>8.6430737670000006</v>
      </c>
      <c r="O53" t="e">
        <v>#DIV/0!</v>
      </c>
      <c r="P53" t="e">
        <v>#DIV/0!</v>
      </c>
    </row>
    <row r="54" spans="1:16">
      <c r="A54" t="s">
        <v>76</v>
      </c>
      <c r="B54" t="s">
        <v>77</v>
      </c>
      <c r="C54" t="s">
        <v>78</v>
      </c>
      <c r="D54">
        <v>2040</v>
      </c>
      <c r="E54" t="s">
        <v>82</v>
      </c>
      <c r="F54">
        <v>0</v>
      </c>
      <c r="G54">
        <v>0</v>
      </c>
      <c r="H54">
        <v>0</v>
      </c>
      <c r="I54">
        <v>2396</v>
      </c>
      <c r="J54">
        <v>0</v>
      </c>
      <c r="K54">
        <v>231.22795339999999</v>
      </c>
      <c r="L54">
        <v>17.124742229999999</v>
      </c>
      <c r="M54">
        <v>10.27222458</v>
      </c>
      <c r="O54" t="e">
        <v>#DIV/0!</v>
      </c>
      <c r="P54" t="e">
        <v>#DIV/0!</v>
      </c>
    </row>
    <row r="55" spans="1:16">
      <c r="A55" t="s">
        <v>76</v>
      </c>
      <c r="B55" t="s">
        <v>77</v>
      </c>
      <c r="C55" t="s">
        <v>78</v>
      </c>
      <c r="D55">
        <v>2045</v>
      </c>
      <c r="E55" t="s">
        <v>82</v>
      </c>
      <c r="F55">
        <v>0</v>
      </c>
      <c r="G55">
        <v>0</v>
      </c>
      <c r="H55">
        <v>0</v>
      </c>
      <c r="I55">
        <v>2757</v>
      </c>
      <c r="J55">
        <v>0</v>
      </c>
      <c r="K55">
        <v>266.06655569999998</v>
      </c>
      <c r="L55">
        <v>19.704889120000001</v>
      </c>
      <c r="M55">
        <v>11.81991784</v>
      </c>
      <c r="O55" t="e">
        <v>#DIV/0!</v>
      </c>
      <c r="P55" t="e">
        <v>#DIV/0!</v>
      </c>
    </row>
    <row r="56" spans="1:16">
      <c r="A56" t="s">
        <v>76</v>
      </c>
      <c r="B56" t="s">
        <v>77</v>
      </c>
      <c r="C56" t="s">
        <v>78</v>
      </c>
      <c r="D56">
        <v>2050</v>
      </c>
      <c r="E56" t="s">
        <v>82</v>
      </c>
      <c r="F56">
        <v>0</v>
      </c>
      <c r="G56">
        <v>0</v>
      </c>
      <c r="H56">
        <v>0</v>
      </c>
      <c r="I56">
        <v>3080</v>
      </c>
      <c r="J56">
        <v>0</v>
      </c>
      <c r="K56">
        <v>297.2379368</v>
      </c>
      <c r="L56">
        <v>22.0134416</v>
      </c>
      <c r="M56">
        <v>13.204696029999999</v>
      </c>
      <c r="O56" t="e">
        <v>#DIV/0!</v>
      </c>
      <c r="P56" t="e">
        <v>#DIV/0!</v>
      </c>
    </row>
    <row r="57" spans="1:16">
      <c r="A57" t="s">
        <v>76</v>
      </c>
      <c r="B57" t="s">
        <v>77</v>
      </c>
      <c r="C57" t="s">
        <v>78</v>
      </c>
      <c r="D57">
        <v>2000</v>
      </c>
      <c r="E57" t="s">
        <v>83</v>
      </c>
      <c r="F57">
        <v>1.006751392</v>
      </c>
      <c r="G57">
        <v>6.3751374999999999E-2</v>
      </c>
      <c r="H57">
        <v>34.120396069999998</v>
      </c>
      <c r="I57">
        <v>238.8427725</v>
      </c>
      <c r="J57">
        <v>0</v>
      </c>
      <c r="K57">
        <v>656.328609999999</v>
      </c>
      <c r="L57">
        <v>48.607696859999997</v>
      </c>
      <c r="M57">
        <v>22.629234239999999</v>
      </c>
      <c r="O57">
        <v>7.0000000002930802</v>
      </c>
      <c r="P57">
        <v>0</v>
      </c>
    </row>
    <row r="58" spans="1:16">
      <c r="A58" t="s">
        <v>76</v>
      </c>
      <c r="B58" t="s">
        <v>77</v>
      </c>
      <c r="C58" t="s">
        <v>78</v>
      </c>
      <c r="D58">
        <v>2005</v>
      </c>
      <c r="E58" t="s">
        <v>83</v>
      </c>
      <c r="F58">
        <v>1.36913708</v>
      </c>
      <c r="G58">
        <v>0.10484031199999901</v>
      </c>
      <c r="H58">
        <v>49.353254</v>
      </c>
      <c r="I58">
        <v>380.02005580000002</v>
      </c>
      <c r="J58">
        <v>0</v>
      </c>
      <c r="K58">
        <v>949.34280000000001</v>
      </c>
      <c r="L58">
        <v>70.308327770000005</v>
      </c>
      <c r="M58">
        <v>15.933182070000001</v>
      </c>
      <c r="O58">
        <v>7.7</v>
      </c>
      <c r="P58">
        <v>0</v>
      </c>
    </row>
    <row r="59" spans="1:16">
      <c r="A59" t="s">
        <v>76</v>
      </c>
      <c r="B59" t="s">
        <v>77</v>
      </c>
      <c r="C59" t="s">
        <v>78</v>
      </c>
      <c r="D59">
        <v>2010</v>
      </c>
      <c r="E59" t="s">
        <v>83</v>
      </c>
      <c r="F59">
        <v>2.013138535</v>
      </c>
      <c r="G59">
        <v>0.18284465499999999</v>
      </c>
      <c r="H59">
        <v>76.909223139999995</v>
      </c>
      <c r="I59">
        <v>646.03747439999995</v>
      </c>
      <c r="J59">
        <v>0</v>
      </c>
      <c r="K59">
        <v>1479.4002699999901</v>
      </c>
      <c r="L59">
        <v>109.564384</v>
      </c>
      <c r="M59">
        <v>16.74043155</v>
      </c>
      <c r="O59">
        <v>8.4000000003120565</v>
      </c>
      <c r="P59">
        <v>0</v>
      </c>
    </row>
    <row r="60" spans="1:16">
      <c r="A60" t="s">
        <v>76</v>
      </c>
      <c r="B60" t="s">
        <v>77</v>
      </c>
      <c r="C60" t="s">
        <v>78</v>
      </c>
      <c r="D60">
        <v>2015</v>
      </c>
      <c r="E60" t="s">
        <v>83</v>
      </c>
      <c r="F60">
        <v>2.5524292929999999</v>
      </c>
      <c r="G60">
        <v>0.23917951500000001</v>
      </c>
      <c r="H60">
        <v>92.543236980000003</v>
      </c>
      <c r="I60">
        <v>842.14345649999996</v>
      </c>
      <c r="J60">
        <v>0</v>
      </c>
      <c r="K60">
        <v>1780.1309699999999</v>
      </c>
      <c r="L60">
        <v>131.8364996</v>
      </c>
      <c r="M60">
        <v>16.383288830000001</v>
      </c>
      <c r="O60">
        <v>9.0999999998054957</v>
      </c>
      <c r="P60">
        <v>0</v>
      </c>
    </row>
    <row r="61" spans="1:16">
      <c r="A61" t="s">
        <v>76</v>
      </c>
      <c r="B61" t="s">
        <v>77</v>
      </c>
      <c r="C61" t="s">
        <v>78</v>
      </c>
      <c r="D61">
        <v>2020</v>
      </c>
      <c r="E61" t="s">
        <v>83</v>
      </c>
      <c r="F61">
        <v>3.2239494289999899</v>
      </c>
      <c r="G61">
        <v>0.29682217699999902</v>
      </c>
      <c r="H61">
        <v>116.89049199999999</v>
      </c>
      <c r="I61">
        <v>1145.526822</v>
      </c>
      <c r="J61">
        <v>0</v>
      </c>
      <c r="K61">
        <v>2248.46668</v>
      </c>
      <c r="L61">
        <v>166.52144229999999</v>
      </c>
      <c r="M61">
        <v>18.92521297</v>
      </c>
      <c r="O61">
        <v>9.8000000034220065</v>
      </c>
      <c r="P61">
        <v>0</v>
      </c>
    </row>
    <row r="62" spans="1:16">
      <c r="A62" t="s">
        <v>76</v>
      </c>
      <c r="B62" t="s">
        <v>77</v>
      </c>
      <c r="C62" t="s">
        <v>78</v>
      </c>
      <c r="D62">
        <v>2025</v>
      </c>
      <c r="E62" t="s">
        <v>83</v>
      </c>
      <c r="F62">
        <v>4.1145298939999897</v>
      </c>
      <c r="G62">
        <v>0.38827845700000002</v>
      </c>
      <c r="H62">
        <v>149.18020100000001</v>
      </c>
      <c r="I62">
        <v>1566.39211</v>
      </c>
      <c r="J62">
        <v>0</v>
      </c>
      <c r="K62">
        <v>2869.5808000000002</v>
      </c>
      <c r="L62">
        <v>212.521154</v>
      </c>
      <c r="M62">
        <v>23.421778270000001</v>
      </c>
      <c r="O62">
        <v>10.499999996648349</v>
      </c>
      <c r="P62">
        <v>0</v>
      </c>
    </row>
    <row r="63" spans="1:16">
      <c r="A63" t="s">
        <v>76</v>
      </c>
      <c r="B63" t="s">
        <v>77</v>
      </c>
      <c r="C63" t="s">
        <v>78</v>
      </c>
      <c r="D63">
        <v>2030</v>
      </c>
      <c r="E63" t="s">
        <v>83</v>
      </c>
      <c r="F63">
        <v>5.2927403589999997</v>
      </c>
      <c r="G63">
        <v>0.48836824699999998</v>
      </c>
      <c r="H63">
        <v>191.89848929999999</v>
      </c>
      <c r="I63">
        <v>2149.2630800000002</v>
      </c>
      <c r="J63">
        <v>0</v>
      </c>
      <c r="K63">
        <v>3691.2955999999999</v>
      </c>
      <c r="L63">
        <v>273.3773521</v>
      </c>
      <c r="M63">
        <v>29.850073170000002</v>
      </c>
      <c r="O63">
        <v>11.199999999166227</v>
      </c>
      <c r="P63">
        <v>0</v>
      </c>
    </row>
    <row r="64" spans="1:16">
      <c r="A64" t="s">
        <v>76</v>
      </c>
      <c r="B64" t="s">
        <v>77</v>
      </c>
      <c r="C64" t="s">
        <v>78</v>
      </c>
      <c r="D64">
        <v>2035</v>
      </c>
      <c r="E64" t="s">
        <v>83</v>
      </c>
      <c r="F64">
        <v>6.7316817589999998</v>
      </c>
      <c r="G64">
        <v>0.60278540299999905</v>
      </c>
      <c r="H64">
        <v>244.0700794</v>
      </c>
      <c r="I64">
        <v>2904.4339449999902</v>
      </c>
      <c r="J64">
        <v>0</v>
      </c>
      <c r="K64">
        <v>4694.8509799999902</v>
      </c>
      <c r="L64">
        <v>347.70066359999998</v>
      </c>
      <c r="M64">
        <v>37.86250166</v>
      </c>
      <c r="O64">
        <v>11.900000000573566</v>
      </c>
      <c r="P64">
        <v>0</v>
      </c>
    </row>
    <row r="65" spans="1:19">
      <c r="A65" t="s">
        <v>76</v>
      </c>
      <c r="B65" t="s">
        <v>77</v>
      </c>
      <c r="C65" t="s">
        <v>78</v>
      </c>
      <c r="D65">
        <v>2040</v>
      </c>
      <c r="E65" t="s">
        <v>83</v>
      </c>
      <c r="F65">
        <v>8.381879541</v>
      </c>
      <c r="G65">
        <v>0.72912022399999998</v>
      </c>
      <c r="H65">
        <v>303.90117629999997</v>
      </c>
      <c r="I65">
        <v>3829.154822</v>
      </c>
      <c r="J65">
        <v>0</v>
      </c>
      <c r="K65">
        <v>5845.7420899999997</v>
      </c>
      <c r="L65">
        <v>432.93565919999998</v>
      </c>
      <c r="M65">
        <v>47.102827599999998</v>
      </c>
      <c r="O65">
        <v>12.600000002040138</v>
      </c>
      <c r="P65">
        <v>0</v>
      </c>
    </row>
    <row r="66" spans="1:19">
      <c r="A66" t="s">
        <v>76</v>
      </c>
      <c r="B66" t="s">
        <v>77</v>
      </c>
      <c r="C66" t="s">
        <v>78</v>
      </c>
      <c r="D66">
        <v>2045</v>
      </c>
      <c r="E66" t="s">
        <v>83</v>
      </c>
      <c r="F66">
        <v>10.252261389999999</v>
      </c>
      <c r="G66">
        <v>0.78881757799999996</v>
      </c>
      <c r="H66">
        <v>371.71547029999999</v>
      </c>
      <c r="I66">
        <v>4943.8157549999996</v>
      </c>
      <c r="J66">
        <v>0</v>
      </c>
      <c r="K66">
        <v>7150.1953299999996</v>
      </c>
      <c r="L66">
        <v>529.54346610000005</v>
      </c>
      <c r="M66">
        <v>57.601141490000003</v>
      </c>
      <c r="O66">
        <v>13.300000000026902</v>
      </c>
      <c r="P66">
        <v>0</v>
      </c>
    </row>
    <row r="67" spans="1:19">
      <c r="A67" t="s">
        <v>76</v>
      </c>
      <c r="B67" t="s">
        <v>77</v>
      </c>
      <c r="C67" t="s">
        <v>78</v>
      </c>
      <c r="D67">
        <v>2050</v>
      </c>
      <c r="E67" t="s">
        <v>83</v>
      </c>
      <c r="F67">
        <v>12.36187915</v>
      </c>
      <c r="G67">
        <v>1.003926189</v>
      </c>
      <c r="H67">
        <v>448.20372289999898</v>
      </c>
      <c r="I67">
        <v>6274.8521209999999</v>
      </c>
      <c r="J67">
        <v>0</v>
      </c>
      <c r="K67">
        <v>8621.4979500000009</v>
      </c>
      <c r="L67">
        <v>638.50813819999996</v>
      </c>
      <c r="M67">
        <v>69.452001730000006</v>
      </c>
      <c r="O67">
        <v>14.000000000892483</v>
      </c>
      <c r="P67">
        <v>0</v>
      </c>
    </row>
    <row r="68" spans="1:19">
      <c r="A68" t="s">
        <v>76</v>
      </c>
      <c r="B68" t="s">
        <v>77</v>
      </c>
      <c r="C68" t="s">
        <v>78</v>
      </c>
      <c r="D68">
        <v>2000</v>
      </c>
      <c r="E68" t="s">
        <v>84</v>
      </c>
      <c r="F68">
        <v>5.3049163089999896</v>
      </c>
      <c r="G68">
        <v>0.68</v>
      </c>
      <c r="H68">
        <v>51.891771599999998</v>
      </c>
      <c r="I68">
        <v>0</v>
      </c>
      <c r="J68">
        <v>127.8761514</v>
      </c>
      <c r="K68">
        <v>152.08483849999999</v>
      </c>
      <c r="L68">
        <v>10.904286730000001</v>
      </c>
      <c r="M68">
        <v>2.8802826929999998</v>
      </c>
      <c r="O68">
        <v>0</v>
      </c>
      <c r="P68">
        <v>2.4642857134598195</v>
      </c>
      <c r="S68" t="e">
        <v>#REF!</v>
      </c>
    </row>
    <row r="69" spans="1:19">
      <c r="A69" t="s">
        <v>76</v>
      </c>
      <c r="B69" t="s">
        <v>77</v>
      </c>
      <c r="C69" t="s">
        <v>78</v>
      </c>
      <c r="D69">
        <v>2005</v>
      </c>
      <c r="E69" t="s">
        <v>84</v>
      </c>
      <c r="F69">
        <v>8.4761909719999995</v>
      </c>
      <c r="G69">
        <v>1.86</v>
      </c>
      <c r="H69">
        <v>93.609722660000003</v>
      </c>
      <c r="I69">
        <v>0</v>
      </c>
      <c r="J69">
        <v>228.04349449999901</v>
      </c>
      <c r="K69">
        <v>256.4941695</v>
      </c>
      <c r="L69">
        <v>18.39809129</v>
      </c>
      <c r="M69">
        <v>2.1489262760000001</v>
      </c>
      <c r="O69">
        <v>0</v>
      </c>
      <c r="P69">
        <v>2.4361090709378139</v>
      </c>
      <c r="S69" t="e">
        <v>#REF!</v>
      </c>
    </row>
    <row r="70" spans="1:19">
      <c r="A70" t="s">
        <v>76</v>
      </c>
      <c r="B70" t="s">
        <v>77</v>
      </c>
      <c r="C70" t="s">
        <v>78</v>
      </c>
      <c r="D70">
        <v>2010</v>
      </c>
      <c r="E70" t="s">
        <v>84</v>
      </c>
      <c r="F70">
        <v>15.154358070000001</v>
      </c>
      <c r="G70">
        <v>2.1696708869999899</v>
      </c>
      <c r="H70">
        <v>174.19181709999901</v>
      </c>
      <c r="I70">
        <v>0</v>
      </c>
      <c r="J70">
        <v>402.8432153</v>
      </c>
      <c r="K70">
        <v>458.83999119999902</v>
      </c>
      <c r="L70">
        <v>32.912614130000001</v>
      </c>
      <c r="M70">
        <v>4.0013479460000001</v>
      </c>
      <c r="O70">
        <v>0</v>
      </c>
      <c r="P70">
        <v>2.3126414432472342</v>
      </c>
    </row>
    <row r="71" spans="1:19">
      <c r="A71" t="s">
        <v>76</v>
      </c>
      <c r="B71" t="s">
        <v>77</v>
      </c>
      <c r="C71" t="s">
        <v>78</v>
      </c>
      <c r="D71">
        <v>2015</v>
      </c>
      <c r="E71" t="s">
        <v>84</v>
      </c>
      <c r="F71">
        <v>24.904684929999998</v>
      </c>
      <c r="G71">
        <v>3.1268783819999899</v>
      </c>
      <c r="H71">
        <v>284.130248399999</v>
      </c>
      <c r="I71">
        <v>0</v>
      </c>
      <c r="J71">
        <v>631.82213149999995</v>
      </c>
      <c r="K71">
        <v>705.82526239999902</v>
      </c>
      <c r="L71">
        <v>50.757087169999998</v>
      </c>
      <c r="M71">
        <v>5.7728734370000003</v>
      </c>
      <c r="O71">
        <v>0</v>
      </c>
      <c r="P71">
        <v>2.22370597660028</v>
      </c>
    </row>
    <row r="72" spans="1:19">
      <c r="A72" t="s">
        <v>76</v>
      </c>
      <c r="B72" t="s">
        <v>77</v>
      </c>
      <c r="C72" t="s">
        <v>78</v>
      </c>
      <c r="D72">
        <v>2020</v>
      </c>
      <c r="E72" t="s">
        <v>84</v>
      </c>
      <c r="F72">
        <v>35.873871440000002</v>
      </c>
      <c r="G72">
        <v>4.2698558010000003</v>
      </c>
      <c r="H72">
        <v>409.27448129999999</v>
      </c>
      <c r="I72">
        <v>0</v>
      </c>
      <c r="J72">
        <v>868.96368129999996</v>
      </c>
      <c r="K72">
        <v>941.25356790000001</v>
      </c>
      <c r="L72">
        <v>67.867542150000006</v>
      </c>
      <c r="M72">
        <v>7.8667727439999897</v>
      </c>
      <c r="O72">
        <v>0</v>
      </c>
      <c r="P72">
        <v>2.1231807039126043</v>
      </c>
    </row>
    <row r="73" spans="1:19">
      <c r="A73" t="s">
        <v>76</v>
      </c>
      <c r="B73" t="s">
        <v>77</v>
      </c>
      <c r="C73" t="s">
        <v>78</v>
      </c>
      <c r="D73">
        <v>2025</v>
      </c>
      <c r="E73" t="s">
        <v>84</v>
      </c>
      <c r="F73">
        <v>46.967801700000003</v>
      </c>
      <c r="G73">
        <v>4.9455698210000003</v>
      </c>
      <c r="H73">
        <v>535.84187899999995</v>
      </c>
      <c r="I73">
        <v>0</v>
      </c>
      <c r="J73">
        <v>1089.70409499999</v>
      </c>
      <c r="K73">
        <v>1141.6935060000001</v>
      </c>
      <c r="L73">
        <v>82.409398379999999</v>
      </c>
      <c r="M73">
        <v>10.088862049999999</v>
      </c>
      <c r="O73">
        <v>0</v>
      </c>
      <c r="P73">
        <v>2.0336299526151635</v>
      </c>
    </row>
    <row r="74" spans="1:19">
      <c r="A74" t="s">
        <v>76</v>
      </c>
      <c r="B74" t="s">
        <v>77</v>
      </c>
      <c r="C74" t="s">
        <v>78</v>
      </c>
      <c r="D74">
        <v>2030</v>
      </c>
      <c r="E74" t="s">
        <v>84</v>
      </c>
      <c r="F74">
        <v>58.20834816</v>
      </c>
      <c r="G74">
        <v>5.8764410250000001</v>
      </c>
      <c r="H74">
        <v>664.08197789999997</v>
      </c>
      <c r="I74">
        <v>0</v>
      </c>
      <c r="J74">
        <v>1305.6189099999999</v>
      </c>
      <c r="K74">
        <v>1355.425606</v>
      </c>
      <c r="L74">
        <v>97.864743750000002</v>
      </c>
      <c r="M74">
        <v>12.62271546</v>
      </c>
      <c r="O74">
        <v>0</v>
      </c>
      <c r="P74">
        <v>1.9660508091617042</v>
      </c>
    </row>
    <row r="75" spans="1:19">
      <c r="A75" t="s">
        <v>76</v>
      </c>
      <c r="B75" t="s">
        <v>77</v>
      </c>
      <c r="C75" t="s">
        <v>78</v>
      </c>
      <c r="D75">
        <v>2035</v>
      </c>
      <c r="E75" t="s">
        <v>84</v>
      </c>
      <c r="F75">
        <v>70.467376299999998</v>
      </c>
      <c r="G75">
        <v>6.9441538879999998</v>
      </c>
      <c r="H75">
        <v>803.94163560000004</v>
      </c>
      <c r="I75">
        <v>0</v>
      </c>
      <c r="J75">
        <v>1535.347368</v>
      </c>
      <c r="K75">
        <v>1603.0229529999999</v>
      </c>
      <c r="L75">
        <v>115.7505453</v>
      </c>
      <c r="M75">
        <v>15.53161837</v>
      </c>
      <c r="O75">
        <v>0</v>
      </c>
      <c r="P75">
        <v>1.9097746652393928</v>
      </c>
    </row>
    <row r="76" spans="1:19">
      <c r="A76" t="s">
        <v>76</v>
      </c>
      <c r="B76" t="s">
        <v>77</v>
      </c>
      <c r="C76" t="s">
        <v>78</v>
      </c>
      <c r="D76">
        <v>2040</v>
      </c>
      <c r="E76" t="s">
        <v>84</v>
      </c>
      <c r="F76">
        <v>84.603744019999993</v>
      </c>
      <c r="G76">
        <v>8.2286243639999999</v>
      </c>
      <c r="H76">
        <v>965.21931029999996</v>
      </c>
      <c r="I76">
        <v>0</v>
      </c>
      <c r="J76">
        <v>1859.630962</v>
      </c>
      <c r="K76">
        <v>1901.029196</v>
      </c>
      <c r="L76">
        <v>137.27691869999899</v>
      </c>
      <c r="M76">
        <v>18.888931169999999</v>
      </c>
      <c r="O76">
        <v>0</v>
      </c>
      <c r="P76">
        <v>1.9266408599119382</v>
      </c>
    </row>
    <row r="77" spans="1:19">
      <c r="A77" t="s">
        <v>76</v>
      </c>
      <c r="B77" t="s">
        <v>77</v>
      </c>
      <c r="C77" t="s">
        <v>78</v>
      </c>
      <c r="D77">
        <v>2045</v>
      </c>
      <c r="E77" t="s">
        <v>84</v>
      </c>
      <c r="F77">
        <v>101.3734364</v>
      </c>
      <c r="G77">
        <v>8.7792422429999899</v>
      </c>
      <c r="H77">
        <v>1156.539814</v>
      </c>
      <c r="I77">
        <v>0</v>
      </c>
      <c r="J77">
        <v>2300.1068740000001</v>
      </c>
      <c r="K77">
        <v>2263.2116070000002</v>
      </c>
      <c r="L77">
        <v>163.43888219999999</v>
      </c>
      <c r="M77">
        <v>22.824278580000001</v>
      </c>
      <c r="O77">
        <v>0</v>
      </c>
      <c r="P77">
        <v>1.9887831323721297</v>
      </c>
    </row>
    <row r="78" spans="1:19">
      <c r="A78" t="s">
        <v>76</v>
      </c>
      <c r="B78" t="s">
        <v>77</v>
      </c>
      <c r="C78" t="s">
        <v>78</v>
      </c>
      <c r="D78">
        <v>2050</v>
      </c>
      <c r="E78" t="s">
        <v>84</v>
      </c>
      <c r="F78">
        <v>121.430879599999</v>
      </c>
      <c r="G78">
        <v>11.347472120000001</v>
      </c>
      <c r="H78">
        <v>1385.3693029999999</v>
      </c>
      <c r="I78">
        <v>0</v>
      </c>
      <c r="J78">
        <v>2933.0040669999998</v>
      </c>
      <c r="K78">
        <v>2701.9338440000001</v>
      </c>
      <c r="L78">
        <v>195.13014999999999</v>
      </c>
      <c r="M78">
        <v>27.491219139999998</v>
      </c>
      <c r="O78">
        <v>0</v>
      </c>
      <c r="P78">
        <v>2.1171279460636354</v>
      </c>
    </row>
    <row r="79" spans="1:19">
      <c r="A79" t="s">
        <v>76</v>
      </c>
      <c r="B79" t="s">
        <v>77</v>
      </c>
      <c r="C79" t="s">
        <v>78</v>
      </c>
      <c r="D79">
        <v>2000</v>
      </c>
      <c r="E79" t="s">
        <v>85</v>
      </c>
      <c r="F79">
        <v>0.65033298799999995</v>
      </c>
      <c r="G79">
        <v>4.1180000000000001E-2</v>
      </c>
      <c r="H79">
        <v>12.585956960000001</v>
      </c>
      <c r="I79">
        <v>23.409879950000001</v>
      </c>
      <c r="J79">
        <v>0</v>
      </c>
      <c r="K79">
        <v>47.410509140000002</v>
      </c>
      <c r="L79">
        <v>3.4811972459999998</v>
      </c>
      <c r="M79">
        <v>3.4890116560000002</v>
      </c>
      <c r="O79">
        <v>1.860000000349596</v>
      </c>
      <c r="P79">
        <v>0</v>
      </c>
    </row>
    <row r="80" spans="1:19">
      <c r="A80" t="s">
        <v>76</v>
      </c>
      <c r="B80" t="s">
        <v>77</v>
      </c>
      <c r="C80" t="s">
        <v>78</v>
      </c>
      <c r="D80">
        <v>2005</v>
      </c>
      <c r="E80" t="s">
        <v>85</v>
      </c>
      <c r="F80">
        <v>0.81691878099999904</v>
      </c>
      <c r="G80">
        <v>0.17835499999999899</v>
      </c>
      <c r="H80">
        <v>17.097586849999999</v>
      </c>
      <c r="I80">
        <v>33.169318490000002</v>
      </c>
      <c r="J80">
        <v>0</v>
      </c>
      <c r="K80">
        <v>63.066551760000003</v>
      </c>
      <c r="L80">
        <v>4.6550382939999997</v>
      </c>
      <c r="M80">
        <v>2.7319677219999998</v>
      </c>
      <c r="O80">
        <v>1.940000000058488</v>
      </c>
      <c r="P80">
        <v>0</v>
      </c>
    </row>
    <row r="81" spans="1:16">
      <c r="A81" t="s">
        <v>76</v>
      </c>
      <c r="B81" t="s">
        <v>77</v>
      </c>
      <c r="C81" t="s">
        <v>78</v>
      </c>
      <c r="D81">
        <v>2010</v>
      </c>
      <c r="E81" t="s">
        <v>85</v>
      </c>
      <c r="F81">
        <v>1.616381101</v>
      </c>
      <c r="G81">
        <v>0.25234551100000002</v>
      </c>
      <c r="H81">
        <v>36.393843660000002</v>
      </c>
      <c r="I81">
        <v>69.512241399999994</v>
      </c>
      <c r="J81">
        <v>0</v>
      </c>
      <c r="K81">
        <v>133.17546350000001</v>
      </c>
      <c r="L81">
        <v>9.8454147009999993</v>
      </c>
      <c r="M81">
        <v>3.5278900709999998</v>
      </c>
      <c r="O81">
        <v>1.9100000002582851</v>
      </c>
      <c r="P81">
        <v>0</v>
      </c>
    </row>
    <row r="82" spans="1:16">
      <c r="A82" t="s">
        <v>76</v>
      </c>
      <c r="B82" t="s">
        <v>77</v>
      </c>
      <c r="C82" t="s">
        <v>78</v>
      </c>
      <c r="D82">
        <v>2015</v>
      </c>
      <c r="E82" t="s">
        <v>85</v>
      </c>
      <c r="F82">
        <v>3.0005861180000002</v>
      </c>
      <c r="G82">
        <v>0.32999077500000001</v>
      </c>
      <c r="H82">
        <v>66.769660920000007</v>
      </c>
      <c r="I82">
        <v>127.53005229999999</v>
      </c>
      <c r="J82">
        <v>0</v>
      </c>
      <c r="K82">
        <v>244.71315970000001</v>
      </c>
      <c r="L82">
        <v>18.012425990000001</v>
      </c>
      <c r="M82">
        <v>4.7904490270000002</v>
      </c>
      <c r="O82">
        <v>1.9099999991433232</v>
      </c>
      <c r="P82">
        <v>0</v>
      </c>
    </row>
    <row r="83" spans="1:16">
      <c r="A83" t="s">
        <v>76</v>
      </c>
      <c r="B83" t="s">
        <v>77</v>
      </c>
      <c r="C83" t="s">
        <v>78</v>
      </c>
      <c r="D83">
        <v>2020</v>
      </c>
      <c r="E83" t="s">
        <v>85</v>
      </c>
      <c r="F83">
        <v>3.9684561970000001</v>
      </c>
      <c r="G83">
        <v>0.38610520399999998</v>
      </c>
      <c r="H83">
        <v>88.30690543</v>
      </c>
      <c r="I83">
        <v>168.66618940000001</v>
      </c>
      <c r="J83">
        <v>0</v>
      </c>
      <c r="K83">
        <v>325.26150639999997</v>
      </c>
      <c r="L83">
        <v>23.781576340000001</v>
      </c>
      <c r="M83">
        <v>5.4040493579999902</v>
      </c>
      <c r="O83">
        <v>1.9100000003250031</v>
      </c>
      <c r="P83">
        <v>0</v>
      </c>
    </row>
    <row r="84" spans="1:16">
      <c r="A84" t="s">
        <v>76</v>
      </c>
      <c r="B84" t="s">
        <v>77</v>
      </c>
      <c r="C84" t="s">
        <v>78</v>
      </c>
      <c r="D84">
        <v>2025</v>
      </c>
      <c r="E84" t="s">
        <v>85</v>
      </c>
      <c r="F84">
        <v>4.9423370799999997</v>
      </c>
      <c r="G84">
        <v>0.45153259899999998</v>
      </c>
      <c r="H84">
        <v>109.977903599999</v>
      </c>
      <c r="I84">
        <v>210.0577959</v>
      </c>
      <c r="J84">
        <v>0</v>
      </c>
      <c r="K84">
        <v>405.83635709999999</v>
      </c>
      <c r="L84">
        <v>29.596157210000001</v>
      </c>
      <c r="M84">
        <v>6.3705853729999999</v>
      </c>
      <c r="O84">
        <v>1.9100000002182431</v>
      </c>
      <c r="P84">
        <v>0</v>
      </c>
    </row>
    <row r="85" spans="1:16">
      <c r="A85" t="s">
        <v>76</v>
      </c>
      <c r="B85" t="s">
        <v>77</v>
      </c>
      <c r="C85" t="s">
        <v>78</v>
      </c>
      <c r="D85">
        <v>2030</v>
      </c>
      <c r="E85" t="s">
        <v>85</v>
      </c>
      <c r="F85">
        <v>5.9668560029999904</v>
      </c>
      <c r="G85">
        <v>0.50289283200000001</v>
      </c>
      <c r="H85">
        <v>132.77570990000001</v>
      </c>
      <c r="I85">
        <v>253.60160589999899</v>
      </c>
      <c r="J85">
        <v>0</v>
      </c>
      <c r="K85">
        <v>490.31070149999999</v>
      </c>
      <c r="L85">
        <v>35.720924119999999</v>
      </c>
      <c r="M85">
        <v>7.5589654199999998</v>
      </c>
      <c r="O85">
        <v>1.9099999999322088</v>
      </c>
      <c r="P85">
        <v>0</v>
      </c>
    </row>
    <row r="86" spans="1:16">
      <c r="A86" t="s">
        <v>76</v>
      </c>
      <c r="B86" t="s">
        <v>77</v>
      </c>
      <c r="C86" t="s">
        <v>78</v>
      </c>
      <c r="D86">
        <v>2035</v>
      </c>
      <c r="E86" t="s">
        <v>85</v>
      </c>
      <c r="F86">
        <v>7.118307937</v>
      </c>
      <c r="G86">
        <v>0.58734977099999996</v>
      </c>
      <c r="H86">
        <v>158.39805569999999</v>
      </c>
      <c r="I86">
        <v>302.54028649999998</v>
      </c>
      <c r="J86">
        <v>0</v>
      </c>
      <c r="K86">
        <v>585.08677620000003</v>
      </c>
      <c r="L86">
        <v>42.609345899999902</v>
      </c>
      <c r="M86">
        <v>8.9644444779999901</v>
      </c>
      <c r="O86">
        <v>1.9100000007133926</v>
      </c>
      <c r="P86">
        <v>0</v>
      </c>
    </row>
    <row r="87" spans="1:16">
      <c r="A87" t="s">
        <v>76</v>
      </c>
      <c r="B87" t="s">
        <v>77</v>
      </c>
      <c r="C87" t="s">
        <v>78</v>
      </c>
      <c r="D87">
        <v>2040</v>
      </c>
      <c r="E87" t="s">
        <v>85</v>
      </c>
      <c r="F87">
        <v>8.4552566729999992</v>
      </c>
      <c r="G87">
        <v>0.69039164099999994</v>
      </c>
      <c r="H87">
        <v>188.14811459999899</v>
      </c>
      <c r="I87">
        <v>359.36289900000003</v>
      </c>
      <c r="J87">
        <v>0</v>
      </c>
      <c r="K87">
        <v>695.0491409</v>
      </c>
      <c r="L87">
        <v>50.609952800000002</v>
      </c>
      <c r="M87">
        <v>10.62637108</v>
      </c>
      <c r="O87">
        <v>1.9100000006059159</v>
      </c>
      <c r="P87">
        <v>0</v>
      </c>
    </row>
    <row r="88" spans="1:16">
      <c r="A88" t="s">
        <v>76</v>
      </c>
      <c r="B88" t="s">
        <v>77</v>
      </c>
      <c r="C88" t="s">
        <v>78</v>
      </c>
      <c r="D88">
        <v>2045</v>
      </c>
      <c r="E88" t="s">
        <v>85</v>
      </c>
      <c r="F88">
        <v>10.02954824</v>
      </c>
      <c r="G88">
        <v>0.735236945999999</v>
      </c>
      <c r="H88">
        <v>223.17957509999999</v>
      </c>
      <c r="I88">
        <v>426.2729885</v>
      </c>
      <c r="J88">
        <v>0</v>
      </c>
      <c r="K88">
        <v>824.493937799999</v>
      </c>
      <c r="L88">
        <v>60.032053570000002</v>
      </c>
      <c r="M88">
        <v>12.59853506</v>
      </c>
      <c r="O88">
        <v>1.9100000002643611</v>
      </c>
      <c r="P88">
        <v>0</v>
      </c>
    </row>
    <row r="89" spans="1:16">
      <c r="A89" t="s">
        <v>76</v>
      </c>
      <c r="B89" t="s">
        <v>77</v>
      </c>
      <c r="C89" t="s">
        <v>78</v>
      </c>
      <c r="D89">
        <v>2050</v>
      </c>
      <c r="E89" t="s">
        <v>85</v>
      </c>
      <c r="F89">
        <v>11.897277430000001</v>
      </c>
      <c r="G89">
        <v>0.93858917900000005</v>
      </c>
      <c r="H89">
        <v>264.74067009999999</v>
      </c>
      <c r="I89">
        <v>505.6546798</v>
      </c>
      <c r="J89">
        <v>0</v>
      </c>
      <c r="K89">
        <v>978.0484447</v>
      </c>
      <c r="L89">
        <v>71.210920720000004</v>
      </c>
      <c r="M89">
        <v>14.94268596</v>
      </c>
      <c r="O89">
        <v>1.9099999996562675</v>
      </c>
      <c r="P89">
        <v>0</v>
      </c>
    </row>
    <row r="90" spans="1:16">
      <c r="A90" t="s">
        <v>76</v>
      </c>
      <c r="B90" t="s">
        <v>77</v>
      </c>
      <c r="C90" t="s">
        <v>78</v>
      </c>
      <c r="D90">
        <v>2000</v>
      </c>
      <c r="E90" t="s">
        <v>83</v>
      </c>
      <c r="F90">
        <v>0.12965922599999999</v>
      </c>
      <c r="G90">
        <v>8.2105210000000001E-3</v>
      </c>
      <c r="H90">
        <v>4.3914892659999998</v>
      </c>
      <c r="I90">
        <v>30.740424860000001</v>
      </c>
      <c r="J90">
        <v>0</v>
      </c>
      <c r="K90">
        <v>27.754298989999999</v>
      </c>
      <c r="L90">
        <v>2.0379065939999998</v>
      </c>
      <c r="M90">
        <v>1.2992439140000001</v>
      </c>
      <c r="O90">
        <v>6.9999999995445741</v>
      </c>
      <c r="P90">
        <v>0</v>
      </c>
    </row>
    <row r="91" spans="1:16">
      <c r="A91" t="s">
        <v>76</v>
      </c>
      <c r="B91" t="s">
        <v>77</v>
      </c>
      <c r="C91" t="s">
        <v>78</v>
      </c>
      <c r="D91">
        <v>2005</v>
      </c>
      <c r="E91" t="s">
        <v>83</v>
      </c>
      <c r="F91">
        <v>0.19269858500000001</v>
      </c>
      <c r="G91">
        <v>2.5848107999999901E-2</v>
      </c>
      <c r="H91">
        <v>7.0895931729999999</v>
      </c>
      <c r="I91">
        <v>54.589867439999999</v>
      </c>
      <c r="J91">
        <v>0</v>
      </c>
      <c r="K91">
        <v>43.87027191</v>
      </c>
      <c r="L91">
        <v>3.2384804960000002</v>
      </c>
      <c r="M91">
        <v>1.2724691770000001</v>
      </c>
      <c r="O91">
        <v>7.7000000011143097</v>
      </c>
      <c r="P91">
        <v>0</v>
      </c>
    </row>
    <row r="92" spans="1:16">
      <c r="A92" t="s">
        <v>76</v>
      </c>
      <c r="B92" t="s">
        <v>77</v>
      </c>
      <c r="C92" t="s">
        <v>78</v>
      </c>
      <c r="D92">
        <v>2010</v>
      </c>
      <c r="E92" t="s">
        <v>83</v>
      </c>
      <c r="F92">
        <v>0.39337468399999997</v>
      </c>
      <c r="G92">
        <v>5.8771799999999999E-2</v>
      </c>
      <c r="H92">
        <v>16.149498250000001</v>
      </c>
      <c r="I92">
        <v>135.65578529999999</v>
      </c>
      <c r="J92">
        <v>0</v>
      </c>
      <c r="K92">
        <v>99.112400840000006</v>
      </c>
      <c r="L92">
        <v>7.3300605470000004</v>
      </c>
      <c r="M92">
        <v>1.992097671</v>
      </c>
      <c r="O92">
        <v>8.3999999999999986</v>
      </c>
      <c r="P92">
        <v>0</v>
      </c>
    </row>
    <row r="93" spans="1:16">
      <c r="A93" t="s">
        <v>76</v>
      </c>
      <c r="B93" t="s">
        <v>77</v>
      </c>
      <c r="C93" t="s">
        <v>78</v>
      </c>
      <c r="D93">
        <v>2015</v>
      </c>
      <c r="E93" t="s">
        <v>83</v>
      </c>
      <c r="F93">
        <v>0.69240599400000002</v>
      </c>
      <c r="G93">
        <v>7.5261470999999996E-2</v>
      </c>
      <c r="H93">
        <v>26.65993314</v>
      </c>
      <c r="I93">
        <v>242.605391599999</v>
      </c>
      <c r="J93">
        <v>0</v>
      </c>
      <c r="K93">
        <v>163.09578500000001</v>
      </c>
      <c r="L93">
        <v>12.07241372</v>
      </c>
      <c r="M93">
        <v>2.696276772</v>
      </c>
      <c r="O93">
        <v>9.1000000009752089</v>
      </c>
      <c r="P93">
        <v>0</v>
      </c>
    </row>
    <row r="94" spans="1:16">
      <c r="A94" t="s">
        <v>76</v>
      </c>
      <c r="B94" t="s">
        <v>77</v>
      </c>
      <c r="C94" t="s">
        <v>78</v>
      </c>
      <c r="D94">
        <v>2020</v>
      </c>
      <c r="E94" t="s">
        <v>83</v>
      </c>
      <c r="F94">
        <v>0.78426881900000001</v>
      </c>
      <c r="G94">
        <v>7.0029569E-2</v>
      </c>
      <c r="H94">
        <v>30.196957340000001</v>
      </c>
      <c r="I94">
        <v>295.93018189999998</v>
      </c>
      <c r="J94">
        <v>0</v>
      </c>
      <c r="K94">
        <v>184.5069493</v>
      </c>
      <c r="L94">
        <v>13.66177295</v>
      </c>
      <c r="M94">
        <v>2.8084408219999899</v>
      </c>
      <c r="O94">
        <v>9.7999999989402902</v>
      </c>
      <c r="P94">
        <v>0</v>
      </c>
    </row>
    <row r="95" spans="1:16">
      <c r="A95" t="s">
        <v>76</v>
      </c>
      <c r="B95" t="s">
        <v>77</v>
      </c>
      <c r="C95" t="s">
        <v>78</v>
      </c>
      <c r="D95">
        <v>2025</v>
      </c>
      <c r="E95" t="s">
        <v>83</v>
      </c>
      <c r="F95">
        <v>1.03467946</v>
      </c>
      <c r="G95">
        <v>0.10448755699999999</v>
      </c>
      <c r="H95">
        <v>39.838599670000001</v>
      </c>
      <c r="I95">
        <v>418.3052965</v>
      </c>
      <c r="J95">
        <v>0</v>
      </c>
      <c r="K95">
        <v>243.30325490000001</v>
      </c>
      <c r="L95">
        <v>18.017612570000001</v>
      </c>
      <c r="M95">
        <v>3.6035375139999899</v>
      </c>
      <c r="O95">
        <v>10.499999999121455</v>
      </c>
      <c r="P95">
        <v>0</v>
      </c>
    </row>
    <row r="96" spans="1:16">
      <c r="A96" t="s">
        <v>76</v>
      </c>
      <c r="B96" t="s">
        <v>77</v>
      </c>
      <c r="C96" t="s">
        <v>78</v>
      </c>
      <c r="D96">
        <v>2030</v>
      </c>
      <c r="E96" t="s">
        <v>83</v>
      </c>
      <c r="F96">
        <v>1.347509313</v>
      </c>
      <c r="G96">
        <v>0.11472112</v>
      </c>
      <c r="H96">
        <v>51.883589239999999</v>
      </c>
      <c r="I96">
        <v>581.09619950000001</v>
      </c>
      <c r="J96">
        <v>0</v>
      </c>
      <c r="K96">
        <v>316.80696410000002</v>
      </c>
      <c r="L96">
        <v>23.462009139999999</v>
      </c>
      <c r="M96">
        <v>4.6558540920000002</v>
      </c>
      <c r="O96">
        <v>11.200000000231288</v>
      </c>
      <c r="P96">
        <v>0</v>
      </c>
    </row>
    <row r="97" spans="1:16">
      <c r="A97" t="s">
        <v>76</v>
      </c>
      <c r="B97" t="s">
        <v>77</v>
      </c>
      <c r="C97" t="s">
        <v>78</v>
      </c>
      <c r="D97">
        <v>2035</v>
      </c>
      <c r="E97" t="s">
        <v>83</v>
      </c>
      <c r="F97">
        <v>1.6515105539999999</v>
      </c>
      <c r="G97">
        <v>0.13692443300000001</v>
      </c>
      <c r="H97">
        <v>63.588647860000002</v>
      </c>
      <c r="I97">
        <v>756.70490949999999</v>
      </c>
      <c r="J97">
        <v>0</v>
      </c>
      <c r="K97">
        <v>388.252120399999</v>
      </c>
      <c r="L97">
        <v>28.75361509</v>
      </c>
      <c r="M97">
        <v>5.6932126009999999</v>
      </c>
      <c r="O97">
        <v>11.899999999465313</v>
      </c>
      <c r="P97">
        <v>0</v>
      </c>
    </row>
    <row r="98" spans="1:16">
      <c r="A98" t="s">
        <v>76</v>
      </c>
      <c r="B98" t="s">
        <v>77</v>
      </c>
      <c r="C98" t="s">
        <v>78</v>
      </c>
      <c r="D98">
        <v>2040</v>
      </c>
      <c r="E98" t="s">
        <v>83</v>
      </c>
      <c r="F98">
        <v>1.962490775</v>
      </c>
      <c r="G98">
        <v>0.15861236400000001</v>
      </c>
      <c r="H98">
        <v>75.562420399999993</v>
      </c>
      <c r="I98">
        <v>952.08649709999997</v>
      </c>
      <c r="J98">
        <v>0</v>
      </c>
      <c r="K98">
        <v>461.3477274</v>
      </c>
      <c r="L98">
        <v>34.167258650000001</v>
      </c>
      <c r="M98">
        <v>6.7603641439999898</v>
      </c>
      <c r="O98">
        <v>12.600000000794045</v>
      </c>
      <c r="P98">
        <v>0</v>
      </c>
    </row>
    <row r="99" spans="1:16">
      <c r="A99" t="s">
        <v>76</v>
      </c>
      <c r="B99" t="s">
        <v>77</v>
      </c>
      <c r="C99" t="s">
        <v>78</v>
      </c>
      <c r="D99">
        <v>2045</v>
      </c>
      <c r="E99" t="s">
        <v>83</v>
      </c>
      <c r="F99">
        <v>2.2906154299999999</v>
      </c>
      <c r="G99">
        <v>0.165995213</v>
      </c>
      <c r="H99">
        <v>88.196310710000006</v>
      </c>
      <c r="I99">
        <v>1173.0109319999999</v>
      </c>
      <c r="J99">
        <v>0</v>
      </c>
      <c r="K99">
        <v>538.47858670000005</v>
      </c>
      <c r="L99">
        <v>39.879654960000003</v>
      </c>
      <c r="M99">
        <v>7.889748709</v>
      </c>
      <c r="O99">
        <v>13.299999994977112</v>
      </c>
      <c r="P99">
        <v>0</v>
      </c>
    </row>
    <row r="100" spans="1:16">
      <c r="A100" t="s">
        <v>76</v>
      </c>
      <c r="B100" t="s">
        <v>77</v>
      </c>
      <c r="C100" t="s">
        <v>78</v>
      </c>
      <c r="D100">
        <v>2050</v>
      </c>
      <c r="E100" t="s">
        <v>83</v>
      </c>
      <c r="F100">
        <v>2.6539281309999998</v>
      </c>
      <c r="G100">
        <v>0.20031843899999999</v>
      </c>
      <c r="H100">
        <v>102.1850578</v>
      </c>
      <c r="I100">
        <v>1430.590809</v>
      </c>
      <c r="J100">
        <v>0</v>
      </c>
      <c r="K100">
        <v>623.8837585</v>
      </c>
      <c r="L100">
        <v>46.204800319999997</v>
      </c>
      <c r="M100">
        <v>9.1412333239999999</v>
      </c>
      <c r="O100">
        <v>13.999999998042767</v>
      </c>
      <c r="P100">
        <v>0</v>
      </c>
    </row>
    <row r="101" spans="1:16">
      <c r="A101" t="s">
        <v>76</v>
      </c>
      <c r="B101" t="s">
        <v>77</v>
      </c>
      <c r="C101" t="s">
        <v>78</v>
      </c>
      <c r="D101">
        <v>2000</v>
      </c>
      <c r="E101" t="s">
        <v>86</v>
      </c>
      <c r="F101">
        <v>0</v>
      </c>
      <c r="G101">
        <v>0</v>
      </c>
      <c r="H101">
        <v>0</v>
      </c>
      <c r="I101">
        <v>0</v>
      </c>
      <c r="J101">
        <v>440</v>
      </c>
      <c r="K101">
        <v>58</v>
      </c>
      <c r="L101">
        <v>2.8350168</v>
      </c>
      <c r="M101">
        <v>1.7005762099999999</v>
      </c>
      <c r="O101" t="e">
        <v>#DIV/0!</v>
      </c>
      <c r="P101" t="e">
        <v>#DIV/0!</v>
      </c>
    </row>
    <row r="102" spans="1:16">
      <c r="A102" t="s">
        <v>76</v>
      </c>
      <c r="B102" t="s">
        <v>77</v>
      </c>
      <c r="C102" t="s">
        <v>78</v>
      </c>
      <c r="D102">
        <v>2005</v>
      </c>
      <c r="E102" t="s">
        <v>86</v>
      </c>
      <c r="F102">
        <v>0</v>
      </c>
      <c r="G102">
        <v>0</v>
      </c>
      <c r="H102">
        <v>0</v>
      </c>
      <c r="I102">
        <v>0</v>
      </c>
      <c r="J102">
        <v>587</v>
      </c>
      <c r="K102">
        <v>65</v>
      </c>
      <c r="L102">
        <v>3.1771739999999999</v>
      </c>
      <c r="M102">
        <v>1.9058181669999901</v>
      </c>
      <c r="O102" t="e">
        <v>#DIV/0!</v>
      </c>
      <c r="P102" t="e">
        <v>#DIV/0!</v>
      </c>
    </row>
    <row r="103" spans="1:16">
      <c r="A103" t="s">
        <v>76</v>
      </c>
      <c r="B103" t="s">
        <v>77</v>
      </c>
      <c r="C103" t="s">
        <v>78</v>
      </c>
      <c r="D103">
        <v>2010</v>
      </c>
      <c r="E103" t="s">
        <v>86</v>
      </c>
      <c r="F103">
        <v>0</v>
      </c>
      <c r="G103">
        <v>0</v>
      </c>
      <c r="H103">
        <v>0</v>
      </c>
      <c r="I103">
        <v>0</v>
      </c>
      <c r="J103">
        <v>919</v>
      </c>
      <c r="K103">
        <v>69</v>
      </c>
      <c r="L103">
        <v>3.3726924</v>
      </c>
      <c r="M103">
        <v>2.0230992849999998</v>
      </c>
      <c r="O103" t="e">
        <v>#DIV/0!</v>
      </c>
      <c r="P103" t="e">
        <v>#DIV/0!</v>
      </c>
    </row>
    <row r="104" spans="1:16">
      <c r="A104" t="s">
        <v>76</v>
      </c>
      <c r="B104" t="s">
        <v>77</v>
      </c>
      <c r="C104" t="s">
        <v>78</v>
      </c>
      <c r="D104">
        <v>2015</v>
      </c>
      <c r="E104" t="s">
        <v>86</v>
      </c>
      <c r="F104">
        <v>0</v>
      </c>
      <c r="G104">
        <v>0</v>
      </c>
      <c r="H104">
        <v>0</v>
      </c>
      <c r="I104">
        <v>0</v>
      </c>
      <c r="J104">
        <v>1128</v>
      </c>
      <c r="K104">
        <v>84.692056579999999</v>
      </c>
      <c r="L104">
        <v>4.1397138489999996</v>
      </c>
      <c r="M104">
        <v>2.4831947699999999</v>
      </c>
      <c r="O104" t="e">
        <v>#DIV/0!</v>
      </c>
      <c r="P104" t="e">
        <v>#DIV/0!</v>
      </c>
    </row>
    <row r="105" spans="1:16">
      <c r="A105" t="s">
        <v>76</v>
      </c>
      <c r="B105" t="s">
        <v>77</v>
      </c>
      <c r="C105" t="s">
        <v>78</v>
      </c>
      <c r="D105">
        <v>2020</v>
      </c>
      <c r="E105" t="s">
        <v>86</v>
      </c>
      <c r="F105">
        <v>0</v>
      </c>
      <c r="G105">
        <v>0</v>
      </c>
      <c r="H105">
        <v>0</v>
      </c>
      <c r="I105">
        <v>0</v>
      </c>
      <c r="J105">
        <v>1428</v>
      </c>
      <c r="K105">
        <v>107.2165397</v>
      </c>
      <c r="L105">
        <v>5.2407015750000001</v>
      </c>
      <c r="M105">
        <v>3.1436189109999999</v>
      </c>
      <c r="O105" t="e">
        <v>#DIV/0!</v>
      </c>
      <c r="P105" t="e">
        <v>#DIV/0!</v>
      </c>
    </row>
    <row r="106" spans="1:16">
      <c r="A106" t="s">
        <v>76</v>
      </c>
      <c r="B106" t="s">
        <v>77</v>
      </c>
      <c r="C106" t="s">
        <v>78</v>
      </c>
      <c r="D106">
        <v>2025</v>
      </c>
      <c r="E106" t="s">
        <v>86</v>
      </c>
      <c r="F106">
        <v>0</v>
      </c>
      <c r="G106">
        <v>0</v>
      </c>
      <c r="H106">
        <v>0</v>
      </c>
      <c r="I106">
        <v>0</v>
      </c>
      <c r="J106">
        <v>1701</v>
      </c>
      <c r="K106">
        <v>127.71381940000001</v>
      </c>
      <c r="L106">
        <v>6.2426004050000001</v>
      </c>
      <c r="M106">
        <v>3.7446048789999899</v>
      </c>
      <c r="O106" t="e">
        <v>#DIV/0!</v>
      </c>
      <c r="P106" t="e">
        <v>#DIV/0!</v>
      </c>
    </row>
    <row r="107" spans="1:16">
      <c r="A107" t="s">
        <v>76</v>
      </c>
      <c r="B107" t="s">
        <v>77</v>
      </c>
      <c r="C107" t="s">
        <v>78</v>
      </c>
      <c r="D107">
        <v>2030</v>
      </c>
      <c r="E107" t="s">
        <v>86</v>
      </c>
      <c r="F107">
        <v>0</v>
      </c>
      <c r="G107">
        <v>0</v>
      </c>
      <c r="H107">
        <v>0</v>
      </c>
      <c r="I107">
        <v>0</v>
      </c>
      <c r="J107">
        <v>1909</v>
      </c>
      <c r="K107">
        <v>143.33079430000001</v>
      </c>
      <c r="L107">
        <v>7.0059518949999999</v>
      </c>
      <c r="M107">
        <v>4.2024989499999998</v>
      </c>
      <c r="O107" t="e">
        <v>#DIV/0!</v>
      </c>
      <c r="P107" t="e">
        <v>#DIV/0!</v>
      </c>
    </row>
    <row r="108" spans="1:16">
      <c r="A108" t="s">
        <v>76</v>
      </c>
      <c r="B108" t="s">
        <v>77</v>
      </c>
      <c r="C108" t="s">
        <v>78</v>
      </c>
      <c r="D108">
        <v>2035</v>
      </c>
      <c r="E108" t="s">
        <v>86</v>
      </c>
      <c r="F108">
        <v>0</v>
      </c>
      <c r="G108">
        <v>0</v>
      </c>
      <c r="H108">
        <v>0</v>
      </c>
      <c r="I108">
        <v>0</v>
      </c>
      <c r="J108">
        <v>2033</v>
      </c>
      <c r="K108">
        <v>152.64091399999899</v>
      </c>
      <c r="L108">
        <v>7.461026822</v>
      </c>
      <c r="M108">
        <v>4.4754742609999996</v>
      </c>
      <c r="O108" t="e">
        <v>#DIV/0!</v>
      </c>
      <c r="P108" t="e">
        <v>#DIV/0!</v>
      </c>
    </row>
    <row r="109" spans="1:16">
      <c r="A109" t="s">
        <v>76</v>
      </c>
      <c r="B109" t="s">
        <v>77</v>
      </c>
      <c r="C109" t="s">
        <v>78</v>
      </c>
      <c r="D109">
        <v>2040</v>
      </c>
      <c r="E109" t="s">
        <v>86</v>
      </c>
      <c r="F109">
        <v>0</v>
      </c>
      <c r="G109">
        <v>0</v>
      </c>
      <c r="H109">
        <v>0</v>
      </c>
      <c r="I109">
        <v>0</v>
      </c>
      <c r="J109">
        <v>2105</v>
      </c>
      <c r="K109">
        <v>158.04678999999999</v>
      </c>
      <c r="L109">
        <v>7.7252638759999996</v>
      </c>
      <c r="M109">
        <v>4.6339760549999998</v>
      </c>
      <c r="O109" t="e">
        <v>#DIV/0!</v>
      </c>
      <c r="P109" t="e">
        <v>#DIV/0!</v>
      </c>
    </row>
    <row r="110" spans="1:16">
      <c r="A110" t="s">
        <v>76</v>
      </c>
      <c r="B110" t="s">
        <v>77</v>
      </c>
      <c r="C110" t="s">
        <v>78</v>
      </c>
      <c r="D110">
        <v>2045</v>
      </c>
      <c r="E110" t="s">
        <v>86</v>
      </c>
      <c r="F110">
        <v>0</v>
      </c>
      <c r="G110">
        <v>0</v>
      </c>
      <c r="H110">
        <v>0</v>
      </c>
      <c r="I110">
        <v>0</v>
      </c>
      <c r="J110">
        <v>2150</v>
      </c>
      <c r="K110">
        <v>161.42546250000001</v>
      </c>
      <c r="L110">
        <v>7.8904120349999998</v>
      </c>
      <c r="M110">
        <v>4.7330396759999998</v>
      </c>
      <c r="O110" t="e">
        <v>#DIV/0!</v>
      </c>
      <c r="P110" t="e">
        <v>#DIV/0!</v>
      </c>
    </row>
    <row r="111" spans="1:16">
      <c r="A111" t="s">
        <v>76</v>
      </c>
      <c r="B111" t="s">
        <v>77</v>
      </c>
      <c r="C111" t="s">
        <v>78</v>
      </c>
      <c r="D111">
        <v>2050</v>
      </c>
      <c r="E111" t="s">
        <v>86</v>
      </c>
      <c r="F111">
        <v>0</v>
      </c>
      <c r="G111">
        <v>0</v>
      </c>
      <c r="H111">
        <v>0</v>
      </c>
      <c r="I111">
        <v>0</v>
      </c>
      <c r="J111">
        <v>2174</v>
      </c>
      <c r="K111">
        <v>163.22742109999999</v>
      </c>
      <c r="L111">
        <v>7.9784910529999999</v>
      </c>
      <c r="M111">
        <v>4.7858736070000001</v>
      </c>
      <c r="O111" t="e">
        <v>#DIV/0!</v>
      </c>
      <c r="P111" t="e"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8"/>
  <sheetViews>
    <sheetView workbookViewId="0">
      <selection sqref="A1:XFD15"/>
    </sheetView>
  </sheetViews>
  <sheetFormatPr defaultRowHeight="14.25"/>
  <cols>
    <col min="1" max="1" width="12.86328125" customWidth="1"/>
  </cols>
  <sheetData>
    <row r="1" spans="1:72">
      <c r="C1">
        <v>1982</v>
      </c>
      <c r="D1">
        <v>1983</v>
      </c>
      <c r="E1">
        <v>1984</v>
      </c>
      <c r="F1">
        <v>1985</v>
      </c>
      <c r="G1">
        <v>1986</v>
      </c>
      <c r="H1">
        <v>1987</v>
      </c>
      <c r="I1">
        <v>1988</v>
      </c>
      <c r="J1">
        <v>1989</v>
      </c>
      <c r="K1">
        <v>1990</v>
      </c>
      <c r="L1">
        <v>1991</v>
      </c>
      <c r="M1">
        <v>1992</v>
      </c>
      <c r="N1">
        <v>1993</v>
      </c>
      <c r="O1">
        <v>1994</v>
      </c>
      <c r="P1">
        <v>1995</v>
      </c>
      <c r="Q1">
        <v>1996</v>
      </c>
      <c r="R1">
        <v>1997</v>
      </c>
      <c r="S1">
        <v>1998</v>
      </c>
      <c r="T1">
        <v>1999</v>
      </c>
      <c r="U1">
        <v>2000</v>
      </c>
      <c r="V1">
        <v>2001</v>
      </c>
      <c r="W1">
        <v>2002</v>
      </c>
      <c r="X1">
        <v>2003</v>
      </c>
      <c r="Y1">
        <v>2004</v>
      </c>
      <c r="Z1">
        <v>2005</v>
      </c>
      <c r="AA1">
        <v>2006</v>
      </c>
      <c r="AB1">
        <v>2007</v>
      </c>
      <c r="AC1">
        <v>2008</v>
      </c>
      <c r="AD1">
        <v>2009</v>
      </c>
      <c r="AE1">
        <v>2010</v>
      </c>
      <c r="AF1">
        <v>2011</v>
      </c>
      <c r="AG1">
        <v>2012</v>
      </c>
      <c r="AH1">
        <v>2013</v>
      </c>
      <c r="AI1">
        <v>2014</v>
      </c>
      <c r="AJ1" s="12">
        <v>2015</v>
      </c>
      <c r="AK1">
        <v>2016</v>
      </c>
      <c r="AL1">
        <v>2017</v>
      </c>
      <c r="AM1">
        <v>2018</v>
      </c>
      <c r="AN1">
        <v>2019</v>
      </c>
      <c r="AO1">
        <v>2020</v>
      </c>
      <c r="AP1">
        <v>2021</v>
      </c>
      <c r="AQ1">
        <v>2022</v>
      </c>
      <c r="AR1">
        <v>2023</v>
      </c>
      <c r="AS1">
        <v>2024</v>
      </c>
      <c r="AT1">
        <v>2025</v>
      </c>
      <c r="AU1">
        <v>2026</v>
      </c>
      <c r="AV1">
        <v>2027</v>
      </c>
      <c r="AW1">
        <v>2028</v>
      </c>
      <c r="AX1">
        <v>2029</v>
      </c>
      <c r="AY1">
        <v>2030</v>
      </c>
      <c r="AZ1">
        <v>2031</v>
      </c>
      <c r="BA1">
        <v>2032</v>
      </c>
      <c r="BB1">
        <v>2033</v>
      </c>
      <c r="BC1">
        <v>2034</v>
      </c>
      <c r="BD1">
        <v>2035</v>
      </c>
      <c r="BE1">
        <v>2036</v>
      </c>
      <c r="BF1">
        <v>2037</v>
      </c>
      <c r="BG1">
        <v>2038</v>
      </c>
      <c r="BH1">
        <v>2039</v>
      </c>
      <c r="BI1">
        <v>2040</v>
      </c>
      <c r="BJ1">
        <v>2041</v>
      </c>
      <c r="BK1">
        <v>2042</v>
      </c>
      <c r="BL1">
        <v>2043</v>
      </c>
      <c r="BM1">
        <v>2044</v>
      </c>
      <c r="BN1">
        <v>2045</v>
      </c>
      <c r="BO1">
        <v>2046</v>
      </c>
      <c r="BP1">
        <v>2047</v>
      </c>
      <c r="BQ1">
        <v>2048</v>
      </c>
      <c r="BR1">
        <v>2049</v>
      </c>
      <c r="BS1">
        <v>2050</v>
      </c>
    </row>
    <row r="2" spans="1:72">
      <c r="A2" t="s">
        <v>16</v>
      </c>
      <c r="B2" t="s">
        <v>42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4"/>
      <c r="O2" s="13"/>
      <c r="P2" s="13"/>
      <c r="Q2" s="13"/>
      <c r="R2" s="13"/>
      <c r="S2" s="13"/>
      <c r="T2" s="13"/>
      <c r="U2" s="13"/>
      <c r="V2" s="13"/>
      <c r="W2" s="16">
        <v>6.9582439808897785E-4</v>
      </c>
      <c r="X2" s="16">
        <v>6.9582439808897785E-4</v>
      </c>
      <c r="Y2" s="16">
        <v>6.9582439808897785E-4</v>
      </c>
      <c r="Z2" s="16">
        <v>6.9582439808897785E-4</v>
      </c>
      <c r="AA2" s="16">
        <v>6.9582439808897785E-4</v>
      </c>
      <c r="AB2" s="16">
        <v>6.9582439808897785E-4</v>
      </c>
      <c r="AC2" s="16">
        <v>6.9582439808897785E-4</v>
      </c>
      <c r="AD2" s="16">
        <v>6.9582439808897785E-4</v>
      </c>
      <c r="AE2" s="16">
        <v>6.9582439808897785E-4</v>
      </c>
      <c r="AF2" s="16">
        <v>6.9582439808897785E-4</v>
      </c>
      <c r="AG2" s="16">
        <v>6.9582439808897785E-4</v>
      </c>
      <c r="AH2" s="16">
        <v>6.9582439808897785E-4</v>
      </c>
      <c r="AI2" s="16">
        <v>6.9582439808897785E-4</v>
      </c>
      <c r="AJ2" s="16">
        <v>6.9582439808897785E-4</v>
      </c>
      <c r="AK2" s="16">
        <v>6.9582439808897785E-4</v>
      </c>
      <c r="AL2" s="22">
        <v>6.9582439808897785E-4</v>
      </c>
      <c r="AM2" s="22">
        <v>7.1673221414198711E-4</v>
      </c>
      <c r="AN2" s="22">
        <v>7.3764003019498965E-4</v>
      </c>
      <c r="AO2" s="22">
        <v>7.5854784624799208E-4</v>
      </c>
      <c r="AP2" s="22">
        <v>7.7945566230099462E-4</v>
      </c>
      <c r="AQ2" s="22">
        <v>8.0036347835399509E-4</v>
      </c>
      <c r="AR2" s="22">
        <v>8.0036347835399509E-4</v>
      </c>
      <c r="AS2" s="22">
        <v>8.0036347835399509E-4</v>
      </c>
      <c r="AT2" s="22">
        <v>8.0036347835399509E-4</v>
      </c>
      <c r="AU2" s="22">
        <v>8.0036347835399509E-4</v>
      </c>
      <c r="AV2" s="22">
        <v>8.0036347835399509E-4</v>
      </c>
      <c r="AW2" s="22">
        <v>8.0036347835399509E-4</v>
      </c>
      <c r="AX2" s="22">
        <v>8.0036347835399509E-4</v>
      </c>
      <c r="AY2" s="22">
        <v>8.0036347835399509E-4</v>
      </c>
      <c r="AZ2" s="22">
        <v>8.0036347835399509E-4</v>
      </c>
      <c r="BA2" s="22">
        <v>8.0036347835399509E-4</v>
      </c>
      <c r="BB2" s="22">
        <v>8.0036347835399509E-4</v>
      </c>
      <c r="BC2" s="22">
        <v>8.0036347835399509E-4</v>
      </c>
      <c r="BD2" s="22">
        <v>8.0036347835399509E-4</v>
      </c>
      <c r="BE2" s="22">
        <v>8.0036347835399509E-4</v>
      </c>
      <c r="BF2" s="22">
        <v>8.0036347835399509E-4</v>
      </c>
      <c r="BG2" s="22">
        <v>8.0036347835399509E-4</v>
      </c>
      <c r="BH2" s="22">
        <v>8.0036347835399509E-4</v>
      </c>
      <c r="BI2" s="22">
        <v>8.0036347835399509E-4</v>
      </c>
      <c r="BJ2" s="22">
        <v>8.0036347835399509E-4</v>
      </c>
      <c r="BK2" s="22">
        <v>8.0036347835399509E-4</v>
      </c>
      <c r="BL2" s="22">
        <v>8.0036347835399509E-4</v>
      </c>
      <c r="BM2" s="22">
        <v>8.0036347835399509E-4</v>
      </c>
      <c r="BN2" s="22">
        <v>8.0036347835399509E-4</v>
      </c>
      <c r="BO2" s="22">
        <v>8.0036347835399509E-4</v>
      </c>
      <c r="BP2" s="22">
        <v>8.0036347835399509E-4</v>
      </c>
      <c r="BQ2" s="22">
        <v>8.0036347835399509E-4</v>
      </c>
      <c r="BR2" s="22">
        <v>8.0036347835399509E-4</v>
      </c>
      <c r="BS2" s="22">
        <v>8.0036347835399509E-4</v>
      </c>
      <c r="BT2" s="18"/>
    </row>
    <row r="3" spans="1:72">
      <c r="A3" t="s">
        <v>16</v>
      </c>
      <c r="B3" t="s">
        <v>43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5">
        <v>3.4165027849915303E-4</v>
      </c>
      <c r="X3" s="15">
        <v>3.4165027849915303E-4</v>
      </c>
      <c r="Y3" s="15">
        <v>3.4165027849915303E-4</v>
      </c>
      <c r="Z3" s="15">
        <v>3.4165027849915303E-4</v>
      </c>
      <c r="AA3" s="15">
        <v>3.4165027849915303E-4</v>
      </c>
      <c r="AB3" s="15">
        <v>3.4165027849915303E-4</v>
      </c>
      <c r="AC3" s="15">
        <v>3.4165027849915303E-4</v>
      </c>
      <c r="AD3" s="15">
        <v>3.4165027849915303E-4</v>
      </c>
      <c r="AE3" s="15">
        <v>3.4165027849915303E-4</v>
      </c>
      <c r="AF3" s="15">
        <v>3.4165027849915303E-4</v>
      </c>
      <c r="AG3" s="15">
        <v>3.4165027849915303E-4</v>
      </c>
      <c r="AH3" s="15">
        <v>3.4165027849915303E-4</v>
      </c>
      <c r="AI3" s="15">
        <v>3.4165027849915303E-4</v>
      </c>
      <c r="AJ3" s="16">
        <v>3.4165027849915303E-4</v>
      </c>
      <c r="AK3" s="23">
        <v>3.4165027849915303E-4</v>
      </c>
      <c r="AL3" s="22">
        <v>3.4165027849915303E-4</v>
      </c>
      <c r="AM3" s="22">
        <v>3.4165027849915303E-4</v>
      </c>
      <c r="AN3" s="22">
        <v>3.4165027849915303E-4</v>
      </c>
      <c r="AO3" s="22">
        <v>3.4165027849915303E-4</v>
      </c>
      <c r="AP3" s="22">
        <v>3.4165027849915303E-4</v>
      </c>
      <c r="AQ3" s="22">
        <v>3.4165027849915303E-4</v>
      </c>
      <c r="AR3" s="22">
        <v>3.4165027849915303E-4</v>
      </c>
      <c r="AS3" s="22">
        <v>3.4165027849915303E-4</v>
      </c>
      <c r="AT3" s="22">
        <v>3.4165027849915303E-4</v>
      </c>
      <c r="AU3" s="22">
        <v>3.4165027849915303E-4</v>
      </c>
      <c r="AV3" s="22">
        <v>3.4165027849915303E-4</v>
      </c>
      <c r="AW3" s="22">
        <v>3.4165027849915303E-4</v>
      </c>
      <c r="AX3" s="22">
        <v>3.4165027849915303E-4</v>
      </c>
      <c r="AY3" s="22">
        <v>3.4165027849915303E-4</v>
      </c>
      <c r="AZ3" s="22">
        <v>3.4165027849915303E-4</v>
      </c>
      <c r="BA3" s="22">
        <v>3.4165027849915303E-4</v>
      </c>
      <c r="BB3" s="22">
        <v>3.4165027849915303E-4</v>
      </c>
      <c r="BC3" s="22">
        <v>3.4165027849915303E-4</v>
      </c>
      <c r="BD3" s="22">
        <v>3.4165027849915303E-4</v>
      </c>
      <c r="BE3" s="22">
        <v>3.4165027849915303E-4</v>
      </c>
      <c r="BF3" s="22">
        <v>3.4165027849915303E-4</v>
      </c>
      <c r="BG3" s="22">
        <v>3.4165027849915303E-4</v>
      </c>
      <c r="BH3" s="22">
        <v>3.4165027849915303E-4</v>
      </c>
      <c r="BI3" s="22">
        <v>3.4165027849915303E-4</v>
      </c>
      <c r="BJ3" s="22">
        <v>3.4165027849915303E-4</v>
      </c>
      <c r="BK3" s="22">
        <v>3.4165027849915303E-4</v>
      </c>
      <c r="BL3" s="22">
        <v>3.4165027849915303E-4</v>
      </c>
      <c r="BM3" s="22">
        <v>3.4165027849915303E-4</v>
      </c>
      <c r="BN3" s="22">
        <v>3.4165027849915303E-4</v>
      </c>
      <c r="BO3" s="22">
        <v>3.4165027849915303E-4</v>
      </c>
      <c r="BP3" s="22">
        <v>3.4165027849915303E-4</v>
      </c>
      <c r="BQ3" s="22">
        <v>3.4165027849915303E-4</v>
      </c>
      <c r="BR3" s="22">
        <v>3.4165027849915303E-4</v>
      </c>
      <c r="BS3" s="22">
        <v>3.4165027849915303E-4</v>
      </c>
      <c r="BT3" s="18"/>
    </row>
    <row r="4" spans="1:72">
      <c r="A4" t="s">
        <v>9</v>
      </c>
      <c r="B4" t="s">
        <v>42</v>
      </c>
      <c r="C4" s="13"/>
      <c r="D4" s="13"/>
      <c r="E4" s="13"/>
      <c r="F4" s="13"/>
      <c r="G4" s="13"/>
      <c r="H4" s="13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5">
        <v>4.4435571578869126E-3</v>
      </c>
      <c r="AB4" s="15">
        <v>4.4435571578869126E-3</v>
      </c>
      <c r="AC4" s="15">
        <v>4.4435571578869126E-3</v>
      </c>
      <c r="AD4" s="15">
        <v>4.4435571578869126E-3</v>
      </c>
      <c r="AE4" s="15">
        <v>4.4435571578869126E-3</v>
      </c>
      <c r="AF4" s="15">
        <v>4.4435571578869126E-3</v>
      </c>
      <c r="AG4" s="15">
        <v>4.4435571578869126E-3</v>
      </c>
      <c r="AH4" s="15">
        <v>4.4435571578869126E-3</v>
      </c>
      <c r="AI4" s="15">
        <v>4.4435571578869126E-3</v>
      </c>
      <c r="AJ4" s="16">
        <v>4.4435571578869126E-3</v>
      </c>
      <c r="AK4" s="23">
        <v>4.4435571578869126E-3</v>
      </c>
      <c r="AL4" s="22">
        <v>4.4435571578869126E-3</v>
      </c>
      <c r="AM4" s="22">
        <v>4.4435571578869126E-3</v>
      </c>
      <c r="AN4" s="22">
        <v>4.4435571578869126E-3</v>
      </c>
      <c r="AO4" s="22">
        <v>4.7193641538936237E-3</v>
      </c>
      <c r="AP4" s="22">
        <v>4.9951711499004459E-3</v>
      </c>
      <c r="AQ4" s="22">
        <v>5.270978145907157E-3</v>
      </c>
      <c r="AR4" s="22">
        <v>5.270978145907157E-3</v>
      </c>
      <c r="AS4" s="22">
        <v>5.270978145907157E-3</v>
      </c>
      <c r="AT4" s="22">
        <v>5.270978145907157E-3</v>
      </c>
      <c r="AU4" s="22">
        <v>5.270978145907157E-3</v>
      </c>
      <c r="AV4" s="22">
        <v>5.270978145907157E-3</v>
      </c>
      <c r="AW4" s="22">
        <v>5.270978145907157E-3</v>
      </c>
      <c r="AX4" s="22">
        <v>5.270978145907157E-3</v>
      </c>
      <c r="AY4" s="22">
        <v>5.270978145907157E-3</v>
      </c>
      <c r="AZ4" s="22">
        <v>5.270978145907157E-3</v>
      </c>
      <c r="BA4" s="22">
        <v>5.270978145907157E-3</v>
      </c>
      <c r="BB4" s="22">
        <v>5.270978145907157E-3</v>
      </c>
      <c r="BC4" s="22">
        <v>5.270978145907157E-3</v>
      </c>
      <c r="BD4" s="22">
        <v>5.270978145907157E-3</v>
      </c>
      <c r="BE4" s="22">
        <v>5.270978145907157E-3</v>
      </c>
      <c r="BF4" s="22">
        <v>5.270978145907157E-3</v>
      </c>
      <c r="BG4" s="22">
        <v>5.270978145907157E-3</v>
      </c>
      <c r="BH4" s="22">
        <v>5.270978145907157E-3</v>
      </c>
      <c r="BI4" s="22">
        <v>5.270978145907157E-3</v>
      </c>
      <c r="BJ4" s="22">
        <v>5.270978145907157E-3</v>
      </c>
      <c r="BK4" s="22">
        <v>5.270978145907157E-3</v>
      </c>
      <c r="BL4" s="22">
        <v>5.270978145907157E-3</v>
      </c>
      <c r="BM4" s="22">
        <v>5.270978145907157E-3</v>
      </c>
      <c r="BN4" s="22">
        <v>5.270978145907157E-3</v>
      </c>
      <c r="BO4" s="22">
        <v>5.270978145907157E-3</v>
      </c>
      <c r="BP4" s="22">
        <v>5.270978145907157E-3</v>
      </c>
      <c r="BQ4" s="22">
        <v>5.270978145907157E-3</v>
      </c>
      <c r="BR4" s="22">
        <v>5.270978145907157E-3</v>
      </c>
      <c r="BS4" s="22">
        <v>5.270978145907157E-3</v>
      </c>
      <c r="BT4" s="18"/>
    </row>
    <row r="5" spans="1:72">
      <c r="A5" t="s">
        <v>9</v>
      </c>
      <c r="B5" t="s">
        <v>43</v>
      </c>
      <c r="C5" s="13"/>
      <c r="D5" s="13"/>
      <c r="E5" s="13"/>
      <c r="F5" s="13"/>
      <c r="G5" s="13"/>
      <c r="H5" s="13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5">
        <v>4.5132431462293482E-4</v>
      </c>
      <c r="AB5" s="15">
        <v>4.5132431462293482E-4</v>
      </c>
      <c r="AC5" s="15">
        <v>4.5132431462293482E-4</v>
      </c>
      <c r="AD5" s="15">
        <v>4.5132431462293482E-4</v>
      </c>
      <c r="AE5" s="15">
        <v>4.5132431462293482E-4</v>
      </c>
      <c r="AF5" s="15">
        <v>4.5132431462293482E-4</v>
      </c>
      <c r="AG5" s="15">
        <v>4.5132431462293482E-4</v>
      </c>
      <c r="AH5" s="15">
        <v>4.5132431462293482E-4</v>
      </c>
      <c r="AI5" s="15">
        <v>4.5132431462293482E-4</v>
      </c>
      <c r="AJ5" s="16">
        <v>4.5132431462293482E-4</v>
      </c>
      <c r="AK5" s="23">
        <v>4.5132431462293482E-4</v>
      </c>
      <c r="AL5" s="22">
        <v>4.5132431462293482E-4</v>
      </c>
      <c r="AM5" s="22">
        <v>4.5132431462293482E-4</v>
      </c>
      <c r="AN5" s="22">
        <v>4.5132431462293482E-4</v>
      </c>
      <c r="AO5" s="22">
        <v>4.7628468868221585E-4</v>
      </c>
      <c r="AP5" s="22">
        <v>5.0124506274149688E-4</v>
      </c>
      <c r="AQ5" s="22">
        <v>5.2620543680078485E-4</v>
      </c>
      <c r="AR5" s="22">
        <v>5.2620543680078485E-4</v>
      </c>
      <c r="AS5" s="22">
        <v>5.2620543680078485E-4</v>
      </c>
      <c r="AT5" s="22">
        <v>5.2620543680078485E-4</v>
      </c>
      <c r="AU5" s="22">
        <v>5.2620543680078485E-4</v>
      </c>
      <c r="AV5" s="22">
        <v>5.2620543680078485E-4</v>
      </c>
      <c r="AW5" s="22">
        <v>5.2620543680078485E-4</v>
      </c>
      <c r="AX5" s="22">
        <v>5.2620543680078485E-4</v>
      </c>
      <c r="AY5" s="22">
        <v>5.2620543680078485E-4</v>
      </c>
      <c r="AZ5" s="22">
        <v>5.2620543680078485E-4</v>
      </c>
      <c r="BA5" s="22">
        <v>5.2620543680078485E-4</v>
      </c>
      <c r="BB5" s="22">
        <v>5.2620543680078485E-4</v>
      </c>
      <c r="BC5" s="22">
        <v>5.2620543680078485E-4</v>
      </c>
      <c r="BD5" s="22">
        <v>5.2620543680078485E-4</v>
      </c>
      <c r="BE5" s="22">
        <v>5.2620543680078485E-4</v>
      </c>
      <c r="BF5" s="22">
        <v>5.2620543680078485E-4</v>
      </c>
      <c r="BG5" s="22">
        <v>5.2620543680078485E-4</v>
      </c>
      <c r="BH5" s="22">
        <v>5.2620543680078485E-4</v>
      </c>
      <c r="BI5" s="22">
        <v>5.2620543680078485E-4</v>
      </c>
      <c r="BJ5" s="22">
        <v>5.2620543680078485E-4</v>
      </c>
      <c r="BK5" s="22">
        <v>5.2620543680078485E-4</v>
      </c>
      <c r="BL5" s="22">
        <v>5.2620543680078485E-4</v>
      </c>
      <c r="BM5" s="22">
        <v>5.2620543680078485E-4</v>
      </c>
      <c r="BN5" s="22">
        <v>5.2620543680078485E-4</v>
      </c>
      <c r="BO5" s="22">
        <v>5.2620543680078485E-4</v>
      </c>
      <c r="BP5" s="22">
        <v>5.2620543680078485E-4</v>
      </c>
      <c r="BQ5" s="22">
        <v>5.2620543680078485E-4</v>
      </c>
      <c r="BR5" s="22">
        <v>5.2620543680078485E-4</v>
      </c>
      <c r="BS5" s="22">
        <v>5.2620543680078485E-4</v>
      </c>
      <c r="BT5" s="18"/>
    </row>
    <row r="6" spans="1:72">
      <c r="A6" t="s">
        <v>8</v>
      </c>
      <c r="B6" t="s">
        <v>42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4"/>
      <c r="N6" s="14"/>
      <c r="O6" s="14"/>
      <c r="P6" s="14"/>
      <c r="Q6" s="18">
        <v>4.3772593496740637E-4</v>
      </c>
      <c r="R6" s="18">
        <v>4.3997234608807861E-4</v>
      </c>
      <c r="S6" s="18">
        <v>4.4221875720874999E-4</v>
      </c>
      <c r="T6" s="18">
        <v>4.4446516832942137E-4</v>
      </c>
      <c r="U6" s="18">
        <v>4.4671157945009275E-4</v>
      </c>
      <c r="V6" s="18">
        <v>4.4895799057076413E-4</v>
      </c>
      <c r="W6" s="18">
        <v>4.5120440169143551E-4</v>
      </c>
      <c r="X6" s="18">
        <v>4.5345081281210689E-4</v>
      </c>
      <c r="Y6" s="18">
        <v>4.5569722393277827E-4</v>
      </c>
      <c r="Z6" s="18">
        <v>4.5794363505344965E-4</v>
      </c>
      <c r="AA6" s="18">
        <v>4.6019004617412103E-4</v>
      </c>
      <c r="AB6" s="18">
        <v>4.6243645729479241E-4</v>
      </c>
      <c r="AC6" s="18">
        <v>4.6468286841546465E-4</v>
      </c>
      <c r="AD6" s="18">
        <v>4.6692927953613603E-4</v>
      </c>
      <c r="AE6" s="18">
        <v>4.6917569065680741E-4</v>
      </c>
      <c r="AF6" s="18">
        <v>4.7142210177747879E-4</v>
      </c>
      <c r="AG6" s="18">
        <v>4.7366851289815017E-4</v>
      </c>
      <c r="AH6" s="18">
        <v>4.7591492401882155E-4</v>
      </c>
      <c r="AI6" s="18">
        <v>4.7816133513949293E-4</v>
      </c>
      <c r="AJ6" s="16">
        <v>4.8040774626016431E-4</v>
      </c>
      <c r="AK6" s="23">
        <v>4.8763028027001322E-4</v>
      </c>
      <c r="AL6" s="22">
        <v>4.8763028027001322E-4</v>
      </c>
      <c r="AM6" s="22">
        <v>4.9028662068749482E-4</v>
      </c>
      <c r="AN6" s="22">
        <v>4.8860949054331819E-4</v>
      </c>
      <c r="AO6" s="22">
        <v>4.8612287650563534E-4</v>
      </c>
      <c r="AP6" s="22">
        <v>4.876857048740875E-4</v>
      </c>
      <c r="AQ6" s="22">
        <v>4.9009396659068839E-4</v>
      </c>
      <c r="AR6" s="22">
        <v>4.9304194209053107E-4</v>
      </c>
      <c r="AS6" s="22">
        <v>4.9594337968184054E-4</v>
      </c>
      <c r="AT6" s="22">
        <v>4.9499013028162593E-4</v>
      </c>
      <c r="AU6" s="22">
        <v>5.0117685965480371E-4</v>
      </c>
      <c r="AV6" s="22">
        <v>5.0707771375029019E-4</v>
      </c>
      <c r="AW6" s="22">
        <v>5.1258184899585606E-4</v>
      </c>
      <c r="AX6" s="22">
        <v>5.1867213888701991E-4</v>
      </c>
      <c r="AY6" s="22">
        <v>5.1815676220404964E-4</v>
      </c>
      <c r="AZ6" s="22">
        <v>5.2013387416039543E-4</v>
      </c>
      <c r="BA6" s="22">
        <v>5.2225078660338446E-4</v>
      </c>
      <c r="BB6" s="22">
        <v>5.2415984978515908E-4</v>
      </c>
      <c r="BC6" s="22">
        <v>5.2625237830630257E-4</v>
      </c>
      <c r="BD6" s="22">
        <v>5.2613088937030199E-4</v>
      </c>
      <c r="BE6" s="22">
        <v>5.2894572464731119E-4</v>
      </c>
      <c r="BF6" s="22">
        <v>5.320068947752513E-4</v>
      </c>
      <c r="BG6" s="22">
        <v>5.3492687078385975E-4</v>
      </c>
      <c r="BH6" s="22">
        <v>5.3822050220801482E-4</v>
      </c>
      <c r="BI6" s="22">
        <v>5.415909477399552E-4</v>
      </c>
      <c r="BJ6" s="22">
        <v>5.4244022600549702E-4</v>
      </c>
      <c r="BK6" s="22">
        <v>5.434069387641971E-4</v>
      </c>
      <c r="BL6" s="22">
        <v>5.445137125691397E-4</v>
      </c>
      <c r="BM6" s="22">
        <v>5.4552930253349977E-4</v>
      </c>
      <c r="BN6" s="22">
        <v>5.4676335744935475E-4</v>
      </c>
      <c r="BO6" s="22">
        <v>5.4775940209517973E-4</v>
      </c>
      <c r="BP6" s="22">
        <v>5.4897755809767156E-4</v>
      </c>
      <c r="BQ6" s="22">
        <v>5.5041507848450628E-4</v>
      </c>
      <c r="BR6" s="22">
        <v>5.5181991641578218E-4</v>
      </c>
      <c r="BS6" s="22">
        <v>5.5356591904673846E-4</v>
      </c>
      <c r="BT6" s="18"/>
    </row>
    <row r="7" spans="1:72">
      <c r="A7" t="s">
        <v>8</v>
      </c>
      <c r="B7" t="s">
        <v>43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  <c r="N7" s="14"/>
      <c r="O7" s="14"/>
      <c r="P7" s="14"/>
      <c r="Q7" s="18">
        <v>8.0797052950278472E-5</v>
      </c>
      <c r="R7" s="18">
        <v>8.2316915313046646E-5</v>
      </c>
      <c r="S7" s="18">
        <v>8.3836777675815253E-5</v>
      </c>
      <c r="T7" s="18">
        <v>8.5356640038583426E-5</v>
      </c>
      <c r="U7" s="18">
        <v>8.68765024013516E-5</v>
      </c>
      <c r="V7" s="18">
        <v>8.8396364764119773E-5</v>
      </c>
      <c r="W7" s="18">
        <v>8.9916227126887946E-5</v>
      </c>
      <c r="X7" s="18">
        <v>9.143608948965612E-5</v>
      </c>
      <c r="Y7" s="18">
        <v>9.2955951852424293E-5</v>
      </c>
      <c r="Z7" s="18">
        <v>9.4475814215192467E-5</v>
      </c>
      <c r="AA7" s="18">
        <v>9.599567657796064E-5</v>
      </c>
      <c r="AB7" s="18">
        <v>9.7515538940728814E-5</v>
      </c>
      <c r="AC7" s="18">
        <v>9.9035401303496987E-5</v>
      </c>
      <c r="AD7" s="18">
        <v>1.0055526366626516E-4</v>
      </c>
      <c r="AE7" s="18">
        <v>1.0207512602903333E-4</v>
      </c>
      <c r="AF7" s="18">
        <v>1.0359498839180151E-4</v>
      </c>
      <c r="AG7" s="18">
        <v>1.0511485075457011E-4</v>
      </c>
      <c r="AH7" s="18">
        <v>1.0663471311733829E-4</v>
      </c>
      <c r="AI7" s="18">
        <v>1.0815457548010646E-4</v>
      </c>
      <c r="AJ7" s="16">
        <v>1.0967443784287463E-4</v>
      </c>
      <c r="AK7" s="23">
        <v>1.0629135687490201E-4</v>
      </c>
      <c r="AL7" s="22">
        <v>1.0629135687490201E-4</v>
      </c>
      <c r="AM7" s="22">
        <v>1.0901278138476584E-4</v>
      </c>
      <c r="AN7" s="22">
        <v>1.1090132468147135E-4</v>
      </c>
      <c r="AO7" s="22">
        <v>1.145933533242113E-4</v>
      </c>
      <c r="AP7" s="22">
        <v>1.2072218983200174E-4</v>
      </c>
      <c r="AQ7" s="22">
        <v>1.2512852098310389E-4</v>
      </c>
      <c r="AR7" s="22">
        <v>1.2882497823807134E-4</v>
      </c>
      <c r="AS7" s="22">
        <v>1.3282574606745103E-4</v>
      </c>
      <c r="AT7" s="22">
        <v>1.3500815012928787E-4</v>
      </c>
      <c r="AU7" s="22">
        <v>1.3827101082951242E-4</v>
      </c>
      <c r="AV7" s="22">
        <v>1.4281480821123536E-4</v>
      </c>
      <c r="AW7" s="22">
        <v>1.4849189391458962E-4</v>
      </c>
      <c r="AX7" s="22">
        <v>1.5221505992553679E-4</v>
      </c>
      <c r="AY7" s="22">
        <v>1.5302170840885955E-4</v>
      </c>
      <c r="AZ7" s="22">
        <v>1.545461939776133E-4</v>
      </c>
      <c r="BA7" s="22">
        <v>1.5576821095175084E-4</v>
      </c>
      <c r="BB7" s="22">
        <v>1.5785664686997797E-4</v>
      </c>
      <c r="BC7" s="22">
        <v>1.5925219573451592E-4</v>
      </c>
      <c r="BD7" s="22">
        <v>1.5940730834881274E-4</v>
      </c>
      <c r="BE7" s="22">
        <v>1.5941967575438737E-4</v>
      </c>
      <c r="BF7" s="22">
        <v>1.6007675956157771E-4</v>
      </c>
      <c r="BG7" s="22">
        <v>1.6085766515632741E-4</v>
      </c>
      <c r="BH7" s="22">
        <v>1.6053843171620177E-4</v>
      </c>
      <c r="BI7" s="22">
        <v>1.6039663424155488E-4</v>
      </c>
      <c r="BJ7" s="22">
        <v>1.600594905577296E-4</v>
      </c>
      <c r="BK7" s="22">
        <v>1.5994610791426753E-4</v>
      </c>
      <c r="BL7" s="22">
        <v>1.5954865720524053E-4</v>
      </c>
      <c r="BM7" s="22">
        <v>1.5890756203755155E-4</v>
      </c>
      <c r="BN7" s="22">
        <v>1.5825869366099308E-4</v>
      </c>
      <c r="BO7" s="22">
        <v>1.5764624738230399E-4</v>
      </c>
      <c r="BP7" s="22">
        <v>1.565554061179373E-4</v>
      </c>
      <c r="BQ7" s="22">
        <v>1.5558352667455766E-4</v>
      </c>
      <c r="BR7" s="22">
        <v>1.5454787161668808E-4</v>
      </c>
      <c r="BS7" s="22">
        <v>1.5310096361050281E-4</v>
      </c>
      <c r="BT7" s="18"/>
    </row>
    <row r="8" spans="1:72">
      <c r="A8" t="s">
        <v>17</v>
      </c>
      <c r="B8" t="s">
        <v>42</v>
      </c>
      <c r="C8" s="21">
        <v>1.939149861417511E-2</v>
      </c>
      <c r="D8" s="21">
        <v>1.939149861417511E-2</v>
      </c>
      <c r="E8" s="21">
        <v>1.939149861417511E-2</v>
      </c>
      <c r="F8" s="21">
        <v>1.939149861417511E-2</v>
      </c>
      <c r="G8" s="21">
        <v>1.939149861417511E-2</v>
      </c>
      <c r="H8" s="21">
        <v>1.939149861417511E-2</v>
      </c>
      <c r="I8" s="21">
        <v>1.939149861417511E-2</v>
      </c>
      <c r="J8" s="21">
        <v>1.939149861417511E-2</v>
      </c>
      <c r="K8" s="21">
        <v>1.939149861417511E-2</v>
      </c>
      <c r="L8" s="21">
        <v>1.939149861417511E-2</v>
      </c>
      <c r="M8" s="21">
        <v>1.939149861417511E-2</v>
      </c>
      <c r="N8" s="21">
        <v>1.939149861417511E-2</v>
      </c>
      <c r="O8" s="21">
        <v>1.939149861417511E-2</v>
      </c>
      <c r="P8" s="21">
        <v>1.939149861417511E-2</v>
      </c>
      <c r="Q8" s="21">
        <v>1.939149861417511E-2</v>
      </c>
      <c r="R8" s="21">
        <v>1.939149861417511E-2</v>
      </c>
      <c r="S8" s="21">
        <v>1.939149861417511E-2</v>
      </c>
      <c r="T8" s="21">
        <v>1.939149861417511E-2</v>
      </c>
      <c r="U8" s="21">
        <v>1.939149861417511E-2</v>
      </c>
      <c r="V8" s="21">
        <v>1.939149861417511E-2</v>
      </c>
      <c r="W8" s="21">
        <v>1.939149861417511E-2</v>
      </c>
      <c r="X8" s="21">
        <v>1.939149861417511E-2</v>
      </c>
      <c r="Y8" s="21">
        <v>1.939149861417511E-2</v>
      </c>
      <c r="Z8" s="21">
        <v>1.939149861417511E-2</v>
      </c>
      <c r="AA8" s="21">
        <v>1.939149861417511E-2</v>
      </c>
      <c r="AB8" s="21">
        <v>1.939149861417511E-2</v>
      </c>
      <c r="AC8" s="21">
        <v>1.939149861417511E-2</v>
      </c>
      <c r="AD8" s="21">
        <v>1.939149861417511E-2</v>
      </c>
      <c r="AE8" s="21">
        <v>1.939149861417511E-2</v>
      </c>
      <c r="AF8" s="21">
        <v>1.939149861417511E-2</v>
      </c>
      <c r="AG8" s="21">
        <v>1.939149861417511E-2</v>
      </c>
      <c r="AH8" s="21">
        <v>1.939149861417511E-2</v>
      </c>
      <c r="AI8" s="21">
        <v>1.939149861417511E-2</v>
      </c>
      <c r="AJ8" s="21">
        <v>1.939149861417511E-2</v>
      </c>
      <c r="AK8" s="23">
        <v>1.9391498614175121E-2</v>
      </c>
      <c r="AL8" s="23">
        <v>1.9391498614175121E-2</v>
      </c>
      <c r="AM8" s="23">
        <v>1.9391498614175121E-2</v>
      </c>
      <c r="AN8" s="23">
        <v>1.9391498614175121E-2</v>
      </c>
      <c r="AO8" s="23">
        <v>1.9391498614175121E-2</v>
      </c>
      <c r="AP8" s="23">
        <v>1.9391498614175121E-2</v>
      </c>
      <c r="AQ8" s="23">
        <v>1.9391498614175121E-2</v>
      </c>
      <c r="AR8" s="23">
        <v>1.9391498614175121E-2</v>
      </c>
      <c r="AS8" s="23">
        <v>1.9391498614175121E-2</v>
      </c>
      <c r="AT8" s="23">
        <v>1.9391498614175121E-2</v>
      </c>
      <c r="AU8" s="23">
        <v>1.9391498614175121E-2</v>
      </c>
      <c r="AV8" s="23">
        <v>1.9391498614175121E-2</v>
      </c>
      <c r="AW8" s="23">
        <v>1.9391498614175121E-2</v>
      </c>
      <c r="AX8" s="23">
        <v>1.9391498614175121E-2</v>
      </c>
      <c r="AY8" s="23">
        <v>1.9391498614175121E-2</v>
      </c>
      <c r="AZ8" s="23">
        <v>1.9391498614175121E-2</v>
      </c>
      <c r="BA8" s="23">
        <v>1.9391498614175121E-2</v>
      </c>
      <c r="BB8" s="23">
        <v>1.9391498614175121E-2</v>
      </c>
      <c r="BC8" s="23">
        <v>1.9391498614175121E-2</v>
      </c>
      <c r="BD8" s="23">
        <v>1.9391498614175121E-2</v>
      </c>
      <c r="BE8" s="23">
        <v>1.9391498614175121E-2</v>
      </c>
      <c r="BF8" s="23">
        <v>1.9391498614175121E-2</v>
      </c>
      <c r="BG8" s="23">
        <v>1.9391498614175121E-2</v>
      </c>
      <c r="BH8" s="23">
        <v>1.9391498614175121E-2</v>
      </c>
      <c r="BI8" s="23">
        <v>1.9391498614175121E-2</v>
      </c>
      <c r="BJ8" s="23">
        <v>1.9391498614175121E-2</v>
      </c>
      <c r="BK8" s="23">
        <v>1.9391498614175121E-2</v>
      </c>
      <c r="BL8" s="23">
        <v>1.9391498614175121E-2</v>
      </c>
      <c r="BM8" s="23">
        <v>1.9391498614175121E-2</v>
      </c>
      <c r="BN8" s="23">
        <v>1.9391498614175121E-2</v>
      </c>
      <c r="BO8" s="23">
        <v>1.9391498614175121E-2</v>
      </c>
      <c r="BP8" s="23">
        <v>1.9391498614175121E-2</v>
      </c>
      <c r="BQ8" s="23">
        <v>1.9391498614175121E-2</v>
      </c>
      <c r="BR8" s="23">
        <v>1.9391498614175121E-2</v>
      </c>
      <c r="BS8" s="23">
        <v>1.9391498614175121E-2</v>
      </c>
      <c r="BT8" s="18"/>
    </row>
    <row r="9" spans="1:72">
      <c r="A9" t="s">
        <v>17</v>
      </c>
      <c r="B9" t="s">
        <v>42</v>
      </c>
      <c r="C9" s="18">
        <v>1.0424816773970053E-2</v>
      </c>
      <c r="D9" s="18">
        <v>1.0424816773970053E-2</v>
      </c>
      <c r="E9" s="18">
        <v>1.0424816773970053E-2</v>
      </c>
      <c r="F9" s="18">
        <v>1.0424816773970053E-2</v>
      </c>
      <c r="G9" s="18">
        <v>1.0424816773970053E-2</v>
      </c>
      <c r="H9" s="18">
        <v>1.0424816773970053E-2</v>
      </c>
      <c r="I9" s="18">
        <v>1.0424816773970053E-2</v>
      </c>
      <c r="J9" s="18">
        <v>1.0424816773970053E-2</v>
      </c>
      <c r="K9" s="18">
        <v>1.0424816773970053E-2</v>
      </c>
      <c r="L9" s="18">
        <v>1.0424816773970053E-2</v>
      </c>
      <c r="M9" s="18">
        <v>1.0424816773970053E-2</v>
      </c>
      <c r="N9" s="18">
        <v>1.0424816773970053E-2</v>
      </c>
      <c r="O9" s="18">
        <v>1.0424816773970053E-2</v>
      </c>
      <c r="P9" s="18">
        <v>1.0424816773970053E-2</v>
      </c>
      <c r="Q9" s="18">
        <v>1.0424816773970053E-2</v>
      </c>
      <c r="R9" s="18">
        <v>1.0424816773970053E-2</v>
      </c>
      <c r="S9" s="18">
        <v>1.0424816773970053E-2</v>
      </c>
      <c r="T9" s="18">
        <v>1.0424816773970053E-2</v>
      </c>
      <c r="U9" s="18">
        <v>1.0424816773970053E-2</v>
      </c>
      <c r="V9" s="18">
        <v>1.0424816773970053E-2</v>
      </c>
      <c r="W9" s="18">
        <v>1.0424816773970053E-2</v>
      </c>
      <c r="X9" s="18">
        <v>1.0424816773970053E-2</v>
      </c>
      <c r="Y9" s="18">
        <v>1.0424816773970053E-2</v>
      </c>
      <c r="Z9" s="18">
        <v>1.0424816773970053E-2</v>
      </c>
      <c r="AA9" s="18">
        <v>1.0424816773970053E-2</v>
      </c>
      <c r="AB9" s="18">
        <v>1.0424816773970053E-2</v>
      </c>
      <c r="AC9" s="18">
        <v>1.0424816773970053E-2</v>
      </c>
      <c r="AD9" s="18">
        <v>1.0424816773970053E-2</v>
      </c>
      <c r="AE9" s="18">
        <v>1.0424816773970053E-2</v>
      </c>
      <c r="AF9" s="18">
        <v>1.0424816773970053E-2</v>
      </c>
      <c r="AG9" s="18">
        <v>1.0424816773970053E-2</v>
      </c>
      <c r="AH9" s="18">
        <v>1.0424816773970053E-2</v>
      </c>
      <c r="AI9" s="18">
        <v>1.0424816773970053E-2</v>
      </c>
      <c r="AJ9" s="16">
        <v>1.0424816773970053E-2</v>
      </c>
      <c r="AK9" s="23">
        <v>1.0424816773970049E-2</v>
      </c>
      <c r="AL9" s="22">
        <v>1.0424816773970049E-2</v>
      </c>
      <c r="AM9" s="22">
        <v>1.0424816773970049E-2</v>
      </c>
      <c r="AN9" s="22">
        <v>1.0424816773970049E-2</v>
      </c>
      <c r="AO9" s="22">
        <v>1.0424816773970049E-2</v>
      </c>
      <c r="AP9" s="22">
        <v>1.0424816773970049E-2</v>
      </c>
      <c r="AQ9" s="22">
        <v>1.0424816773970049E-2</v>
      </c>
      <c r="AR9" s="22">
        <v>1.0424816773970049E-2</v>
      </c>
      <c r="AS9" s="22">
        <v>1.0424816773970049E-2</v>
      </c>
      <c r="AT9" s="22">
        <v>1.0424816773970049E-2</v>
      </c>
      <c r="AU9" s="22">
        <v>1.0424816773970049E-2</v>
      </c>
      <c r="AV9" s="22">
        <v>1.0424816773970049E-2</v>
      </c>
      <c r="AW9" s="22">
        <v>1.0424816773970049E-2</v>
      </c>
      <c r="AX9" s="22">
        <v>1.0424816773970049E-2</v>
      </c>
      <c r="AY9" s="22">
        <v>1.0424816773970049E-2</v>
      </c>
      <c r="AZ9" s="22">
        <v>1.0424816773970049E-2</v>
      </c>
      <c r="BA9" s="22">
        <v>1.0424816773970049E-2</v>
      </c>
      <c r="BB9" s="22">
        <v>1.0424816773970049E-2</v>
      </c>
      <c r="BC9" s="22">
        <v>1.0424816773970049E-2</v>
      </c>
      <c r="BD9" s="22">
        <v>1.0424816773970049E-2</v>
      </c>
      <c r="BE9" s="22">
        <v>1.0424816773970049E-2</v>
      </c>
      <c r="BF9" s="22">
        <v>1.0424816773970049E-2</v>
      </c>
      <c r="BG9" s="22">
        <v>1.0424816773970049E-2</v>
      </c>
      <c r="BH9" s="22">
        <v>1.0424816773970049E-2</v>
      </c>
      <c r="BI9" s="22">
        <v>1.0424816773970049E-2</v>
      </c>
      <c r="BJ9" s="22">
        <v>1.0424816773970049E-2</v>
      </c>
      <c r="BK9" s="22">
        <v>1.0424816773970049E-2</v>
      </c>
      <c r="BL9" s="22">
        <v>1.0424816773970049E-2</v>
      </c>
      <c r="BM9" s="22">
        <v>1.0424816773970049E-2</v>
      </c>
      <c r="BN9" s="22">
        <v>1.0424816773970049E-2</v>
      </c>
      <c r="BO9" s="22">
        <v>1.0424816773970049E-2</v>
      </c>
      <c r="BP9" s="22">
        <v>1.0424816773970049E-2</v>
      </c>
      <c r="BQ9" s="22">
        <v>1.0424816773970049E-2</v>
      </c>
      <c r="BR9" s="22">
        <v>1.0424816773970049E-2</v>
      </c>
      <c r="BS9" s="22">
        <v>1.0424816773970049E-2</v>
      </c>
      <c r="BT9" s="18"/>
    </row>
    <row r="10" spans="1:72">
      <c r="A10" t="s">
        <v>17</v>
      </c>
      <c r="B10" t="s">
        <v>43</v>
      </c>
      <c r="C10" s="18">
        <v>1.3495815062532836E-2</v>
      </c>
      <c r="D10" s="18">
        <v>1.3495815062532836E-2</v>
      </c>
      <c r="E10" s="18">
        <v>1.3495815062532836E-2</v>
      </c>
      <c r="F10" s="18">
        <v>1.3495815062532836E-2</v>
      </c>
      <c r="G10" s="18">
        <v>1.3495815062532836E-2</v>
      </c>
      <c r="H10" s="18">
        <v>1.3495815062532836E-2</v>
      </c>
      <c r="I10" s="18">
        <v>1.3495815062532836E-2</v>
      </c>
      <c r="J10" s="18">
        <v>1.3495815062532836E-2</v>
      </c>
      <c r="K10" s="18">
        <v>1.3495815062532836E-2</v>
      </c>
      <c r="L10" s="18">
        <v>1.3495815062532836E-2</v>
      </c>
      <c r="M10" s="18">
        <v>1.3495815062532836E-2</v>
      </c>
      <c r="N10" s="18">
        <v>1.3495815062532836E-2</v>
      </c>
      <c r="O10" s="18">
        <v>1.3495815062532836E-2</v>
      </c>
      <c r="P10" s="18">
        <v>1.3495815062532836E-2</v>
      </c>
      <c r="Q10" s="18">
        <v>1.3495815062532836E-2</v>
      </c>
      <c r="R10" s="18">
        <v>1.3495815062532836E-2</v>
      </c>
      <c r="S10" s="18">
        <v>1.3495815062532836E-2</v>
      </c>
      <c r="T10" s="18">
        <v>1.3495815062532836E-2</v>
      </c>
      <c r="U10" s="18">
        <v>1.3495815062532836E-2</v>
      </c>
      <c r="V10" s="18">
        <v>1.3495815062532836E-2</v>
      </c>
      <c r="W10" s="18">
        <v>1.3495815062532836E-2</v>
      </c>
      <c r="X10" s="18">
        <v>1.3495815062532836E-2</v>
      </c>
      <c r="Y10" s="18">
        <v>1.3495815062532836E-2</v>
      </c>
      <c r="Z10" s="18">
        <v>1.3495815062532836E-2</v>
      </c>
      <c r="AA10" s="18">
        <v>1.3495815062532836E-2</v>
      </c>
      <c r="AB10" s="18">
        <v>1.3495815062532836E-2</v>
      </c>
      <c r="AC10" s="18">
        <v>1.3495815062532836E-2</v>
      </c>
      <c r="AD10" s="18">
        <v>1.3495815062532836E-2</v>
      </c>
      <c r="AE10" s="18">
        <v>1.3495815062532836E-2</v>
      </c>
      <c r="AF10" s="18">
        <v>1.3495815062532836E-2</v>
      </c>
      <c r="AG10" s="18">
        <v>1.3495815062532836E-2</v>
      </c>
      <c r="AH10" s="18">
        <v>1.3495815062532836E-2</v>
      </c>
      <c r="AI10" s="18">
        <v>1.3495815062532836E-2</v>
      </c>
      <c r="AJ10" s="16">
        <v>1.3495815062532836E-2</v>
      </c>
      <c r="AK10" s="23">
        <v>1.3495815062532838E-2</v>
      </c>
      <c r="AL10" s="22">
        <v>1.3495815062532838E-2</v>
      </c>
      <c r="AM10" s="22">
        <v>1.3495815062532838E-2</v>
      </c>
      <c r="AN10" s="22">
        <v>1.3495815062532838E-2</v>
      </c>
      <c r="AO10" s="22">
        <v>1.3495815062532838E-2</v>
      </c>
      <c r="AP10" s="22">
        <v>1.3495815062532838E-2</v>
      </c>
      <c r="AQ10" s="22">
        <v>1.3495815062532838E-2</v>
      </c>
      <c r="AR10" s="22">
        <v>1.3495815062532838E-2</v>
      </c>
      <c r="AS10" s="22">
        <v>1.3495815062532838E-2</v>
      </c>
      <c r="AT10" s="22">
        <v>1.3495815062532838E-2</v>
      </c>
      <c r="AU10" s="22">
        <v>1.3495815062532838E-2</v>
      </c>
      <c r="AV10" s="22">
        <v>1.3495815062532838E-2</v>
      </c>
      <c r="AW10" s="22">
        <v>1.3495815062532838E-2</v>
      </c>
      <c r="AX10" s="22">
        <v>1.3495815062532838E-2</v>
      </c>
      <c r="AY10" s="22">
        <v>1.3495815062532838E-2</v>
      </c>
      <c r="AZ10" s="22">
        <v>1.3495815062532838E-2</v>
      </c>
      <c r="BA10" s="22">
        <v>1.3495815062532838E-2</v>
      </c>
      <c r="BB10" s="22">
        <v>1.3495815062532838E-2</v>
      </c>
      <c r="BC10" s="22">
        <v>1.3495815062532838E-2</v>
      </c>
      <c r="BD10" s="22">
        <v>1.3495815062532838E-2</v>
      </c>
      <c r="BE10" s="22">
        <v>1.3495815062532838E-2</v>
      </c>
      <c r="BF10" s="22">
        <v>1.3495815062532838E-2</v>
      </c>
      <c r="BG10" s="22">
        <v>1.3495815062532838E-2</v>
      </c>
      <c r="BH10" s="22">
        <v>1.3495815062532838E-2</v>
      </c>
      <c r="BI10" s="22">
        <v>1.3495815062532838E-2</v>
      </c>
      <c r="BJ10" s="22">
        <v>1.3495815062532838E-2</v>
      </c>
      <c r="BK10" s="22">
        <v>1.3495815062532838E-2</v>
      </c>
      <c r="BL10" s="22">
        <v>1.3495815062532838E-2</v>
      </c>
      <c r="BM10" s="22">
        <v>1.3495815062532838E-2</v>
      </c>
      <c r="BN10" s="22">
        <v>1.3495815062532838E-2</v>
      </c>
      <c r="BO10" s="22">
        <v>1.3495815062532838E-2</v>
      </c>
      <c r="BP10" s="22">
        <v>1.3495815062532838E-2</v>
      </c>
      <c r="BQ10" s="22">
        <v>1.3495815062532838E-2</v>
      </c>
      <c r="BR10" s="22">
        <v>1.3495815062532838E-2</v>
      </c>
      <c r="BS10" s="22">
        <v>1.3495815062532838E-2</v>
      </c>
      <c r="BT10" s="18"/>
    </row>
    <row r="11" spans="1:72">
      <c r="A11" t="s">
        <v>17</v>
      </c>
      <c r="B11" t="s">
        <v>43</v>
      </c>
      <c r="C11" s="18">
        <v>3.7455550122320706E-3</v>
      </c>
      <c r="D11" s="18">
        <v>3.7455550122320706E-3</v>
      </c>
      <c r="E11" s="18">
        <v>3.7455550122320706E-3</v>
      </c>
      <c r="F11" s="18">
        <v>3.7455550122320706E-3</v>
      </c>
      <c r="G11" s="18">
        <v>3.7455550122320706E-3</v>
      </c>
      <c r="H11" s="18">
        <v>3.7455550122320706E-3</v>
      </c>
      <c r="I11" s="18">
        <v>3.7455550122320706E-3</v>
      </c>
      <c r="J11" s="18">
        <v>3.7455550122320706E-3</v>
      </c>
      <c r="K11" s="18">
        <v>3.7455550122320706E-3</v>
      </c>
      <c r="L11" s="18">
        <v>3.7455550122320706E-3</v>
      </c>
      <c r="M11" s="18">
        <v>3.7455550122320706E-3</v>
      </c>
      <c r="N11" s="18">
        <v>3.7455550122320706E-3</v>
      </c>
      <c r="O11" s="18">
        <v>3.7455550122320706E-3</v>
      </c>
      <c r="P11" s="18">
        <v>3.7455550122320706E-3</v>
      </c>
      <c r="Q11" s="18">
        <v>3.7455550122320706E-3</v>
      </c>
      <c r="R11" s="18">
        <v>3.7455550122320706E-3</v>
      </c>
      <c r="S11" s="18">
        <v>3.7455550122320706E-3</v>
      </c>
      <c r="T11" s="18">
        <v>3.7455550122320706E-3</v>
      </c>
      <c r="U11" s="18">
        <v>3.7455550122320706E-3</v>
      </c>
      <c r="V11" s="18">
        <v>3.7455550122320706E-3</v>
      </c>
      <c r="W11" s="18">
        <v>3.7455550122320706E-3</v>
      </c>
      <c r="X11" s="18">
        <v>3.7455550122320706E-3</v>
      </c>
      <c r="Y11" s="18">
        <v>3.7455550122320706E-3</v>
      </c>
      <c r="Z11" s="18">
        <v>3.7455550122320706E-3</v>
      </c>
      <c r="AA11" s="18">
        <v>3.7455550122320706E-3</v>
      </c>
      <c r="AB11" s="18">
        <v>3.7455550122320706E-3</v>
      </c>
      <c r="AC11" s="18">
        <v>3.7455550122320706E-3</v>
      </c>
      <c r="AD11" s="18">
        <v>3.7455550122320706E-3</v>
      </c>
      <c r="AE11" s="18">
        <v>3.7455550122320706E-3</v>
      </c>
      <c r="AF11" s="18">
        <v>3.7455550122320706E-3</v>
      </c>
      <c r="AG11" s="18">
        <v>3.7455550122320706E-3</v>
      </c>
      <c r="AH11" s="18">
        <v>3.7455550122320706E-3</v>
      </c>
      <c r="AI11" s="18">
        <v>3.7455550122320706E-3</v>
      </c>
      <c r="AJ11" s="16">
        <v>3.7455550122320706E-3</v>
      </c>
      <c r="AK11" s="23">
        <v>3.7455550122320676E-3</v>
      </c>
      <c r="AL11" s="22">
        <v>3.7455550122320676E-3</v>
      </c>
      <c r="AM11" s="22">
        <v>3.7455550122320676E-3</v>
      </c>
      <c r="AN11" s="22">
        <v>3.7455550122320676E-3</v>
      </c>
      <c r="AO11" s="22">
        <v>3.7455550122320676E-3</v>
      </c>
      <c r="AP11" s="22">
        <v>3.7455550122320676E-3</v>
      </c>
      <c r="AQ11" s="22">
        <v>3.7455550122320676E-3</v>
      </c>
      <c r="AR11" s="22">
        <v>3.7455550122320676E-3</v>
      </c>
      <c r="AS11" s="22">
        <v>3.7455550122320676E-3</v>
      </c>
      <c r="AT11" s="22">
        <v>3.7455550122320676E-3</v>
      </c>
      <c r="AU11" s="22">
        <v>3.7455550122320676E-3</v>
      </c>
      <c r="AV11" s="22">
        <v>3.7455550122320676E-3</v>
      </c>
      <c r="AW11" s="22">
        <v>3.7455550122320676E-3</v>
      </c>
      <c r="AX11" s="22">
        <v>3.7455550122320676E-3</v>
      </c>
      <c r="AY11" s="22">
        <v>3.7455550122320676E-3</v>
      </c>
      <c r="AZ11" s="22">
        <v>3.7455550122320676E-3</v>
      </c>
      <c r="BA11" s="22">
        <v>3.7455550122320676E-3</v>
      </c>
      <c r="BB11" s="22">
        <v>3.7455550122320676E-3</v>
      </c>
      <c r="BC11" s="22">
        <v>3.7455550122320676E-3</v>
      </c>
      <c r="BD11" s="22">
        <v>3.7455550122320676E-3</v>
      </c>
      <c r="BE11" s="22">
        <v>3.7455550122320676E-3</v>
      </c>
      <c r="BF11" s="22">
        <v>3.7455550122320676E-3</v>
      </c>
      <c r="BG11" s="22">
        <v>3.7455550122320676E-3</v>
      </c>
      <c r="BH11" s="22">
        <v>3.7455550122320676E-3</v>
      </c>
      <c r="BI11" s="22">
        <v>3.7455550122320676E-3</v>
      </c>
      <c r="BJ11" s="22">
        <v>3.7455550122320676E-3</v>
      </c>
      <c r="BK11" s="22">
        <v>3.7455550122320676E-3</v>
      </c>
      <c r="BL11" s="22">
        <v>3.7455550122320676E-3</v>
      </c>
      <c r="BM11" s="22">
        <v>3.7455550122320676E-3</v>
      </c>
      <c r="BN11" s="22">
        <v>3.7455550122320676E-3</v>
      </c>
      <c r="BO11" s="22">
        <v>3.7455550122320676E-3</v>
      </c>
      <c r="BP11" s="22">
        <v>3.7455550122320676E-3</v>
      </c>
      <c r="BQ11" s="22">
        <v>3.7455550122320676E-3</v>
      </c>
      <c r="BR11" s="22">
        <v>3.7455550122320676E-3</v>
      </c>
      <c r="BS11" s="22">
        <v>3.7455550122320676E-3</v>
      </c>
      <c r="BT11" s="18"/>
    </row>
    <row r="12" spans="1:72">
      <c r="A12" t="s">
        <v>18</v>
      </c>
      <c r="B12" t="s">
        <v>42</v>
      </c>
      <c r="C12" s="14"/>
      <c r="D12" s="18">
        <v>1.9362141353943107E-4</v>
      </c>
      <c r="E12" s="18">
        <v>1.9362141353943097E-4</v>
      </c>
      <c r="F12" s="18">
        <v>1.9362141353943097E-4</v>
      </c>
      <c r="G12" s="18">
        <v>1.9362141353943097E-4</v>
      </c>
      <c r="H12" s="18">
        <v>1.9362141353943097E-4</v>
      </c>
      <c r="I12" s="18">
        <v>1.9362141353943097E-4</v>
      </c>
      <c r="J12" s="18">
        <v>1.9362141353943097E-4</v>
      </c>
      <c r="K12" s="18">
        <v>1.9362141353943097E-4</v>
      </c>
      <c r="L12" s="18">
        <v>1.9362141353943097E-4</v>
      </c>
      <c r="M12" s="18">
        <v>1.9362141353943097E-4</v>
      </c>
      <c r="N12" s="18">
        <v>1.9362141353943097E-4</v>
      </c>
      <c r="O12" s="18">
        <v>1.9362141353943097E-4</v>
      </c>
      <c r="P12" s="18">
        <v>1.9362141353943097E-4</v>
      </c>
      <c r="Q12" s="18">
        <v>1.9362141353943097E-4</v>
      </c>
      <c r="R12" s="18">
        <v>1.9362141353943097E-4</v>
      </c>
      <c r="S12" s="18">
        <v>1.9362141353943097E-4</v>
      </c>
      <c r="T12" s="18">
        <v>1.9362141353943097E-4</v>
      </c>
      <c r="U12" s="18">
        <v>1.9362141353943097E-4</v>
      </c>
      <c r="V12" s="18">
        <v>1.9362141353943097E-4</v>
      </c>
      <c r="W12" s="18">
        <v>1.9362141353943097E-4</v>
      </c>
      <c r="X12" s="18">
        <v>1.9362141353943097E-4</v>
      </c>
      <c r="Y12" s="18">
        <v>1.9362141353943097E-4</v>
      </c>
      <c r="Z12" s="18">
        <v>1.9362141353943097E-4</v>
      </c>
      <c r="AA12" s="18">
        <v>1.9362141353943097E-4</v>
      </c>
      <c r="AB12" s="18">
        <v>1.9362141353943097E-4</v>
      </c>
      <c r="AC12" s="18">
        <v>1.9362141353943097E-4</v>
      </c>
      <c r="AD12" s="18">
        <v>1.9362141353943097E-4</v>
      </c>
      <c r="AE12" s="18">
        <v>1.9362141353943097E-4</v>
      </c>
      <c r="AF12" s="18">
        <v>1.9362141353943097E-4</v>
      </c>
      <c r="AG12" s="18">
        <v>1.9362141353943097E-4</v>
      </c>
      <c r="AH12" s="18">
        <v>1.9362141353943097E-4</v>
      </c>
      <c r="AI12" s="18">
        <v>1.9362141353943097E-4</v>
      </c>
      <c r="AJ12" s="16">
        <v>1.9362141353943097E-4</v>
      </c>
      <c r="AK12" s="23">
        <v>1.9362141353943107E-4</v>
      </c>
      <c r="AL12" s="22">
        <v>1.9362141353943107E-4</v>
      </c>
      <c r="AM12" s="22">
        <v>1.9362141353943107E-4</v>
      </c>
      <c r="AN12" s="22">
        <v>1.9362141353943107E-4</v>
      </c>
      <c r="AO12" s="22">
        <v>1.9362141353943107E-4</v>
      </c>
      <c r="AP12" s="22">
        <v>1.9362141353943107E-4</v>
      </c>
      <c r="AQ12" s="22">
        <v>1.9362141353943107E-4</v>
      </c>
      <c r="AR12" s="22">
        <v>1.9362141353943107E-4</v>
      </c>
      <c r="AS12" s="22">
        <v>1.9362141353943107E-4</v>
      </c>
      <c r="AT12" s="22">
        <v>1.9362141353943107E-4</v>
      </c>
      <c r="AU12" s="22">
        <v>1.9362141353943107E-4</v>
      </c>
      <c r="AV12" s="22">
        <v>1.9362141353943107E-4</v>
      </c>
      <c r="AW12" s="22">
        <v>1.9362141353943107E-4</v>
      </c>
      <c r="AX12" s="22">
        <v>1.9362141353943107E-4</v>
      </c>
      <c r="AY12" s="22">
        <v>1.9362141353943107E-4</v>
      </c>
      <c r="AZ12" s="22">
        <v>1.9362141353943107E-4</v>
      </c>
      <c r="BA12" s="22">
        <v>1.9362141353943107E-4</v>
      </c>
      <c r="BB12" s="22">
        <v>1.9362141353943107E-4</v>
      </c>
      <c r="BC12" s="22">
        <v>1.9362141353943107E-4</v>
      </c>
      <c r="BD12" s="22">
        <v>1.9362141353943107E-4</v>
      </c>
      <c r="BE12" s="22">
        <v>1.9362141353943107E-4</v>
      </c>
      <c r="BF12" s="22">
        <v>1.9362141353943107E-4</v>
      </c>
      <c r="BG12" s="22">
        <v>1.9362141353943107E-4</v>
      </c>
      <c r="BH12" s="22">
        <v>1.9362141353943107E-4</v>
      </c>
      <c r="BI12" s="22">
        <v>1.9362141353943107E-4</v>
      </c>
      <c r="BJ12" s="22">
        <v>1.9362141353943107E-4</v>
      </c>
      <c r="BK12" s="22">
        <v>1.9362141353943107E-4</v>
      </c>
      <c r="BL12" s="22">
        <v>1.9362141353943107E-4</v>
      </c>
      <c r="BM12" s="22">
        <v>1.9362141353943107E-4</v>
      </c>
      <c r="BN12" s="22">
        <v>1.9362141353943107E-4</v>
      </c>
      <c r="BO12" s="22">
        <v>1.9362141353943107E-4</v>
      </c>
      <c r="BP12" s="22">
        <v>1.9362141353943107E-4</v>
      </c>
      <c r="BQ12" s="22">
        <v>1.9362141353943107E-4</v>
      </c>
      <c r="BR12" s="22">
        <v>1.9362141353943107E-4</v>
      </c>
      <c r="BS12" s="22">
        <v>1.9362141353943107E-4</v>
      </c>
      <c r="BT12" s="18"/>
    </row>
    <row r="13" spans="1:72">
      <c r="A13" t="s">
        <v>18</v>
      </c>
      <c r="B13" t="s">
        <v>43</v>
      </c>
      <c r="C13" s="14"/>
      <c r="D13" s="18">
        <v>3.3209939763395591E-3</v>
      </c>
      <c r="E13" s="18">
        <v>3.3814550029391821E-3</v>
      </c>
      <c r="F13" s="18">
        <v>3.441916029538819E-3</v>
      </c>
      <c r="G13" s="18">
        <v>3.5023770561384421E-3</v>
      </c>
      <c r="H13" s="18">
        <v>3.5628380827380651E-3</v>
      </c>
      <c r="I13" s="18">
        <v>3.6232991093377021E-3</v>
      </c>
      <c r="J13" s="18">
        <v>3.6837601359373251E-3</v>
      </c>
      <c r="K13" s="18">
        <v>3.7442211625369481E-3</v>
      </c>
      <c r="L13" s="18">
        <v>3.8046821891365851E-3</v>
      </c>
      <c r="M13" s="18">
        <v>3.8651432157362081E-3</v>
      </c>
      <c r="N13" s="18">
        <v>3.925604242335845E-3</v>
      </c>
      <c r="O13" s="18">
        <v>3.9860652689354681E-3</v>
      </c>
      <c r="P13" s="18">
        <v>4.0465262955350911E-3</v>
      </c>
      <c r="Q13" s="18">
        <v>4.1069873221347281E-3</v>
      </c>
      <c r="R13" s="18">
        <v>4.1674483487343511E-3</v>
      </c>
      <c r="S13" s="18">
        <v>4.2279093753339742E-3</v>
      </c>
      <c r="T13" s="18">
        <v>4.2883704019336111E-3</v>
      </c>
      <c r="U13" s="18">
        <v>4.3488314285332341E-3</v>
      </c>
      <c r="V13" s="18">
        <v>4.409292455132871E-3</v>
      </c>
      <c r="W13" s="18">
        <v>4.4697534817324941E-3</v>
      </c>
      <c r="X13" s="18">
        <v>4.5302145083321171E-3</v>
      </c>
      <c r="Y13" s="18">
        <v>4.5906755349317541E-3</v>
      </c>
      <c r="Z13" s="18">
        <v>4.6511365615313771E-3</v>
      </c>
      <c r="AA13" s="18">
        <v>4.7115975881310002E-3</v>
      </c>
      <c r="AB13" s="18">
        <v>4.7720586147306371E-3</v>
      </c>
      <c r="AC13" s="18">
        <v>4.8325196413302601E-3</v>
      </c>
      <c r="AD13" s="18">
        <v>4.8929806679298971E-3</v>
      </c>
      <c r="AE13" s="18">
        <v>4.9534416945295201E-3</v>
      </c>
      <c r="AF13" s="18">
        <v>5.0139027211291431E-3</v>
      </c>
      <c r="AG13" s="18">
        <v>5.0743637477287801E-3</v>
      </c>
      <c r="AH13" s="18">
        <v>5.1348247743284031E-3</v>
      </c>
      <c r="AI13" s="18">
        <v>5.1952858009280262E-3</v>
      </c>
      <c r="AJ13" s="16">
        <v>5.2557468275276631E-3</v>
      </c>
      <c r="AK13" s="23">
        <v>5.2992115229405527E-3</v>
      </c>
      <c r="AL13" s="22">
        <v>5.2992115229405527E-3</v>
      </c>
      <c r="AM13" s="22">
        <v>5.3934315680825738E-3</v>
      </c>
      <c r="AN13" s="22">
        <v>5.4328972597188054E-3</v>
      </c>
      <c r="AO13" s="22">
        <v>5.4639690719479918E-3</v>
      </c>
      <c r="AP13" s="22">
        <v>5.5418412974535475E-3</v>
      </c>
      <c r="AQ13" s="22">
        <v>5.6194390279456462E-3</v>
      </c>
      <c r="AR13" s="22">
        <v>5.6977290697036269E-3</v>
      </c>
      <c r="AS13" s="22">
        <v>5.7753683101031145E-3</v>
      </c>
      <c r="AT13" s="22">
        <v>5.8065339689778806E-3</v>
      </c>
      <c r="AU13" s="22">
        <v>5.9168077326028174E-3</v>
      </c>
      <c r="AV13" s="22">
        <v>6.0262008784596468E-3</v>
      </c>
      <c r="AW13" s="22">
        <v>6.1333911053254144E-3</v>
      </c>
      <c r="AX13" s="22">
        <v>6.23926005928913E-3</v>
      </c>
      <c r="AY13" s="22">
        <v>6.2631866999947458E-3</v>
      </c>
      <c r="AZ13" s="22">
        <v>6.3166177586814537E-3</v>
      </c>
      <c r="BA13" s="22">
        <v>6.3698985412702644E-3</v>
      </c>
      <c r="BB13" s="22">
        <v>6.4221337603906021E-3</v>
      </c>
      <c r="BC13" s="22">
        <v>6.4770178768907465E-3</v>
      </c>
      <c r="BD13" s="22">
        <v>6.5040881848864238E-3</v>
      </c>
      <c r="BE13" s="22">
        <v>6.5657441588667436E-3</v>
      </c>
      <c r="BF13" s="22">
        <v>6.6279838592649453E-3</v>
      </c>
      <c r="BG13" s="22">
        <v>6.6926091644649984E-3</v>
      </c>
      <c r="BH13" s="22">
        <v>6.7592235851418906E-3</v>
      </c>
      <c r="BI13" s="22">
        <v>6.8261740810624423E-3</v>
      </c>
      <c r="BJ13" s="22">
        <v>6.8617594497521082E-3</v>
      </c>
      <c r="BK13" s="22">
        <v>6.9004780853928341E-3</v>
      </c>
      <c r="BL13" s="22">
        <v>6.9410482983891979E-3</v>
      </c>
      <c r="BM13" s="22">
        <v>6.9822916342727305E-3</v>
      </c>
      <c r="BN13" s="22">
        <v>7.0276191171519658E-3</v>
      </c>
      <c r="BO13" s="22">
        <v>7.0718499244147234E-3</v>
      </c>
      <c r="BP13" s="22">
        <v>7.1189794928731096E-3</v>
      </c>
      <c r="BQ13" s="22">
        <v>7.1700377368293525E-3</v>
      </c>
      <c r="BR13" s="22">
        <v>7.221347583681044E-3</v>
      </c>
      <c r="BS13" s="22">
        <v>7.2762043320700196E-3</v>
      </c>
      <c r="BT13" s="18"/>
    </row>
    <row r="14" spans="1:72">
      <c r="A14" t="s">
        <v>19</v>
      </c>
      <c r="B14" t="s">
        <v>42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8">
        <v>1.5431879298095448E-3</v>
      </c>
      <c r="AB14" s="18">
        <v>1.5431879298095448E-3</v>
      </c>
      <c r="AC14" s="18">
        <v>1.5431879298095448E-3</v>
      </c>
      <c r="AD14" s="18">
        <v>1.5431879298095448E-3</v>
      </c>
      <c r="AE14" s="18">
        <v>1.5431879298095448E-3</v>
      </c>
      <c r="AF14" s="18">
        <v>1.5431879298095448E-3</v>
      </c>
      <c r="AG14" s="18">
        <v>1.5431879298095448E-3</v>
      </c>
      <c r="AH14" s="18">
        <v>1.5431879298095448E-3</v>
      </c>
      <c r="AI14" s="18">
        <v>1.5431879298095448E-3</v>
      </c>
      <c r="AJ14" s="16">
        <v>1.5431879298095448E-3</v>
      </c>
      <c r="AK14" s="23">
        <v>1.5431879298095457E-3</v>
      </c>
      <c r="AL14" s="22">
        <v>1.5431879298095457E-3</v>
      </c>
      <c r="AM14" s="22">
        <v>1.5431879298095457E-3</v>
      </c>
      <c r="AN14" s="22">
        <v>1.5431879298095457E-3</v>
      </c>
      <c r="AO14" s="22">
        <v>1.5431879298095457E-3</v>
      </c>
      <c r="AP14" s="22">
        <v>1.5431879298095457E-3</v>
      </c>
      <c r="AQ14" s="22">
        <v>1.5431879298095457E-3</v>
      </c>
      <c r="AR14" s="22">
        <v>1.5431879298095457E-3</v>
      </c>
      <c r="AS14" s="22">
        <v>1.5431879298095457E-3</v>
      </c>
      <c r="AT14" s="22">
        <v>1.5431879298095457E-3</v>
      </c>
      <c r="AU14" s="22">
        <v>1.5431879298095457E-3</v>
      </c>
      <c r="AV14" s="22">
        <v>1.5431879298095457E-3</v>
      </c>
      <c r="AW14" s="22">
        <v>1.5431879298095457E-3</v>
      </c>
      <c r="AX14" s="22">
        <v>1.5431879298095457E-3</v>
      </c>
      <c r="AY14" s="22">
        <v>1.5431879298095457E-3</v>
      </c>
      <c r="AZ14" s="22">
        <v>1.5431879298095457E-3</v>
      </c>
      <c r="BA14" s="22">
        <v>1.5431879298095457E-3</v>
      </c>
      <c r="BB14" s="22">
        <v>1.5431879298095457E-3</v>
      </c>
      <c r="BC14" s="22">
        <v>1.5431879298095457E-3</v>
      </c>
      <c r="BD14" s="22">
        <v>1.5431879298095457E-3</v>
      </c>
      <c r="BE14" s="22">
        <v>1.5431879298095457E-3</v>
      </c>
      <c r="BF14" s="22">
        <v>1.5431879298095457E-3</v>
      </c>
      <c r="BG14" s="22">
        <v>1.5431879298095457E-3</v>
      </c>
      <c r="BH14" s="22">
        <v>1.5431879298095457E-3</v>
      </c>
      <c r="BI14" s="22">
        <v>1.5431879298095457E-3</v>
      </c>
      <c r="BJ14" s="22">
        <v>1.5431879298095457E-3</v>
      </c>
      <c r="BK14" s="22">
        <v>1.5431879298095457E-3</v>
      </c>
      <c r="BL14" s="22">
        <v>1.5431879298095457E-3</v>
      </c>
      <c r="BM14" s="22">
        <v>1.5431879298095457E-3</v>
      </c>
      <c r="BN14" s="22">
        <v>1.5431879298095457E-3</v>
      </c>
      <c r="BO14" s="22">
        <v>1.5431879298095457E-3</v>
      </c>
      <c r="BP14" s="22">
        <v>1.5431879298095457E-3</v>
      </c>
      <c r="BQ14" s="22">
        <v>1.5431879298095457E-3</v>
      </c>
      <c r="BR14" s="22">
        <v>1.5431879298095457E-3</v>
      </c>
      <c r="BS14" s="22">
        <v>1.5431879298095457E-3</v>
      </c>
      <c r="BT14" s="18"/>
    </row>
    <row r="15" spans="1:72" s="8" customFormat="1">
      <c r="A15" s="8" t="s">
        <v>19</v>
      </c>
      <c r="B15" s="8" t="s">
        <v>43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4"/>
      <c r="U15" s="14"/>
      <c r="V15" s="14"/>
      <c r="W15" s="14"/>
      <c r="X15" s="14"/>
      <c r="Y15" s="14"/>
      <c r="Z15" s="14"/>
      <c r="AA15" s="18">
        <v>1.1883392852619099E-3</v>
      </c>
      <c r="AB15" s="18">
        <v>1.1883392852619099E-3</v>
      </c>
      <c r="AC15" s="18">
        <v>1.1883392852619099E-3</v>
      </c>
      <c r="AD15" s="18">
        <v>1.1883392852619099E-3</v>
      </c>
      <c r="AE15" s="18">
        <v>1.1883392852619099E-3</v>
      </c>
      <c r="AF15" s="18">
        <v>1.1883392852619099E-3</v>
      </c>
      <c r="AG15" s="18">
        <v>1.1883392852619099E-3</v>
      </c>
      <c r="AH15" s="18">
        <v>1.1883392852619099E-3</v>
      </c>
      <c r="AI15" s="18">
        <v>1.1883392852619099E-3</v>
      </c>
      <c r="AJ15" s="16">
        <v>1.1883392852619099E-3</v>
      </c>
      <c r="AK15" s="23">
        <v>1.1883392852619099E-3</v>
      </c>
      <c r="AL15" s="22">
        <v>1.1883392852619099E-3</v>
      </c>
      <c r="AM15" s="22">
        <v>1.1883392852619099E-3</v>
      </c>
      <c r="AN15" s="22">
        <v>1.1883392852619099E-3</v>
      </c>
      <c r="AO15" s="22">
        <v>1.1883392852619099E-3</v>
      </c>
      <c r="AP15" s="22">
        <v>1.1883392852619099E-3</v>
      </c>
      <c r="AQ15" s="22">
        <v>1.1883392852619099E-3</v>
      </c>
      <c r="AR15" s="22">
        <v>1.1883392852619099E-3</v>
      </c>
      <c r="AS15" s="22">
        <v>1.1883392852619099E-3</v>
      </c>
      <c r="AT15" s="22">
        <v>1.1883392852619099E-3</v>
      </c>
      <c r="AU15" s="22">
        <v>1.1883392852619099E-3</v>
      </c>
      <c r="AV15" s="22">
        <v>1.1883392852619099E-3</v>
      </c>
      <c r="AW15" s="22">
        <v>1.1883392852619099E-3</v>
      </c>
      <c r="AX15" s="22">
        <v>1.1883392852619099E-3</v>
      </c>
      <c r="AY15" s="22">
        <v>1.1883392852619099E-3</v>
      </c>
      <c r="AZ15" s="22">
        <v>1.1883392852619099E-3</v>
      </c>
      <c r="BA15" s="22">
        <v>1.1883392852619099E-3</v>
      </c>
      <c r="BB15" s="22">
        <v>1.1883392852619099E-3</v>
      </c>
      <c r="BC15" s="22">
        <v>1.1883392852619099E-3</v>
      </c>
      <c r="BD15" s="22">
        <v>1.1883392852619099E-3</v>
      </c>
      <c r="BE15" s="22">
        <v>1.1883392852619099E-3</v>
      </c>
      <c r="BF15" s="22">
        <v>1.1883392852619099E-3</v>
      </c>
      <c r="BG15" s="22">
        <v>1.1883392852619099E-3</v>
      </c>
      <c r="BH15" s="22">
        <v>1.1883392852619099E-3</v>
      </c>
      <c r="BI15" s="22">
        <v>1.1883392852619099E-3</v>
      </c>
      <c r="BJ15" s="22">
        <v>1.1883392852619099E-3</v>
      </c>
      <c r="BK15" s="22">
        <v>1.1883392852619099E-3</v>
      </c>
      <c r="BL15" s="22">
        <v>1.1883392852619099E-3</v>
      </c>
      <c r="BM15" s="22">
        <v>1.1883392852619099E-3</v>
      </c>
      <c r="BN15" s="22">
        <v>1.1883392852619099E-3</v>
      </c>
      <c r="BO15" s="22">
        <v>1.1883392852619099E-3</v>
      </c>
      <c r="BP15" s="22">
        <v>1.1883392852619099E-3</v>
      </c>
      <c r="BQ15" s="22">
        <v>1.1883392852619099E-3</v>
      </c>
      <c r="BR15" s="22">
        <v>1.1883392852619099E-3</v>
      </c>
      <c r="BS15" s="22">
        <v>1.1883392852619099E-3</v>
      </c>
    </row>
    <row r="48" spans="3:8">
      <c r="C48" t="s">
        <v>64</v>
      </c>
      <c r="D48" t="s">
        <v>101</v>
      </c>
      <c r="E48" t="s">
        <v>102</v>
      </c>
      <c r="F48" t="s">
        <v>103</v>
      </c>
      <c r="G48" t="s">
        <v>104</v>
      </c>
      <c r="H48" t="s">
        <v>105</v>
      </c>
    </row>
    <row r="49" spans="3:48">
      <c r="C49">
        <v>2021</v>
      </c>
      <c r="D49">
        <v>20.709724091851811</v>
      </c>
      <c r="E49">
        <v>1560.8681637371849</v>
      </c>
      <c r="F49">
        <v>411.91631433310613</v>
      </c>
      <c r="G49">
        <v>2.4276775772258579E-3</v>
      </c>
      <c r="H49">
        <v>1.5084926598642038E-3</v>
      </c>
    </row>
    <row r="50" spans="3:48">
      <c r="C50">
        <v>2016</v>
      </c>
      <c r="D50">
        <v>18.004733712284658</v>
      </c>
      <c r="E50">
        <v>1795.3694584606365</v>
      </c>
      <c r="F50">
        <v>473.80168766120875</v>
      </c>
      <c r="G50">
        <v>2.1105876699937984E-3</v>
      </c>
      <c r="H50">
        <v>1.3114616364433857E-3</v>
      </c>
    </row>
    <row r="51" spans="3:48">
      <c r="C51">
        <v>2012</v>
      </c>
      <c r="D51">
        <v>17.211393460387786</v>
      </c>
      <c r="E51">
        <v>1878.1250390416772</v>
      </c>
      <c r="F51">
        <v>495.64105535118767</v>
      </c>
      <c r="G51">
        <v>2.0175891185839068E-3</v>
      </c>
      <c r="H51">
        <v>1.2536748720493537E-3</v>
      </c>
    </row>
    <row r="52" spans="3:48">
      <c r="C52">
        <v>2011</v>
      </c>
      <c r="D52">
        <v>17.211393460387786</v>
      </c>
      <c r="E52">
        <v>1878.1250390416772</v>
      </c>
      <c r="F52">
        <v>495.64105535118767</v>
      </c>
      <c r="G52">
        <v>2.0175891185839068E-3</v>
      </c>
      <c r="H52">
        <v>1.2536748720493537E-3</v>
      </c>
    </row>
    <row r="53" spans="3:48">
      <c r="C53">
        <v>2010</v>
      </c>
      <c r="D53">
        <v>16.96226746103957</v>
      </c>
      <c r="E53">
        <v>1905.7091918282579</v>
      </c>
      <c r="F53">
        <v>502.92056992764282</v>
      </c>
      <c r="G53">
        <v>1.9883855618470208E-3</v>
      </c>
      <c r="H53">
        <v>1.2355285780798469E-3</v>
      </c>
    </row>
    <row r="54" spans="3:48">
      <c r="C54">
        <v>2009</v>
      </c>
      <c r="D54">
        <v>16.601821590736861</v>
      </c>
      <c r="E54">
        <v>1947.0844713081717</v>
      </c>
      <c r="F54">
        <v>513.83959116455617</v>
      </c>
      <c r="G54">
        <v>1.9461326398256297E-3</v>
      </c>
      <c r="H54">
        <v>1.2092737642919642E-3</v>
      </c>
    </row>
    <row r="55" spans="3:48">
      <c r="C55">
        <v>2006</v>
      </c>
      <c r="D55">
        <v>15.301305075439725</v>
      </c>
      <c r="E55">
        <v>2112.5746369594244</v>
      </c>
      <c r="F55">
        <v>557.51278578608299</v>
      </c>
      <c r="G55">
        <v>1.7936808365569912E-3</v>
      </c>
      <c r="H55">
        <v>1.1145443700877325E-3</v>
      </c>
    </row>
    <row r="57" spans="3:48">
      <c r="D57">
        <v>2006</v>
      </c>
      <c r="E57">
        <v>2007</v>
      </c>
      <c r="F57">
        <v>2008</v>
      </c>
      <c r="G57">
        <v>2009</v>
      </c>
      <c r="H57">
        <v>2010</v>
      </c>
      <c r="I57">
        <v>2011</v>
      </c>
      <c r="J57">
        <v>2012</v>
      </c>
      <c r="K57">
        <v>2013</v>
      </c>
      <c r="L57">
        <v>2014</v>
      </c>
      <c r="M57">
        <v>2015</v>
      </c>
      <c r="N57">
        <v>2016</v>
      </c>
      <c r="O57">
        <v>2017</v>
      </c>
      <c r="P57">
        <v>2018</v>
      </c>
      <c r="Q57">
        <v>2019</v>
      </c>
      <c r="R57">
        <v>2020</v>
      </c>
      <c r="S57">
        <v>2021</v>
      </c>
      <c r="T57">
        <v>2022</v>
      </c>
      <c r="U57">
        <v>2023</v>
      </c>
      <c r="V57">
        <v>2024</v>
      </c>
      <c r="W57">
        <v>2025</v>
      </c>
      <c r="X57">
        <v>2026</v>
      </c>
      <c r="Y57">
        <v>2027</v>
      </c>
      <c r="Z57">
        <v>2028</v>
      </c>
      <c r="AA57">
        <v>2029</v>
      </c>
      <c r="AB57">
        <v>2030</v>
      </c>
      <c r="AC57">
        <v>2031</v>
      </c>
      <c r="AD57">
        <v>2032</v>
      </c>
      <c r="AE57">
        <v>2033</v>
      </c>
      <c r="AF57">
        <v>2034</v>
      </c>
      <c r="AG57">
        <v>2035</v>
      </c>
      <c r="AH57">
        <v>2036</v>
      </c>
      <c r="AI57">
        <v>2037</v>
      </c>
      <c r="AJ57">
        <v>2038</v>
      </c>
      <c r="AK57">
        <v>2039</v>
      </c>
      <c r="AL57">
        <v>2040</v>
      </c>
      <c r="AM57">
        <v>2041</v>
      </c>
      <c r="AN57">
        <v>2042</v>
      </c>
      <c r="AO57">
        <v>2043</v>
      </c>
      <c r="AP57">
        <v>2044</v>
      </c>
      <c r="AQ57">
        <v>2045</v>
      </c>
      <c r="AR57">
        <v>2046</v>
      </c>
      <c r="AS57">
        <v>2047</v>
      </c>
      <c r="AT57">
        <v>2048</v>
      </c>
      <c r="AU57">
        <v>2049</v>
      </c>
      <c r="AV57">
        <v>2050</v>
      </c>
    </row>
    <row r="58" spans="3:48">
      <c r="C58" t="s">
        <v>106</v>
      </c>
      <c r="D58">
        <v>6.5405985853042581E-4</v>
      </c>
      <c r="E58">
        <v>6.7259020923837731E-4</v>
      </c>
      <c r="F58">
        <v>6.9112055994632882E-4</v>
      </c>
      <c r="G58">
        <v>7.0965091065427772E-4</v>
      </c>
      <c r="H58">
        <v>7.2505830066289041E-4</v>
      </c>
      <c r="I58">
        <v>7.3570728224234326E-4</v>
      </c>
      <c r="J58">
        <v>7.3570728224234272E-4</v>
      </c>
      <c r="K58">
        <v>7.4418518674728568E-4</v>
      </c>
      <c r="L58">
        <v>7.5266309125222516E-4</v>
      </c>
      <c r="M58">
        <v>7.6114099575716465E-4</v>
      </c>
      <c r="N58">
        <v>7.6961890026210566E-4</v>
      </c>
      <c r="O58">
        <v>7.9274406006073217E-4</v>
      </c>
      <c r="P58">
        <v>8.1586921985937061E-4</v>
      </c>
      <c r="Q58">
        <v>8.3899437965800211E-4</v>
      </c>
      <c r="R58">
        <v>8.6211953945663361E-4</v>
      </c>
      <c r="S58">
        <v>8.8524469925526836E-4</v>
      </c>
      <c r="T58">
        <v>8.8524469925526836E-4</v>
      </c>
      <c r="U58">
        <v>8.8524469925526836E-4</v>
      </c>
      <c r="V58">
        <v>8.8524469925526836E-4</v>
      </c>
      <c r="W58">
        <v>8.8524469925526836E-4</v>
      </c>
      <c r="X58">
        <v>8.8524469925526836E-4</v>
      </c>
      <c r="Y58">
        <v>8.8524469925526836E-4</v>
      </c>
      <c r="Z58">
        <v>8.8524469925526836E-4</v>
      </c>
      <c r="AA58">
        <v>8.8524469925526836E-4</v>
      </c>
      <c r="AB58">
        <v>8.8524469925526836E-4</v>
      </c>
      <c r="AC58">
        <v>8.8524469925526836E-4</v>
      </c>
      <c r="AD58">
        <v>8.8524469925526836E-4</v>
      </c>
      <c r="AE58">
        <v>8.8524469925526836E-4</v>
      </c>
      <c r="AF58">
        <v>8.8524469925526836E-4</v>
      </c>
      <c r="AG58">
        <v>8.8524469925526836E-4</v>
      </c>
      <c r="AH58">
        <v>8.8524469925526836E-4</v>
      </c>
      <c r="AI58">
        <v>8.8524469925526836E-4</v>
      </c>
      <c r="AJ58">
        <v>8.8524469925526836E-4</v>
      </c>
      <c r="AK58">
        <v>8.8524469925526836E-4</v>
      </c>
      <c r="AL58">
        <v>8.8524469925526836E-4</v>
      </c>
      <c r="AM58">
        <v>8.8524469925526836E-4</v>
      </c>
      <c r="AN58">
        <v>8.8524469925526836E-4</v>
      </c>
      <c r="AO58">
        <v>8.8524469925526836E-4</v>
      </c>
      <c r="AP58">
        <v>8.8524469925526836E-4</v>
      </c>
      <c r="AQ58">
        <v>8.8524469925526836E-4</v>
      </c>
      <c r="AR58">
        <v>8.8524469925526836E-4</v>
      </c>
      <c r="AS58">
        <v>8.8524469925526836E-4</v>
      </c>
      <c r="AT58">
        <v>8.8524469925526836E-4</v>
      </c>
      <c r="AU58">
        <v>8.8524469925526836E-4</v>
      </c>
      <c r="AV58">
        <v>8.8524469925526836E-4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D19" sqref="D19"/>
    </sheetView>
  </sheetViews>
  <sheetFormatPr defaultRowHeight="14.25"/>
  <cols>
    <col min="1" max="1" width="12.265625" customWidth="1"/>
    <col min="2" max="2" width="21.73046875" customWidth="1"/>
    <col min="3" max="3" width="18.265625" customWidth="1"/>
    <col min="4" max="5" width="16.73046875" customWidth="1"/>
    <col min="6" max="6" width="20.59765625" customWidth="1"/>
    <col min="7" max="7" width="16.73046875" customWidth="1"/>
    <col min="8" max="8" width="16.265625" customWidth="1"/>
  </cols>
  <sheetData>
    <row r="1" spans="1:1">
      <c r="A1" t="s">
        <v>20</v>
      </c>
    </row>
    <row r="2" spans="1:1">
      <c r="A2" t="s">
        <v>21</v>
      </c>
    </row>
    <row r="3" spans="1:1">
      <c r="A3" t="s">
        <v>22</v>
      </c>
    </row>
    <row r="4" spans="1:1">
      <c r="A4" t="s">
        <v>23</v>
      </c>
    </row>
    <row r="5" spans="1:1">
      <c r="A5" t="s">
        <v>24</v>
      </c>
    </row>
    <row r="6" spans="1:1">
      <c r="A6" t="s">
        <v>25</v>
      </c>
    </row>
    <row r="7" spans="1:1">
      <c r="A7" t="s">
        <v>26</v>
      </c>
    </row>
    <row r="8" spans="1:1">
      <c r="A8" t="s">
        <v>27</v>
      </c>
    </row>
    <row r="10" spans="1:1">
      <c r="A10" t="s">
        <v>30</v>
      </c>
    </row>
    <row r="11" spans="1:1">
      <c r="A11" t="s">
        <v>31</v>
      </c>
    </row>
    <row r="12" spans="1:1">
      <c r="A12" t="s">
        <v>32</v>
      </c>
    </row>
    <row r="13" spans="1:1">
      <c r="A13" t="s">
        <v>33</v>
      </c>
    </row>
    <row r="14" spans="1:1">
      <c r="A14" t="s">
        <v>39</v>
      </c>
    </row>
    <row r="15" spans="1:1">
      <c r="A15" t="s">
        <v>38</v>
      </c>
    </row>
    <row r="17" spans="1:8">
      <c r="A17" s="2" t="s">
        <v>28</v>
      </c>
      <c r="B17" s="3"/>
      <c r="C17" s="3"/>
      <c r="D17" s="3"/>
      <c r="E17" s="3"/>
      <c r="F17" s="3"/>
      <c r="G17" s="3"/>
      <c r="H17" s="3"/>
    </row>
    <row r="18" spans="1:8">
      <c r="B18" s="7" t="s">
        <v>3</v>
      </c>
      <c r="C18" s="7" t="s">
        <v>4</v>
      </c>
      <c r="D18" s="7" t="s">
        <v>5</v>
      </c>
      <c r="E18" s="7" t="s">
        <v>6</v>
      </c>
      <c r="F18" s="7" t="s">
        <v>7</v>
      </c>
      <c r="G18" s="7" t="s">
        <v>54</v>
      </c>
      <c r="H18" t="s">
        <v>55</v>
      </c>
    </row>
    <row r="19" spans="1:8">
      <c r="A19" t="s">
        <v>16</v>
      </c>
      <c r="B19" s="8">
        <v>1</v>
      </c>
      <c r="C19" s="8">
        <v>1</v>
      </c>
      <c r="D19" s="24">
        <v>1</v>
      </c>
      <c r="E19" s="8">
        <v>1</v>
      </c>
      <c r="F19" s="8">
        <v>1</v>
      </c>
      <c r="G19">
        <v>1</v>
      </c>
      <c r="H19">
        <v>1</v>
      </c>
    </row>
    <row r="20" spans="1:8">
      <c r="A20" t="s">
        <v>9</v>
      </c>
      <c r="B20" s="8">
        <v>1</v>
      </c>
      <c r="C20" s="8">
        <v>1</v>
      </c>
      <c r="D20" s="8">
        <v>1</v>
      </c>
      <c r="E20" s="8">
        <v>1</v>
      </c>
      <c r="F20" s="8">
        <v>1</v>
      </c>
      <c r="G20">
        <v>1</v>
      </c>
      <c r="H20">
        <v>1</v>
      </c>
    </row>
    <row r="21" spans="1:8">
      <c r="A21" t="s">
        <v>8</v>
      </c>
      <c r="B21">
        <v>1</v>
      </c>
      <c r="C21">
        <v>1</v>
      </c>
      <c r="D21">
        <v>1</v>
      </c>
      <c r="E21">
        <v>1</v>
      </c>
      <c r="F21">
        <v>0</v>
      </c>
      <c r="G21" s="8">
        <v>0</v>
      </c>
      <c r="H21">
        <v>1</v>
      </c>
    </row>
    <row r="22" spans="1:8">
      <c r="A22" t="s">
        <v>17</v>
      </c>
      <c r="B22">
        <v>1</v>
      </c>
      <c r="C22">
        <v>1</v>
      </c>
      <c r="D22">
        <v>1</v>
      </c>
      <c r="E22">
        <v>1</v>
      </c>
      <c r="F22">
        <v>0</v>
      </c>
      <c r="G22" s="8">
        <v>0</v>
      </c>
      <c r="H22">
        <v>1</v>
      </c>
    </row>
    <row r="23" spans="1:8">
      <c r="A23" t="s">
        <v>18</v>
      </c>
      <c r="B23">
        <v>1</v>
      </c>
      <c r="C23">
        <v>1</v>
      </c>
      <c r="D23">
        <v>1</v>
      </c>
      <c r="E23">
        <v>1</v>
      </c>
      <c r="F23">
        <v>0</v>
      </c>
      <c r="G23" s="8">
        <v>0</v>
      </c>
      <c r="H23">
        <v>1</v>
      </c>
    </row>
    <row r="24" spans="1:8">
      <c r="A24" t="s">
        <v>19</v>
      </c>
      <c r="B24" s="8">
        <v>1</v>
      </c>
      <c r="C24" s="8">
        <v>1</v>
      </c>
      <c r="D24" s="8">
        <v>1</v>
      </c>
      <c r="E24" s="8">
        <v>1</v>
      </c>
      <c r="F24" s="8">
        <v>1</v>
      </c>
      <c r="G24">
        <v>1</v>
      </c>
      <c r="H24">
        <v>1</v>
      </c>
    </row>
    <row r="26" spans="1:8">
      <c r="A26" s="2" t="s">
        <v>29</v>
      </c>
      <c r="B26" s="3"/>
      <c r="C26" s="3"/>
      <c r="D26" s="3"/>
      <c r="E26" s="3"/>
      <c r="F26" s="3"/>
      <c r="G26" s="3"/>
      <c r="H26" s="3"/>
    </row>
    <row r="27" spans="1:8">
      <c r="B27" s="7" t="s">
        <v>3</v>
      </c>
      <c r="C27" s="7" t="s">
        <v>4</v>
      </c>
      <c r="D27" s="7" t="s">
        <v>5</v>
      </c>
      <c r="E27" s="7" t="s">
        <v>6</v>
      </c>
      <c r="F27" s="7" t="s">
        <v>7</v>
      </c>
      <c r="G27" s="7" t="s">
        <v>54</v>
      </c>
      <c r="H27" s="7" t="s">
        <v>55</v>
      </c>
    </row>
    <row r="28" spans="1:8">
      <c r="A28" t="s">
        <v>16</v>
      </c>
      <c r="B28" s="8">
        <v>1</v>
      </c>
      <c r="C28" s="8">
        <v>1</v>
      </c>
      <c r="D28" s="24">
        <v>1</v>
      </c>
      <c r="E28" s="8">
        <v>1</v>
      </c>
      <c r="F28" s="8">
        <v>1</v>
      </c>
      <c r="G28" s="8">
        <v>1</v>
      </c>
      <c r="H28" s="8">
        <v>1</v>
      </c>
    </row>
    <row r="29" spans="1:8">
      <c r="A29" t="s">
        <v>9</v>
      </c>
      <c r="B29" s="8">
        <v>1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</row>
    <row r="30" spans="1:8">
      <c r="A30" t="s">
        <v>8</v>
      </c>
      <c r="B30" s="8">
        <v>1</v>
      </c>
      <c r="C30" s="8">
        <v>1</v>
      </c>
      <c r="D30" s="8">
        <v>1</v>
      </c>
      <c r="E30" s="8">
        <v>1</v>
      </c>
      <c r="F30">
        <v>0</v>
      </c>
      <c r="G30">
        <v>0</v>
      </c>
      <c r="H30" s="8">
        <v>1</v>
      </c>
    </row>
    <row r="31" spans="1:8">
      <c r="A31" t="s">
        <v>17</v>
      </c>
      <c r="B31" s="8">
        <v>1</v>
      </c>
      <c r="C31" s="8">
        <v>1</v>
      </c>
      <c r="D31" s="8">
        <v>1</v>
      </c>
      <c r="E31" s="8">
        <v>1</v>
      </c>
      <c r="F31">
        <v>0</v>
      </c>
      <c r="G31">
        <v>0</v>
      </c>
      <c r="H31" s="8">
        <v>1</v>
      </c>
    </row>
    <row r="32" spans="1:8">
      <c r="A32" t="s">
        <v>18</v>
      </c>
      <c r="B32" s="8">
        <v>1</v>
      </c>
      <c r="C32" s="8">
        <v>1</v>
      </c>
      <c r="D32" s="8">
        <v>1</v>
      </c>
      <c r="E32" s="8">
        <v>1</v>
      </c>
      <c r="F32">
        <v>0</v>
      </c>
      <c r="G32">
        <v>0</v>
      </c>
      <c r="H32" s="8">
        <v>1</v>
      </c>
    </row>
    <row r="33" spans="1:8">
      <c r="A33" t="s">
        <v>19</v>
      </c>
      <c r="B33" s="8">
        <v>1</v>
      </c>
      <c r="C33" s="8">
        <v>1</v>
      </c>
      <c r="D33" s="8">
        <v>1</v>
      </c>
      <c r="E33" s="8">
        <v>1</v>
      </c>
      <c r="F33" s="8">
        <v>1</v>
      </c>
      <c r="G33" s="8">
        <v>1</v>
      </c>
      <c r="H33" s="8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11"/>
  <sheetViews>
    <sheetView workbookViewId="0">
      <selection activeCell="D3" sqref="D3"/>
    </sheetView>
  </sheetViews>
  <sheetFormatPr defaultRowHeight="14.25"/>
  <cols>
    <col min="1" max="1" width="17.86328125" customWidth="1"/>
    <col min="2" max="2" width="21.73046875" customWidth="1"/>
    <col min="3" max="3" width="18.265625" customWidth="1"/>
    <col min="4" max="5" width="16.73046875" customWidth="1"/>
    <col min="6" max="6" width="20.59765625" customWidth="1"/>
    <col min="7" max="7" width="16.73046875" customWidth="1"/>
    <col min="8" max="8" width="16.59765625" customWidth="1"/>
  </cols>
  <sheetData>
    <row r="1" spans="1:8" ht="42.75">
      <c r="A1" s="20" t="s">
        <v>53</v>
      </c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54</v>
      </c>
      <c r="H1" s="7" t="s">
        <v>55</v>
      </c>
    </row>
    <row r="2" spans="1:8">
      <c r="A2" t="s">
        <v>16</v>
      </c>
      <c r="B2" s="11">
        <f>$D2/(1-'Calculations Etc'!$B$2)*'Calibration Adjustments'!B19</f>
        <v>1.9037667811154964E-3</v>
      </c>
      <c r="C2" s="11">
        <f>$D2*'Calibration Adjustments'!C19</f>
        <v>5.9787717092883372E-4</v>
      </c>
      <c r="D2" s="11">
        <f>TREND('Calculations Etc'!B19:C19,'Calculations Etc'!B14:C14,About!B34)*'Calibration Adjustments'!D19</f>
        <v>5.9787717092883372E-4</v>
      </c>
      <c r="E2" s="11">
        <f>$D2*'Calibration Adjustments'!E19</f>
        <v>5.9787717092883372E-4</v>
      </c>
      <c r="F2" s="11">
        <f>$D2/(1-'Calculations Etc'!$B$2)*'Calculations Etc'!$B$6+$D2*(1-'Calculations Etc'!$B$6)*'Calibration Adjustments'!F19</f>
        <v>1.3161164565314984E-3</v>
      </c>
      <c r="G2" s="11">
        <f>$D2*'Calibration Adjustments'!G19</f>
        <v>5.9787717092883372E-4</v>
      </c>
      <c r="H2" s="11">
        <f>D2*'Calculations Etc'!$B$11</f>
        <v>1.4946929273220843E-3</v>
      </c>
    </row>
    <row r="3" spans="1:8">
      <c r="A3" t="s">
        <v>9</v>
      </c>
      <c r="B3" s="11">
        <f>$E3/(1-'Calculations Etc'!$B$3)*'Calibration Adjustments'!B20</f>
        <v>1.4279258240143788E-2</v>
      </c>
      <c r="C3" s="11">
        <f>$E3*'Calibration Adjustments'!C20</f>
        <v>4.4435571578869126E-3</v>
      </c>
      <c r="D3" s="11">
        <f>$E3*'Calibration Adjustments'!D20</f>
        <v>4.4435571578869126E-3</v>
      </c>
      <c r="E3" s="11">
        <f>AVERAGE('BHNVFEAL data'!AA4:AJ4)*'Calibration Adjustments'!E20</f>
        <v>4.4435571578869126E-3</v>
      </c>
      <c r="F3" s="11">
        <f>$E3/(1-'Calculations Etc'!$B$3)*'Calculations Etc'!$B$6+$E3*(1-'Calculations Etc'!$B$6)*'Calibration Adjustments'!F20</f>
        <v>9.8531927531281937E-3</v>
      </c>
      <c r="G3" s="11">
        <f>$E3*'Calibration Adjustments'!G20</f>
        <v>4.4435571578869126E-3</v>
      </c>
      <c r="H3" s="11">
        <f>D3*'Calculations Etc'!$B$11</f>
        <v>1.1108892894717282E-2</v>
      </c>
    </row>
    <row r="4" spans="1:8">
      <c r="A4" t="s">
        <v>8</v>
      </c>
      <c r="B4">
        <v>0</v>
      </c>
      <c r="C4">
        <v>0</v>
      </c>
      <c r="D4">
        <v>0</v>
      </c>
      <c r="E4" s="18">
        <f>AVERAGE('BHNVFEAL data'!Q6:AJ6)*'Calibration Adjustments'!E21</f>
        <v>4.5906684061378566E-4</v>
      </c>
      <c r="F4">
        <v>0</v>
      </c>
      <c r="G4">
        <v>0</v>
      </c>
      <c r="H4">
        <v>0</v>
      </c>
    </row>
    <row r="5" spans="1:8">
      <c r="A5" t="s">
        <v>17</v>
      </c>
      <c r="B5" s="18">
        <f>AVERAGE('BHNVFEAL data'!C8:AJ8)*'Calibration Adjustments'!E22</f>
        <v>1.939149861417511E-2</v>
      </c>
      <c r="C5">
        <v>0</v>
      </c>
      <c r="D5">
        <v>0</v>
      </c>
      <c r="E5" s="18">
        <f>AVERAGE('BHNVFEAL data'!C9:AJ9)*'Calibration Adjustments'!E22</f>
        <v>1.0424816773970056E-2</v>
      </c>
      <c r="F5">
        <v>0</v>
      </c>
      <c r="G5">
        <v>0</v>
      </c>
      <c r="H5">
        <v>0</v>
      </c>
    </row>
    <row r="6" spans="1:8">
      <c r="A6" t="s">
        <v>18</v>
      </c>
      <c r="B6">
        <v>0</v>
      </c>
      <c r="C6">
        <v>0</v>
      </c>
      <c r="D6">
        <v>0</v>
      </c>
      <c r="E6" s="18">
        <f>AVERAGE('BHNVFEAL data'!D12:AJ12)*'Calibration Adjustments'!E23</f>
        <v>1.9362141353943094E-4</v>
      </c>
      <c r="F6">
        <v>0</v>
      </c>
      <c r="G6">
        <v>0</v>
      </c>
      <c r="H6">
        <v>0</v>
      </c>
    </row>
    <row r="7" spans="1:8">
      <c r="A7" t="s">
        <v>19</v>
      </c>
      <c r="B7" s="11">
        <f>$D7/(1-'Calculations Etc'!$B$2)*'Calibration Adjustments'!B24</f>
        <v>4.9138352501830228E-3</v>
      </c>
      <c r="C7" s="11">
        <f>$D7*'Calibration Adjustments'!C24</f>
        <v>1.5431879298095448E-3</v>
      </c>
      <c r="D7" s="11">
        <f>AVERAGE('BHNVFEAL data'!AA14:AJ14)*'Calibration Adjustments'!D24</f>
        <v>1.5431879298095448E-3</v>
      </c>
      <c r="E7" s="11">
        <f>$D7*'Calibration Adjustments'!E24</f>
        <v>1.5431879298095448E-3</v>
      </c>
      <c r="F7" s="11">
        <f>$D7/(1-'Calculations Etc'!$B$2)*'Calculations Etc'!$B$6+$D7*(1-'Calculations Etc'!$B$6)*'Calibration Adjustments'!F24</f>
        <v>3.3970439560149579E-3</v>
      </c>
      <c r="G7" s="18">
        <f>AVERAGE('BHNVFEAL data'!AA14:AJ14)*'Calibration Adjustments'!G24</f>
        <v>1.5431879298095448E-3</v>
      </c>
      <c r="H7" s="11">
        <f>D7*'Calculations Etc'!$B$11</f>
        <v>3.8579698245238621E-3</v>
      </c>
    </row>
    <row r="11" spans="1:8">
      <c r="D11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7"/>
  <sheetViews>
    <sheetView workbookViewId="0">
      <selection activeCell="C16" sqref="C16"/>
    </sheetView>
  </sheetViews>
  <sheetFormatPr defaultRowHeight="14.25"/>
  <cols>
    <col min="1" max="1" width="17.3984375" customWidth="1"/>
    <col min="2" max="2" width="21.73046875" customWidth="1"/>
    <col min="3" max="3" width="18.265625" customWidth="1"/>
    <col min="4" max="5" width="16.73046875" customWidth="1"/>
    <col min="6" max="6" width="20.59765625" customWidth="1"/>
    <col min="7" max="8" width="16.73046875" customWidth="1"/>
  </cols>
  <sheetData>
    <row r="1" spans="1:8" ht="42.75">
      <c r="A1" s="20" t="s">
        <v>56</v>
      </c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54</v>
      </c>
      <c r="H1" s="7" t="s">
        <v>55</v>
      </c>
    </row>
    <row r="2" spans="1:8">
      <c r="A2" t="s">
        <v>16</v>
      </c>
      <c r="B2" s="11">
        <f>$D2/(1-'Calculations Etc'!$B$2)*'Calibration Adjustments'!B28</f>
        <v>1.0878864131157243E-3</v>
      </c>
      <c r="C2" s="11">
        <f>$D2*'Calibration Adjustments'!C28</f>
        <v>3.4165027849915314E-4</v>
      </c>
      <c r="D2" s="11">
        <f>AVERAGE('BHNVFEAL data'!W3:AJ3)*'Calibration Adjustments'!D28</f>
        <v>3.4165027849915314E-4</v>
      </c>
      <c r="E2" s="11">
        <f>$D2*'Calibration Adjustments'!E28</f>
        <v>3.4165027849915314E-4</v>
      </c>
      <c r="F2" s="11">
        <f>$D2/(1-'Calculations Etc'!$B$2)*'Calculations Etc'!$B$6+$D2*(1-'Calculations Etc'!$B$6)*'Calibration Adjustments'!F28</f>
        <v>7.520801525382673E-4</v>
      </c>
      <c r="G2" s="11">
        <f>$D2*'Calibration Adjustments'!G28</f>
        <v>3.4165027849915314E-4</v>
      </c>
      <c r="H2" s="11">
        <f>D2*'Calculations Etc'!$B$11</f>
        <v>8.5412569624788287E-4</v>
      </c>
    </row>
    <row r="3" spans="1:8">
      <c r="A3" t="s">
        <v>9</v>
      </c>
      <c r="B3" s="11">
        <f>$E3/(1-'Calculations Etc'!$B$3)*'Calibration Adjustments'!B29</f>
        <v>1.450319239647508E-3</v>
      </c>
      <c r="C3" s="11">
        <f>$E3*'Calibration Adjustments'!C29</f>
        <v>4.5132431462293482E-4</v>
      </c>
      <c r="D3" s="11">
        <f>$E3*'Calibration Adjustments'!D29</f>
        <v>4.5132431462293482E-4</v>
      </c>
      <c r="E3" s="11">
        <f>AVERAGE('BHNVFEAL data'!AA5:AJ5)*'Calibration Adjustments'!E29</f>
        <v>4.5132431462293482E-4</v>
      </c>
      <c r="F3" s="11">
        <f>$E3/(1-'Calculations Etc'!$B$3)*'Calculations Etc'!$B$6+$E3*(1-'Calculations Etc'!$B$6)*'Calibration Adjustments'!F29</f>
        <v>1.0007715233864502E-3</v>
      </c>
      <c r="G3" s="11">
        <f>$E3*'Calibration Adjustments'!G29</f>
        <v>4.5132431462293482E-4</v>
      </c>
      <c r="H3" s="11">
        <f>D3*'Calculations Etc'!$B$11</f>
        <v>1.128310786557337E-3</v>
      </c>
    </row>
    <row r="4" spans="1:8">
      <c r="A4" t="s">
        <v>8</v>
      </c>
      <c r="B4">
        <v>0</v>
      </c>
      <c r="C4">
        <v>0</v>
      </c>
      <c r="D4">
        <v>0</v>
      </c>
      <c r="E4" s="18">
        <f>AVERAGE('BHNVFEAL data'!Q7:AJ7)*'Calibration Adjustments'!E30</f>
        <v>9.5235745396576635E-5</v>
      </c>
      <c r="F4">
        <v>0</v>
      </c>
      <c r="G4">
        <f>AVERAGE('BHNVFEAL data'!Q7:AJ7)*'Calibration Adjustments'!G30</f>
        <v>0</v>
      </c>
      <c r="H4">
        <f>AVERAGE('BHNVFEAL data'!R7:AK7)*'Calibration Adjustments'!H30</f>
        <v>9.65104605928078E-5</v>
      </c>
    </row>
    <row r="5" spans="1:8">
      <c r="A5" t="s">
        <v>17</v>
      </c>
      <c r="B5" s="18">
        <f>AVERAGE('BHNVFEAL data'!C10:AJ10)*'Calibration Adjustments'!B31</f>
        <v>1.3495815062532836E-2</v>
      </c>
      <c r="C5">
        <v>0</v>
      </c>
      <c r="D5">
        <v>0</v>
      </c>
      <c r="E5" s="18">
        <f>AVERAGE('BHNVFEAL data'!C11:AJ11)*'Calibration Adjustments'!E31</f>
        <v>3.7455550122320732E-3</v>
      </c>
      <c r="F5">
        <v>0</v>
      </c>
      <c r="G5">
        <f>AVERAGE('BHNVFEAL data'!C11:AJ11)*'Calibration Adjustments'!G31</f>
        <v>0</v>
      </c>
      <c r="H5">
        <f>AVERAGE('BHNVFEAL data'!D11:AK11)*'Calibration Adjustments'!H31</f>
        <v>3.7455550122320732E-3</v>
      </c>
    </row>
    <row r="6" spans="1:8">
      <c r="A6" t="s">
        <v>18</v>
      </c>
      <c r="B6">
        <v>0</v>
      </c>
      <c r="C6">
        <v>0</v>
      </c>
      <c r="D6">
        <v>0</v>
      </c>
      <c r="E6" s="18">
        <f>AVERAGE('BHNVFEAL data'!D13:AJ13)*'Calibration Adjustments'!E32</f>
        <v>4.2883704019336085E-3</v>
      </c>
      <c r="F6">
        <v>0</v>
      </c>
      <c r="G6">
        <f>AVERAGE('BHNVFEAL data'!D13:AJ13)*'Calibration Adjustments'!G32</f>
        <v>0</v>
      </c>
      <c r="H6">
        <f>AVERAGE('BHNVFEAL data'!E13:AK13)*'Calibration Adjustments'!H32</f>
        <v>4.3483163881942446E-3</v>
      </c>
    </row>
    <row r="7" spans="1:8">
      <c r="A7" t="s">
        <v>19</v>
      </c>
      <c r="B7" s="11">
        <f>$D7/(1-'Calculations Etc'!$B$2)*'Calibration Adjustments'!B33</f>
        <v>3.7839224609655542E-3</v>
      </c>
      <c r="C7" s="11">
        <f>$D7*'Calibration Adjustments'!C33</f>
        <v>1.1883392852619099E-3</v>
      </c>
      <c r="D7" s="11">
        <f>AVERAGE('BHNVFEAL data'!AA15:AJ15)*'Calibration Adjustments'!D33</f>
        <v>1.1883392852619099E-3</v>
      </c>
      <c r="E7" s="11">
        <f>$D7*'Calibration Adjustments'!E33</f>
        <v>1.1883392852619099E-3</v>
      </c>
      <c r="F7" s="11">
        <f>$D7/(1-'Calculations Etc'!$B$2)*'Calculations Etc'!$B$6+$D7*(1-'Calculations Etc'!$B$6)*'Calibration Adjustments'!F33</f>
        <v>2.615910031898914E-3</v>
      </c>
      <c r="G7" s="11">
        <f>$D7*'Calibration Adjustments'!G33</f>
        <v>1.1883392852619099E-3</v>
      </c>
      <c r="H7" s="11">
        <f>D7*'Calculations Etc'!$B$11</f>
        <v>2.9708482131547745E-3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Calculations Etc</vt:lpstr>
      <vt:lpstr>ICCT</vt:lpstr>
      <vt:lpstr>BHNVFEAL data</vt:lpstr>
      <vt:lpstr>Calibration Adjustments</vt:lpstr>
      <vt:lpstr>SYFAFE-psgr</vt:lpstr>
      <vt:lpstr>SYFAFE-frgt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2017-06-26T22:04:22Z</dcterms:created>
  <dcterms:modified xsi:type="dcterms:W3CDTF">2021-02-26T01:16:19Z</dcterms:modified>
</cp:coreProperties>
</file>