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DToPaSoVAbIC\"/>
    </mc:Choice>
  </mc:AlternateContent>
  <xr:revisionPtr revIDLastSave="0" documentId="13_ncr:1_{4DA2AFE0-EA8E-4BD3-9BD9-AC9167D8EE34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BVAbIC" sheetId="21" r:id="rId2"/>
    <sheet name="KLEMS VA" sheetId="22" r:id="rId3"/>
    <sheet name="Corporate Taxes" sheetId="23" r:id="rId4"/>
    <sheet name="DToPaSoVAbIC" sheetId="2" r:id="rId5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W4" i="23"/>
  <c r="S4" i="23"/>
  <c r="U4" i="23"/>
  <c r="T4" i="23"/>
  <c r="Q4" i="23"/>
  <c r="I4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B3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B2" i="23"/>
  <c r="B1" i="23"/>
  <c r="CA33" i="22"/>
  <c r="BZ33" i="22"/>
  <c r="BU33" i="22"/>
  <c r="BS33" i="22"/>
  <c r="BY33" i="22"/>
  <c r="BX33" i="22"/>
  <c r="BW33" i="22"/>
  <c r="BV33" i="22"/>
  <c r="BT33" i="22"/>
  <c r="BR33" i="22"/>
  <c r="BQ33" i="22"/>
  <c r="BP33" i="22"/>
  <c r="BO33" i="22"/>
  <c r="BN33" i="22"/>
  <c r="BM33" i="22"/>
  <c r="BL33" i="22"/>
  <c r="BK33" i="22"/>
  <c r="BJ33" i="22"/>
  <c r="BI33" i="22"/>
  <c r="BH33" i="22"/>
  <c r="BG33" i="22"/>
  <c r="BF33" i="22"/>
  <c r="BE33" i="22"/>
  <c r="BD33" i="22"/>
  <c r="BC33" i="22"/>
  <c r="BB33" i="22"/>
  <c r="BA33" i="22"/>
  <c r="AZ33" i="22"/>
  <c r="AY33" i="22"/>
  <c r="AX33" i="22"/>
  <c r="AW33" i="22"/>
  <c r="AV33" i="22"/>
  <c r="AU33" i="22"/>
  <c r="AR33" i="22"/>
  <c r="AS33" i="22"/>
  <c r="AT33" i="22"/>
  <c r="AQ33" i="22"/>
  <c r="AP33" i="22"/>
  <c r="AM4" i="23" l="1"/>
  <c r="AE4" i="23"/>
  <c r="B4" i="23"/>
  <c r="AJ4" i="23"/>
  <c r="AB4" i="23"/>
  <c r="AA4" i="23"/>
  <c r="AI4" i="23"/>
  <c r="AF4" i="23"/>
  <c r="X4" i="23"/>
  <c r="P4" i="23"/>
  <c r="H4" i="23"/>
  <c r="AL4" i="23"/>
  <c r="AD4" i="23"/>
  <c r="AK4" i="23"/>
  <c r="AC4" i="23"/>
  <c r="M4" i="23"/>
  <c r="E4" i="23"/>
  <c r="L4" i="23"/>
  <c r="D4" i="23"/>
  <c r="K4" i="23"/>
  <c r="C4" i="23"/>
  <c r="Z4" i="23"/>
  <c r="J4" i="23"/>
  <c r="R4" i="23"/>
  <c r="Y4" i="23"/>
  <c r="AH4" i="23"/>
  <c r="AG4" i="23"/>
  <c r="O4" i="23"/>
  <c r="G4" i="23"/>
  <c r="N4" i="23"/>
  <c r="F4" i="23"/>
  <c r="V4" i="23" l="1"/>
</calcChain>
</file>

<file path=xl/sharedStrings.xml><?xml version="1.0" encoding="utf-8"?>
<sst xmlns="http://schemas.openxmlformats.org/spreadsheetml/2006/main" count="455" uniqueCount="255">
  <si>
    <t>Source: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</si>
  <si>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</si>
  <si>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</si>
  <si>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</si>
  <si>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</si>
  <si>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</si>
  <si>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</si>
  <si>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</si>
  <si>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</si>
  <si>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</si>
  <si>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</si>
  <si>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</si>
  <si>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</si>
  <si>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</si>
  <si>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</si>
  <si>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</si>
  <si>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</si>
  <si>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</si>
  <si>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</si>
  <si>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</si>
  <si>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</si>
  <si>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</si>
  <si>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</si>
  <si>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</si>
  <si>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</si>
  <si>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</si>
  <si>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</si>
  <si>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</si>
  <si>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</si>
  <si>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</si>
  <si>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</si>
  <si>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</si>
  <si>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</si>
  <si>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</si>
  <si>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</si>
  <si>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</si>
  <si>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(%)</t>
  </si>
  <si>
    <t>This variable should include the fraction of value added by each ISIC code that</t>
  </si>
  <si>
    <t>goes toward domestic net taxes on production- e.g. taxes levied on businesses.</t>
  </si>
  <si>
    <t>DToPaSoVAbIC Domestic Taxes on Production as Share of Value Added by ISIC Code</t>
  </si>
  <si>
    <t>Domestic Taxes as Share of Value Added</t>
  </si>
  <si>
    <t>ISIC 20</t>
  </si>
  <si>
    <t>ISIC 21</t>
  </si>
  <si>
    <t>Unit: USD</t>
  </si>
  <si>
    <t>ISIC 05</t>
  </si>
  <si>
    <t>ISIC 06</t>
  </si>
  <si>
    <t>Value Added</t>
  </si>
  <si>
    <t>Value Added at current prices (in Crores of ₹)</t>
  </si>
  <si>
    <t>Back to Index</t>
  </si>
  <si>
    <t>SL No</t>
  </si>
  <si>
    <t>Industry code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</si>
  <si>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</si>
  <si>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</si>
  <si>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</si>
  <si>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</si>
  <si>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</si>
  <si>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</si>
  <si>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</si>
  <si>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</si>
  <si>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</si>
  <si>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</si>
  <si>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</si>
  <si>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</si>
  <si>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</si>
  <si>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</si>
  <si>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</si>
  <si>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</si>
  <si>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</si>
  <si>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</si>
  <si>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</si>
  <si>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</si>
  <si>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</si>
  <si>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</si>
  <si>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</si>
  <si>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</si>
  <si>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</si>
  <si>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</si>
  <si>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</si>
  <si>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</si>
  <si>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</si>
  <si>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</si>
  <si>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</si>
  <si>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</si>
  <si>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</si>
  <si>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</si>
  <si>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</si>
  <si>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</si>
  <si>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</si>
  <si>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</si>
  <si>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</si>
  <si>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</si>
  <si>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</si>
  <si>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</si>
  <si>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</si>
  <si>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</si>
  <si>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</si>
  <si>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</si>
  <si>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</si>
  <si>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</si>
  <si>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</si>
  <si>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</si>
  <si>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</si>
  <si>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</si>
  <si>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</si>
  <si>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</si>
  <si>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</si>
  <si>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</si>
  <si>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</si>
  <si>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</si>
  <si>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</si>
  <si>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</si>
  <si>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</si>
  <si>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</si>
  <si>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</si>
  <si>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</si>
  <si>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</si>
  <si>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</si>
  <si>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</si>
  <si>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</si>
  <si>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</si>
  <si>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</si>
  <si>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</si>
  <si>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</si>
  <si>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</si>
  <si>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</si>
  <si>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</si>
  <si>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</si>
  <si>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</si>
  <si>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</si>
  <si>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</si>
  <si>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</si>
  <si>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</si>
  <si>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</si>
  <si>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</si>
  <si>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</si>
  <si>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</si>
  <si>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</si>
  <si>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</si>
  <si>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</si>
  <si>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</si>
  <si>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</si>
  <si>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</si>
  <si>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</si>
  <si>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</si>
  <si>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</si>
  <si>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ISIC Mapping</t>
  </si>
  <si>
    <t>KLEMS Data for 2018-2019, Allocated (crore)</t>
  </si>
  <si>
    <t>Mapped to EPS ISIC Codes</t>
  </si>
  <si>
    <t>Receipt Budget Data, 2018-2019</t>
  </si>
  <si>
    <t>Total Tax (crore)</t>
  </si>
  <si>
    <t>Industry</t>
  </si>
  <si>
    <t>Mapped EPS ISIC Code</t>
  </si>
  <si>
    <t>Collected Tax</t>
  </si>
  <si>
    <t>Calculated Tax Rate</t>
  </si>
  <si>
    <t>Total Tax Collected</t>
  </si>
  <si>
    <t>Ministry of Finance Budget Division</t>
  </si>
  <si>
    <t>Receipt Budget, 2018-2019</t>
  </si>
  <si>
    <t>https://www.indiabudget.gov.in/budget2018-2019/ub2018-19/rec/allrec.pdf</t>
  </si>
  <si>
    <t>Appendix, page 40</t>
  </si>
  <si>
    <t>2018-2019 Value Added</t>
  </si>
  <si>
    <t>Reserve Bank of India</t>
  </si>
  <si>
    <t>Measuring Productivity at the Industry Level - The India KLEMS Database</t>
  </si>
  <si>
    <t>https://www.rbi.org.in/Scripts/KLEMS.aspx</t>
  </si>
  <si>
    <t>September 2021 Data, VA tab of workbook</t>
  </si>
  <si>
    <t>EPS variables io-model/BObIC and io-model/BVAbIC</t>
  </si>
  <si>
    <t>each of those components to the ISIC codes used in the EPS.</t>
  </si>
  <si>
    <t>Approximate Tax Rates</t>
  </si>
  <si>
    <t>Ministry of Finance - Department of Revenue</t>
  </si>
  <si>
    <t>GST Rates</t>
  </si>
  <si>
    <t>https://cbic-gst.gov.in/gst-goods-services-rates.html</t>
  </si>
  <si>
    <t>Agricultural and animal husbandry services</t>
  </si>
  <si>
    <t>Raising of poultry and production of eggs</t>
  </si>
  <si>
    <t>Growing and manufacturing of tea</t>
  </si>
  <si>
    <t>Fish farming</t>
  </si>
  <si>
    <t>Services related to marine and fresh water fisheries, fish hatcheries and fish farms</t>
  </si>
  <si>
    <t>Extraction of crude petroleum and natural gas</t>
  </si>
  <si>
    <t>Mining and agglomeration of hard coal</t>
  </si>
  <si>
    <t>Mining of nonferrous metal ores, except uranium and thorium ores</t>
  </si>
  <si>
    <t>Mining of iron ores</t>
  </si>
  <si>
    <t>Manufacture of refined petroleum products</t>
  </si>
  <si>
    <t>Manufacture of pharmaceuticals, medicinal chemicals and botanical products</t>
  </si>
  <si>
    <t>Manufacture of motor vehicles</t>
  </si>
  <si>
    <t>Manufacture of parts &amp; accessories of motor vehicles &amp; engines</t>
  </si>
  <si>
    <t>Manufacture of steel products</t>
  </si>
  <si>
    <t>Manufacture of other chemical products</t>
  </si>
  <si>
    <t>Manufacture of tobacco products</t>
  </si>
  <si>
    <t>Manufacture of textiles</t>
  </si>
  <si>
    <t>Manufacture of electrical machinery and apparatus</t>
  </si>
  <si>
    <t>Manufacture of cement, lime and plaster</t>
  </si>
  <si>
    <t>Manufacture of other food products</t>
  </si>
  <si>
    <t>Manufacture of radio, television, communication equipment and apparatus</t>
  </si>
  <si>
    <t>Manufacture of soap and detergents</t>
  </si>
  <si>
    <t>Manufacture of fertilizers and nitrogen compounds</t>
  </si>
  <si>
    <t>Manufacture of rubber products</t>
  </si>
  <si>
    <t>Manufacture of paints, varnishes and similar coatings</t>
  </si>
  <si>
    <t>Manufacture of plastic products</t>
  </si>
  <si>
    <t>Manufacture of paper and paper products</t>
  </si>
  <si>
    <t>Manufacture of engines and turbines</t>
  </si>
  <si>
    <t>Production, collection and distribution of electricity</t>
  </si>
  <si>
    <t>Manufacture and distribution of gas</t>
  </si>
  <si>
    <t>Collection, purification and distribution of water</t>
  </si>
  <si>
    <t>Other essential commodity service n.e.c</t>
  </si>
  <si>
    <t>Construction and maintenance of roads, rails, bridges, tunnels, ports, harbour runways</t>
  </si>
  <si>
    <t>Building of complete constructions or parts civil contractors</t>
  </si>
  <si>
    <t>Construction - others</t>
  </si>
  <si>
    <t>Developing and subdividing real estate into lots</t>
  </si>
  <si>
    <t>Operating of real estate of self-owned buildings</t>
  </si>
  <si>
    <t>Purchase, sale and letting of leased buildings</t>
  </si>
  <si>
    <t>Real estate activities on a fee or contract basis</t>
  </si>
  <si>
    <t>Other real estate/renting services</t>
  </si>
  <si>
    <t>Renting of machinery</t>
  </si>
  <si>
    <t>Sale of motor parts and accessories wholesale and retail</t>
  </si>
  <si>
    <t>Wholeslae of electronic parts &amp; equipment</t>
  </si>
  <si>
    <t>Retail sale of textiles, apparel, footwear, leather goods</t>
  </si>
  <si>
    <t>Wholesale and retail sale of motor vehicles</t>
  </si>
  <si>
    <t>Wholesale of other machinery, equipment and supplies</t>
  </si>
  <si>
    <t>Wholesale and retail trade - Others including non-classified</t>
  </si>
  <si>
    <t>Hotels, Restaurants &amp; Hospitality services</t>
  </si>
  <si>
    <t>Air transport</t>
  </si>
  <si>
    <t>Freight transport by road</t>
  </si>
  <si>
    <t>Transport &amp; Logistics - Others</t>
  </si>
  <si>
    <t>Post &amp; Telecommunication Services</t>
  </si>
  <si>
    <t>Commercial banks, saving banks and discount houses</t>
  </si>
  <si>
    <t>Commercial loan activities</t>
  </si>
  <si>
    <t>Housing finance activities</t>
  </si>
  <si>
    <t>Financial Intermediation Services - Other</t>
  </si>
  <si>
    <t>Software development</t>
  </si>
  <si>
    <t>Other IT enabled services</t>
  </si>
  <si>
    <t>BPO services</t>
  </si>
  <si>
    <t>Computer &amp; Related Services - others</t>
  </si>
  <si>
    <t>Research &amp; Development</t>
  </si>
  <si>
    <t>Engineering and technical consultancy</t>
  </si>
  <si>
    <t>Business and management consultancy activities</t>
  </si>
  <si>
    <t>Advertising</t>
  </si>
  <si>
    <t>Architectural profession</t>
  </si>
  <si>
    <t>Professions - others</t>
  </si>
  <si>
    <t>Coaching centers and tuitions</t>
  </si>
  <si>
    <t>Primary education</t>
  </si>
  <si>
    <t>Education services - other</t>
  </si>
  <si>
    <t>Specialty and super specialty hospitals</t>
  </si>
  <si>
    <t>Diagnostic centers</t>
  </si>
  <si>
    <t>Other healthcare services</t>
  </si>
  <si>
    <t>General hospitals</t>
  </si>
  <si>
    <t>Health Care Services - Others</t>
  </si>
  <si>
    <t>Social &amp; Community Work</t>
  </si>
  <si>
    <t>Television channels broadcast</t>
  </si>
  <si>
    <t>Motion picture production</t>
  </si>
  <si>
    <t>Culture &amp; Sport - others</t>
  </si>
  <si>
    <t>Agro - Others including non-classified</t>
  </si>
  <si>
    <t>Fish Farming - Others</t>
  </si>
  <si>
    <t>Mining &amp; Quarrying - Others</t>
  </si>
  <si>
    <t>Manufacturing - Others including non-classified</t>
  </si>
  <si>
    <t>We compile industry specific tax rates using reported total corporate tax collection as a share of value add, mapping</t>
  </si>
  <si>
    <t>We do not capture India's GST in this file, meaning that the policy-induced changes in GST revenue will</t>
  </si>
  <si>
    <t>be excluded from the India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</si>
</sst>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1" fillId="2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164" fontId="0" fillId="0" borderId="0" xfId="0" applyNumberFormat="1"/>
    <xf numFmtId="0" fontId="0" fillId="0" borderId="0" xfId="0" applyAlignment="1">
      <alignment wrapText="1"/>
    </xf>
    <xf numFmtId="3" fontId="7" fillId="0" borderId="0" xfId="0" applyNumberFormat="1" applyFont="1"/>
    <xf numFmtId="3" fontId="0" fillId="0" borderId="1" xfId="0" applyNumberFormat="1" applyBorder="1"/>
    <xf numFmtId="3" fontId="8" fillId="0" borderId="0" xfId="0" applyNumberFormat="1" applyFont="1"/>
    <xf numFmtId="3" fontId="2" fillId="0" borderId="0" xfId="1" applyNumberFormat="1" applyFill="1" applyBorder="1"/>
    <xf numFmtId="3" fontId="9" fillId="4" borderId="0" xfId="5" applyNumberFormat="1" applyFont="1" applyFill="1" applyBorder="1"/>
    <xf numFmtId="3" fontId="10" fillId="4" borderId="0" xfId="5" applyNumberFormat="1" applyFont="1" applyFill="1" applyBorder="1"/>
    <xf numFmtId="3" fontId="11" fillId="0" borderId="0" xfId="0" applyNumberFormat="1" applyFont="1"/>
    <xf numFmtId="3" fontId="11" fillId="0" borderId="0" xfId="0" quotePrefix="1" applyNumberFormat="1" applyFont="1"/>
    <xf numFmtId="3" fontId="11" fillId="0" borderId="2" xfId="0" applyNumberFormat="1" applyFont="1" applyBorder="1"/>
    <xf numFmtId="3" fontId="1" fillId="0" borderId="0" xfId="0" applyNumberFormat="1" applyFont="1"/>
    <xf numFmtId="3" fontId="1" fillId="0" borderId="2" xfId="0" applyNumberFormat="1" applyFont="1" applyBorder="1"/>
    <xf numFmtId="3" fontId="0" fillId="0" borderId="0" xfId="0" applyNumberFormat="1"/>
    <xf numFmtId="3" fontId="8" fillId="6" borderId="0" xfId="0" applyNumberFormat="1" applyFont="1" applyFill="1"/>
    <xf numFmtId="3" fontId="1" fillId="6" borderId="0" xfId="0" applyNumberFormat="1" applyFont="1" applyFill="1"/>
    <xf numFmtId="3" fontId="1" fillId="6" borderId="2" xfId="0" applyNumberFormat="1" applyFont="1" applyFill="1" applyBorder="1"/>
    <xf numFmtId="3" fontId="12" fillId="6" borderId="0" xfId="0" applyNumberFormat="1" applyFont="1" applyFill="1"/>
    <xf numFmtId="9" fontId="0" fillId="0" borderId="0" xfId="4" applyFont="1"/>
    <xf numFmtId="9" fontId="0" fillId="5" borderId="0" xfId="4" applyFont="1" applyFill="1"/>
    <xf numFmtId="0" fontId="2" fillId="0" borderId="0" xfId="1" applyAlignment="1">
      <alignment horizontal="left"/>
    </xf>
    <xf numFmtId="9" fontId="0" fillId="0" borderId="0" xfId="4" applyFont="1" applyAlignment="1">
      <alignment wrapText="1"/>
    </xf>
    <xf numFmtId="0" fontId="0" fillId="7" borderId="0" xfId="0" applyFill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_Template-EUKLEMS-output" xfId="5" xr:uid="{1A1CD70E-D044-417B-9F63-540611917665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iabudget.gov.in/budget2018-2019/ub2018-19/rec/allrec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A15" sqref="A15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39</v>
      </c>
    </row>
    <row r="3" spans="1:2" x14ac:dyDescent="0.35">
      <c r="A3" s="1" t="s">
        <v>0</v>
      </c>
      <c r="B3" s="6" t="s">
        <v>154</v>
      </c>
    </row>
    <row r="4" spans="1:2" x14ac:dyDescent="0.35">
      <c r="B4" t="s">
        <v>155</v>
      </c>
    </row>
    <row r="5" spans="1:2" x14ac:dyDescent="0.35">
      <c r="B5" s="2">
        <v>2020</v>
      </c>
    </row>
    <row r="6" spans="1:2" x14ac:dyDescent="0.35">
      <c r="B6" s="2" t="s">
        <v>156</v>
      </c>
    </row>
    <row r="7" spans="1:2" x14ac:dyDescent="0.35">
      <c r="B7" s="29" t="s">
        <v>157</v>
      </c>
    </row>
    <row r="8" spans="1:2" x14ac:dyDescent="0.35">
      <c r="B8" s="2" t="s">
        <v>158</v>
      </c>
    </row>
    <row r="9" spans="1:2" x14ac:dyDescent="0.35">
      <c r="B9" s="2"/>
    </row>
    <row r="10" spans="1:2" x14ac:dyDescent="0.35">
      <c r="B10" s="6" t="s">
        <v>159</v>
      </c>
    </row>
    <row r="11" spans="1:2" x14ac:dyDescent="0.35">
      <c r="B11" t="s">
        <v>160</v>
      </c>
    </row>
    <row r="12" spans="1:2" x14ac:dyDescent="0.35">
      <c r="B12" s="2">
        <v>2021</v>
      </c>
    </row>
    <row r="13" spans="1:2" x14ac:dyDescent="0.35">
      <c r="B13" s="2" t="s">
        <v>161</v>
      </c>
    </row>
    <row r="14" spans="1:2" x14ac:dyDescent="0.35">
      <c r="B14" s="2" t="s">
        <v>162</v>
      </c>
    </row>
    <row r="15" spans="1:2" x14ac:dyDescent="0.35">
      <c r="B15" s="2" t="s">
        <v>163</v>
      </c>
    </row>
    <row r="16" spans="1:2" x14ac:dyDescent="0.35">
      <c r="B16" s="2"/>
    </row>
    <row r="17" spans="1:2" x14ac:dyDescent="0.35">
      <c r="B17" s="2" t="s">
        <v>164</v>
      </c>
    </row>
    <row r="18" spans="1:2" x14ac:dyDescent="0.35">
      <c r="B18" s="2"/>
    </row>
    <row r="19" spans="1:2" x14ac:dyDescent="0.35">
      <c r="B19" s="6" t="s">
        <v>166</v>
      </c>
    </row>
    <row r="20" spans="1:2" x14ac:dyDescent="0.35">
      <c r="B20" s="2" t="s">
        <v>167</v>
      </c>
    </row>
    <row r="21" spans="1:2" x14ac:dyDescent="0.35">
      <c r="B21" s="2">
        <v>2022</v>
      </c>
    </row>
    <row r="22" spans="1:2" x14ac:dyDescent="0.35">
      <c r="B22" s="2" t="s">
        <v>168</v>
      </c>
    </row>
    <row r="23" spans="1:2" x14ac:dyDescent="0.35">
      <c r="B23" s="2" t="s">
        <v>169</v>
      </c>
    </row>
    <row r="24" spans="1:2" x14ac:dyDescent="0.35">
      <c r="B24" s="2"/>
    </row>
    <row r="25" spans="1:2" x14ac:dyDescent="0.35">
      <c r="A25" s="1" t="s">
        <v>1</v>
      </c>
    </row>
    <row r="26" spans="1:2" x14ac:dyDescent="0.35">
      <c r="A26" t="s">
        <v>37</v>
      </c>
    </row>
    <row r="27" spans="1:2" x14ac:dyDescent="0.35">
      <c r="A27" t="s">
        <v>38</v>
      </c>
    </row>
    <row r="29" spans="1:2" x14ac:dyDescent="0.35">
      <c r="A29" t="s">
        <v>252</v>
      </c>
    </row>
    <row r="30" spans="1:2" x14ac:dyDescent="0.35">
      <c r="A30" t="s">
        <v>165</v>
      </c>
    </row>
    <row r="32" spans="1:2" x14ac:dyDescent="0.35">
      <c r="A32" s="1" t="s">
        <v>253</v>
      </c>
    </row>
    <row r="33" spans="1:1" x14ac:dyDescent="0.35">
      <c r="A33" s="1" t="s">
        <v>254</v>
      </c>
    </row>
  </sheetData>
  <hyperlinks>
    <hyperlink ref="B7" r:id="rId1" xr:uid="{FA86C86A-53EC-4A05-B0C3-F22CE8DE7E1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C743-91D3-4235-AE27-EEFAEE9E1E35}">
  <dimension ref="A1:AM2"/>
  <sheetViews>
    <sheetView workbookViewId="0">
      <selection activeCell="B1" sqref="B1:AM1"/>
    </sheetView>
  </sheetViews>
  <sheetFormatPr defaultRowHeight="14.5" x14ac:dyDescent="0.35"/>
  <cols>
    <col min="1" max="1" width="22.08984375" customWidth="1"/>
  </cols>
  <sheetData>
    <row r="1" spans="1:39" s="3" customFormat="1" x14ac:dyDescent="0.35">
      <c r="A1" s="4" t="s">
        <v>43</v>
      </c>
      <c r="B1" s="3" t="s">
        <v>2</v>
      </c>
      <c r="C1" s="7" t="s">
        <v>44</v>
      </c>
      <c r="D1" s="7" t="s">
        <v>45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7" t="s">
        <v>41</v>
      </c>
      <c r="M1" s="7" t="s">
        <v>42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</row>
    <row r="2" spans="1:39" x14ac:dyDescent="0.35">
      <c r="A2" t="s">
        <v>46</v>
      </c>
      <c r="B2">
        <v>328341108780.38287</v>
      </c>
      <c r="C2" s="8">
        <v>27215011879.316673</v>
      </c>
      <c r="D2" s="8">
        <v>17343565632.79187</v>
      </c>
      <c r="E2">
        <v>7180352147.7362385</v>
      </c>
      <c r="F2">
        <v>10049490093.959505</v>
      </c>
      <c r="G2">
        <v>30187411281.047352</v>
      </c>
      <c r="H2">
        <v>43694513375.833801</v>
      </c>
      <c r="I2">
        <v>5309149956.3322468</v>
      </c>
      <c r="J2">
        <v>8175284989.6842842</v>
      </c>
      <c r="K2">
        <v>28981887065.484756</v>
      </c>
      <c r="L2" s="8">
        <v>28382859895.030884</v>
      </c>
      <c r="M2" s="8">
        <v>17579918248.30904</v>
      </c>
      <c r="N2">
        <v>11805031705.742626</v>
      </c>
      <c r="O2">
        <v>17955772211.275986</v>
      </c>
      <c r="P2">
        <v>20500498699.24942</v>
      </c>
      <c r="Q2">
        <v>13988149363.125853</v>
      </c>
      <c r="R2">
        <v>7433662378.6479454</v>
      </c>
      <c r="S2">
        <v>14166289904.099707</v>
      </c>
      <c r="T2">
        <v>18751931594.780121</v>
      </c>
      <c r="U2">
        <v>22579386219.553871</v>
      </c>
      <c r="V2">
        <v>11241065294.894459</v>
      </c>
      <c r="W2">
        <v>11489047777.163664</v>
      </c>
      <c r="X2">
        <v>49719325277.089828</v>
      </c>
      <c r="Y2">
        <v>146408179454.63828</v>
      </c>
      <c r="Z2">
        <v>192536117805.89578</v>
      </c>
      <c r="AA2">
        <v>96340322548.171646</v>
      </c>
      <c r="AB2">
        <v>18602754632.790054</v>
      </c>
      <c r="AC2">
        <v>7292138001.0716534</v>
      </c>
      <c r="AD2">
        <v>25060760932.760098</v>
      </c>
      <c r="AE2">
        <v>77162364798.305603</v>
      </c>
      <c r="AF2">
        <v>107302407550.51326</v>
      </c>
      <c r="AG2">
        <v>138962117951.87686</v>
      </c>
      <c r="AH2">
        <v>64826979932.241142</v>
      </c>
      <c r="AI2">
        <v>107949389972.02733</v>
      </c>
      <c r="AJ2">
        <v>69011296847.905426</v>
      </c>
      <c r="AK2">
        <v>28641879833.935963</v>
      </c>
      <c r="AL2">
        <v>35950485421.720802</v>
      </c>
      <c r="AM2">
        <v>3388738741.1029592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46C0-FABB-47BF-AF3B-034E07B222E3}">
  <dimension ref="A1:CA33"/>
  <sheetViews>
    <sheetView topLeftCell="A19" workbookViewId="0">
      <selection activeCell="C33" sqref="C33"/>
    </sheetView>
  </sheetViews>
  <sheetFormatPr defaultColWidth="9.1796875" defaultRowHeight="14.5" x14ac:dyDescent="0.35"/>
  <cols>
    <col min="1" max="1" width="6" style="13" bestFit="1" customWidth="1"/>
    <col min="2" max="2" width="13.26953125" style="20" customWidth="1"/>
    <col min="3" max="3" width="48.54296875" style="13" customWidth="1"/>
    <col min="4" max="10" width="10.81640625" style="13" hidden="1" customWidth="1"/>
    <col min="11" max="18" width="11.54296875" style="13" hidden="1" customWidth="1"/>
    <col min="19" max="32" width="11.81640625" style="13" hidden="1" customWidth="1"/>
    <col min="33" max="36" width="12.54296875" style="13" hidden="1" customWidth="1"/>
    <col min="37" max="39" width="13.54296875" style="13" hidden="1" customWidth="1"/>
    <col min="40" max="40" width="12.54296875" style="13" hidden="1" customWidth="1"/>
    <col min="41" max="41" width="10" style="13" hidden="1" customWidth="1"/>
    <col min="42" max="16384" width="9.1796875" style="13"/>
  </cols>
  <sheetData>
    <row r="1" spans="1:47" x14ac:dyDescent="0.35">
      <c r="A1" s="11" t="s">
        <v>47</v>
      </c>
      <c r="B1" s="12"/>
      <c r="I1" s="14" t="s">
        <v>48</v>
      </c>
    </row>
    <row r="2" spans="1:47" s="16" customFormat="1" ht="13" x14ac:dyDescent="0.3">
      <c r="A2" s="15" t="s">
        <v>49</v>
      </c>
      <c r="B2" s="15" t="s">
        <v>50</v>
      </c>
      <c r="C2" s="15" t="s">
        <v>51</v>
      </c>
      <c r="D2" s="16" t="s">
        <v>52</v>
      </c>
      <c r="E2" s="16" t="s">
        <v>53</v>
      </c>
      <c r="F2" s="16" t="s">
        <v>54</v>
      </c>
      <c r="G2" s="16" t="s">
        <v>55</v>
      </c>
      <c r="H2" s="16" t="s">
        <v>56</v>
      </c>
      <c r="I2" s="16" t="s">
        <v>57</v>
      </c>
      <c r="J2" s="16" t="s">
        <v>58</v>
      </c>
      <c r="K2" s="16" t="s">
        <v>59</v>
      </c>
      <c r="L2" s="16" t="s">
        <v>60</v>
      </c>
      <c r="M2" s="16" t="s">
        <v>61</v>
      </c>
      <c r="N2" s="16" t="s">
        <v>62</v>
      </c>
      <c r="O2" s="16" t="s">
        <v>63</v>
      </c>
      <c r="P2" s="16" t="s">
        <v>64</v>
      </c>
      <c r="Q2" s="16" t="s">
        <v>65</v>
      </c>
      <c r="R2" s="16" t="s">
        <v>66</v>
      </c>
      <c r="S2" s="16" t="s">
        <v>67</v>
      </c>
      <c r="T2" s="16" t="s">
        <v>68</v>
      </c>
      <c r="U2" s="16" t="s">
        <v>69</v>
      </c>
      <c r="V2" s="16" t="s">
        <v>70</v>
      </c>
      <c r="W2" s="16" t="s">
        <v>71</v>
      </c>
      <c r="X2" s="16" t="s">
        <v>72</v>
      </c>
      <c r="Y2" s="16" t="s">
        <v>73</v>
      </c>
      <c r="Z2" s="16" t="s">
        <v>74</v>
      </c>
      <c r="AA2" s="16" t="s">
        <v>75</v>
      </c>
      <c r="AB2" s="16" t="s">
        <v>76</v>
      </c>
      <c r="AC2" s="16" t="s">
        <v>77</v>
      </c>
      <c r="AD2" s="16" t="s">
        <v>78</v>
      </c>
      <c r="AE2" s="16" t="s">
        <v>79</v>
      </c>
      <c r="AF2" s="16" t="s">
        <v>80</v>
      </c>
      <c r="AG2" s="16" t="s">
        <v>81</v>
      </c>
      <c r="AH2" s="16" t="s">
        <v>82</v>
      </c>
      <c r="AI2" s="16" t="s">
        <v>83</v>
      </c>
      <c r="AJ2" s="16" t="s">
        <v>84</v>
      </c>
      <c r="AK2" s="16" t="s">
        <v>85</v>
      </c>
      <c r="AL2" s="16" t="s">
        <v>86</v>
      </c>
      <c r="AM2" s="16" t="s">
        <v>87</v>
      </c>
      <c r="AN2" s="16" t="s">
        <v>88</v>
      </c>
      <c r="AO2" s="16" t="s">
        <v>89</v>
      </c>
      <c r="AP2" s="16" t="s">
        <v>90</v>
      </c>
      <c r="AR2" s="16" t="s">
        <v>145</v>
      </c>
    </row>
    <row r="3" spans="1:47" x14ac:dyDescent="0.35">
      <c r="A3" s="17">
        <v>1</v>
      </c>
      <c r="B3" s="18" t="s">
        <v>91</v>
      </c>
      <c r="C3" s="19" t="s">
        <v>92</v>
      </c>
      <c r="D3" s="13">
        <v>48615.28137267987</v>
      </c>
      <c r="E3" s="13">
        <v>54795.993147173664</v>
      </c>
      <c r="F3" s="13">
        <v>59078.823771733238</v>
      </c>
      <c r="G3" s="13">
        <v>70502.575827416629</v>
      </c>
      <c r="H3" s="13">
        <v>76026.662372445018</v>
      </c>
      <c r="I3" s="13">
        <v>81477.137916218606</v>
      </c>
      <c r="J3" s="13">
        <v>87451.171267016543</v>
      </c>
      <c r="K3" s="13">
        <v>97283.953442816884</v>
      </c>
      <c r="L3" s="13">
        <v>120145.32515397172</v>
      </c>
      <c r="M3" s="13">
        <v>132780.17696545849</v>
      </c>
      <c r="N3" s="13">
        <v>154952.84435282883</v>
      </c>
      <c r="O3" s="13">
        <v>181017.08819080968</v>
      </c>
      <c r="P3" s="13">
        <v>203009.20304016327</v>
      </c>
      <c r="Q3" s="13">
        <v>235482.52038823598</v>
      </c>
      <c r="R3" s="13">
        <v>271161.52496132901</v>
      </c>
      <c r="S3" s="13">
        <v>294847.5866024287</v>
      </c>
      <c r="T3" s="13">
        <v>354520.77682628098</v>
      </c>
      <c r="U3" s="13">
        <v>376207.28219337494</v>
      </c>
      <c r="V3" s="13">
        <v>432065.08240237803</v>
      </c>
      <c r="W3" s="13">
        <v>457080.64067835343</v>
      </c>
      <c r="X3" s="13">
        <v>462406.95187917375</v>
      </c>
      <c r="Y3" s="13">
        <v>500567.17035474279</v>
      </c>
      <c r="Z3" s="13">
        <v>486974.43093024357</v>
      </c>
      <c r="AA3" s="13">
        <v>546794.30277541839</v>
      </c>
      <c r="AB3" s="13">
        <v>567635.12992022152</v>
      </c>
      <c r="AC3" s="13">
        <v>639987.83096023416</v>
      </c>
      <c r="AD3" s="13">
        <v>715179.33824357681</v>
      </c>
      <c r="AE3" s="13">
        <v>820531.69597966026</v>
      </c>
      <c r="AF3" s="13">
        <v>925878.07459122792</v>
      </c>
      <c r="AG3" s="13">
        <v>1066008.2254622618</v>
      </c>
      <c r="AH3" s="13">
        <v>1299883.9772010297</v>
      </c>
      <c r="AI3" s="13">
        <v>1501947.3219999999</v>
      </c>
      <c r="AJ3" s="13">
        <v>1675106.5029</v>
      </c>
      <c r="AK3" s="13">
        <v>1926371.8648000001</v>
      </c>
      <c r="AL3" s="13">
        <v>2093611.5597000001</v>
      </c>
      <c r="AM3" s="13">
        <v>2227532.8569999998</v>
      </c>
      <c r="AN3" s="13">
        <v>2518662.0207000002</v>
      </c>
      <c r="AO3" s="13">
        <v>2829825.8513597972</v>
      </c>
      <c r="AP3" s="13">
        <v>3016276.761485788</v>
      </c>
      <c r="AR3" t="s">
        <v>2</v>
      </c>
    </row>
    <row r="4" spans="1:47" x14ac:dyDescent="0.35">
      <c r="A4" s="17">
        <v>2</v>
      </c>
      <c r="B4" s="18" t="s">
        <v>93</v>
      </c>
      <c r="C4" s="19" t="s">
        <v>94</v>
      </c>
      <c r="D4" s="13">
        <v>2573.9076514444591</v>
      </c>
      <c r="E4" s="13">
        <v>4589.3593773580669</v>
      </c>
      <c r="F4" s="13">
        <v>5663.4287484996348</v>
      </c>
      <c r="G4" s="13">
        <v>6344.8426991989008</v>
      </c>
      <c r="H4" s="13">
        <v>7137.5014712900575</v>
      </c>
      <c r="I4" s="13">
        <v>7633.4877011173194</v>
      </c>
      <c r="J4" s="13">
        <v>8899.5741154933366</v>
      </c>
      <c r="K4" s="13">
        <v>9320.874549837592</v>
      </c>
      <c r="L4" s="13">
        <v>12188.092183459372</v>
      </c>
      <c r="M4" s="13">
        <v>13450.065559120405</v>
      </c>
      <c r="N4" s="13">
        <v>15234.374286496568</v>
      </c>
      <c r="O4" s="13">
        <v>16696.013440391427</v>
      </c>
      <c r="P4" s="13">
        <v>19253.530252844019</v>
      </c>
      <c r="Q4" s="13">
        <v>22394.636707858135</v>
      </c>
      <c r="R4" s="13">
        <v>25258.634726072956</v>
      </c>
      <c r="S4" s="13">
        <v>28165.046823788463</v>
      </c>
      <c r="T4" s="13">
        <v>30875.861600042659</v>
      </c>
      <c r="U4" s="13">
        <v>37245.051076285366</v>
      </c>
      <c r="V4" s="13">
        <v>39764.294473001995</v>
      </c>
      <c r="W4" s="13">
        <v>46008.951340796892</v>
      </c>
      <c r="X4" s="13">
        <v>50577.41324963732</v>
      </c>
      <c r="Y4" s="13">
        <v>52988.728169613576</v>
      </c>
      <c r="Z4" s="13">
        <v>69448.525490976972</v>
      </c>
      <c r="AA4" s="13">
        <v>70704.301573930483</v>
      </c>
      <c r="AB4" s="13">
        <v>93758.947720003503</v>
      </c>
      <c r="AC4" s="13">
        <v>110533.02589572691</v>
      </c>
      <c r="AD4" s="13">
        <v>128999.14124516204</v>
      </c>
      <c r="AE4" s="13">
        <v>149210.63204424339</v>
      </c>
      <c r="AF4" s="13">
        <v>163961.88241533606</v>
      </c>
      <c r="AG4" s="13">
        <v>193263.00048893172</v>
      </c>
      <c r="AH4" s="13">
        <v>251303.38498068493</v>
      </c>
      <c r="AI4" s="13">
        <v>261035.36900000001</v>
      </c>
      <c r="AJ4" s="13">
        <v>285842.00809999998</v>
      </c>
      <c r="AK4" s="13">
        <v>295794.34340000001</v>
      </c>
      <c r="AL4" s="13">
        <v>308476.04719999997</v>
      </c>
      <c r="AM4" s="13">
        <v>294011.1531</v>
      </c>
      <c r="AN4" s="13">
        <v>326807.91200000001</v>
      </c>
      <c r="AO4" s="13">
        <v>336109.13375364</v>
      </c>
      <c r="AP4" s="13">
        <v>377170.69925521885</v>
      </c>
      <c r="AR4" t="s">
        <v>44</v>
      </c>
      <c r="AS4" t="s">
        <v>45</v>
      </c>
      <c r="AT4" t="s">
        <v>3</v>
      </c>
      <c r="AU4" t="s">
        <v>4</v>
      </c>
    </row>
    <row r="5" spans="1:47" x14ac:dyDescent="0.35">
      <c r="A5" s="17">
        <v>3</v>
      </c>
      <c r="B5" s="18" t="s">
        <v>95</v>
      </c>
      <c r="C5" s="19" t="s">
        <v>96</v>
      </c>
      <c r="D5" s="13">
        <v>2262.5609948048482</v>
      </c>
      <c r="E5" s="13">
        <v>2674.6778443735898</v>
      </c>
      <c r="F5" s="13">
        <v>2927.5026886189617</v>
      </c>
      <c r="G5" s="13">
        <v>4281.1819370327703</v>
      </c>
      <c r="H5" s="13">
        <v>4310.2260953849755</v>
      </c>
      <c r="I5" s="13">
        <v>4676.2682332258564</v>
      </c>
      <c r="J5" s="13">
        <v>5369.4936882211668</v>
      </c>
      <c r="K5" s="13">
        <v>5922.7260712807083</v>
      </c>
      <c r="L5" s="13">
        <v>7835.0718972671584</v>
      </c>
      <c r="M5" s="13">
        <v>9562.1874779924619</v>
      </c>
      <c r="N5" s="13">
        <v>10278.082674217991</v>
      </c>
      <c r="O5" s="13">
        <v>11608.409292115797</v>
      </c>
      <c r="P5" s="13">
        <v>12716.266036821924</v>
      </c>
      <c r="Q5" s="13">
        <v>15864.902930764732</v>
      </c>
      <c r="R5" s="13">
        <v>20600.873715706308</v>
      </c>
      <c r="S5" s="13">
        <v>21580.965579062049</v>
      </c>
      <c r="T5" s="13">
        <v>23800.930807000728</v>
      </c>
      <c r="U5" s="13">
        <v>29687.089621174247</v>
      </c>
      <c r="V5" s="13">
        <v>34891.713507591274</v>
      </c>
      <c r="W5" s="13">
        <v>36918.537442254026</v>
      </c>
      <c r="X5" s="13">
        <v>39179.97920896751</v>
      </c>
      <c r="Y5" s="13">
        <v>39403.68647986187</v>
      </c>
      <c r="Z5" s="13">
        <v>47179.782142375188</v>
      </c>
      <c r="AA5" s="13">
        <v>52232.388228498785</v>
      </c>
      <c r="AB5" s="13">
        <v>57333.111954483313</v>
      </c>
      <c r="AC5" s="13">
        <v>68567.692378308697</v>
      </c>
      <c r="AD5" s="13">
        <v>93347.373564747439</v>
      </c>
      <c r="AE5" s="13">
        <v>89952.130226194291</v>
      </c>
      <c r="AF5" s="13">
        <v>109417.99349732709</v>
      </c>
      <c r="AG5" s="13">
        <v>122268.49243465048</v>
      </c>
      <c r="AH5" s="13">
        <v>149832.71612194195</v>
      </c>
      <c r="AI5" s="13">
        <v>167610.22291941431</v>
      </c>
      <c r="AJ5" s="13">
        <v>168305.61220169204</v>
      </c>
      <c r="AK5" s="13">
        <v>175757.86553390967</v>
      </c>
      <c r="AL5" s="13">
        <v>185980.85478382482</v>
      </c>
      <c r="AM5" s="13">
        <v>213929.8595890234</v>
      </c>
      <c r="AN5" s="13">
        <v>259789.55789866598</v>
      </c>
      <c r="AO5" s="13">
        <v>278206.86752734287</v>
      </c>
      <c r="AP5" s="13">
        <v>330684.91620523349</v>
      </c>
      <c r="AR5" t="s">
        <v>5</v>
      </c>
    </row>
    <row r="6" spans="1:47" x14ac:dyDescent="0.35">
      <c r="A6" s="17">
        <v>4</v>
      </c>
      <c r="B6" s="18" t="s">
        <v>97</v>
      </c>
      <c r="C6" s="19" t="s">
        <v>98</v>
      </c>
      <c r="D6" s="13">
        <v>4929.3554663259183</v>
      </c>
      <c r="E6" s="13">
        <v>4920.6760740871578</v>
      </c>
      <c r="F6" s="13">
        <v>5091.258268382433</v>
      </c>
      <c r="G6" s="13">
        <v>6060.6933043477329</v>
      </c>
      <c r="H6" s="13">
        <v>6848.5560767221787</v>
      </c>
      <c r="I6" s="13">
        <v>7498.5869351945375</v>
      </c>
      <c r="J6" s="13">
        <v>8087.824702544307</v>
      </c>
      <c r="K6" s="13">
        <v>8703.3614637856645</v>
      </c>
      <c r="L6" s="13">
        <v>9666.3346996992423</v>
      </c>
      <c r="M6" s="13">
        <v>12994.175038881891</v>
      </c>
      <c r="N6" s="13">
        <v>15390.554643004982</v>
      </c>
      <c r="O6" s="13">
        <v>16279.610037130038</v>
      </c>
      <c r="P6" s="13">
        <v>17888.858271028566</v>
      </c>
      <c r="Q6" s="13">
        <v>24528.192050988371</v>
      </c>
      <c r="R6" s="13">
        <v>29195.561584223444</v>
      </c>
      <c r="S6" s="13">
        <v>30363.446203784959</v>
      </c>
      <c r="T6" s="13">
        <v>36203.188548487262</v>
      </c>
      <c r="U6" s="13">
        <v>38136.853695523045</v>
      </c>
      <c r="V6" s="13">
        <v>37486.615033079863</v>
      </c>
      <c r="W6" s="13">
        <v>39801.811196889394</v>
      </c>
      <c r="X6" s="13">
        <v>45100.890151116881</v>
      </c>
      <c r="Y6" s="13">
        <v>43666.317220011777</v>
      </c>
      <c r="Z6" s="13">
        <v>47101.404265574987</v>
      </c>
      <c r="AA6" s="13">
        <v>49997.168817332524</v>
      </c>
      <c r="AB6" s="13">
        <v>57804.958770824756</v>
      </c>
      <c r="AC6" s="13">
        <v>70349.45009393846</v>
      </c>
      <c r="AD6" s="13">
        <v>88778.954707651239</v>
      </c>
      <c r="AE6" s="13">
        <v>83052.353311764717</v>
      </c>
      <c r="AF6" s="13">
        <v>99417.132441238602</v>
      </c>
      <c r="AG6" s="13">
        <v>124256.42196276915</v>
      </c>
      <c r="AH6" s="13">
        <v>155888.44358329877</v>
      </c>
      <c r="AI6" s="13">
        <v>153343.7989246081</v>
      </c>
      <c r="AJ6" s="13">
        <v>188107.4146849465</v>
      </c>
      <c r="AK6" s="13">
        <v>246585.40595971164</v>
      </c>
      <c r="AL6" s="13">
        <v>249723.49333247007</v>
      </c>
      <c r="AM6" s="13">
        <v>300517.7799238236</v>
      </c>
      <c r="AN6" s="13">
        <v>303318.44850856409</v>
      </c>
      <c r="AO6" s="13">
        <v>332630.54991052579</v>
      </c>
      <c r="AP6" s="13">
        <v>360847.42818952532</v>
      </c>
      <c r="AR6" t="s">
        <v>6</v>
      </c>
    </row>
    <row r="7" spans="1:47" x14ac:dyDescent="0.35">
      <c r="A7" s="17">
        <v>5</v>
      </c>
      <c r="B7" s="18" t="s">
        <v>99</v>
      </c>
      <c r="C7" s="19" t="s">
        <v>100</v>
      </c>
      <c r="D7" s="13">
        <v>1739.7574640381897</v>
      </c>
      <c r="E7" s="13">
        <v>2020.9033200288452</v>
      </c>
      <c r="F7" s="13">
        <v>1983.9941548899158</v>
      </c>
      <c r="G7" s="13">
        <v>2356.1380404989436</v>
      </c>
      <c r="H7" s="13">
        <v>2114.2110164814289</v>
      </c>
      <c r="I7" s="13">
        <v>2396.7286740820255</v>
      </c>
      <c r="J7" s="13">
        <v>2336.9005061512339</v>
      </c>
      <c r="K7" s="13">
        <v>2494.5067299839111</v>
      </c>
      <c r="L7" s="13">
        <v>2406.8384425269301</v>
      </c>
      <c r="M7" s="13">
        <v>2563.1116276245398</v>
      </c>
      <c r="N7" s="13">
        <v>2649.3102854732015</v>
      </c>
      <c r="O7" s="13">
        <v>2550.7347762217682</v>
      </c>
      <c r="P7" s="13">
        <v>4742.9768516688991</v>
      </c>
      <c r="Q7" s="13">
        <v>5924.5635799778102</v>
      </c>
      <c r="R7" s="13">
        <v>6518.9464977703992</v>
      </c>
      <c r="S7" s="13">
        <v>8305.0792240215851</v>
      </c>
      <c r="T7" s="13">
        <v>9659.6373736756814</v>
      </c>
      <c r="U7" s="13">
        <v>10847.353406908504</v>
      </c>
      <c r="V7" s="13">
        <v>14392.170866803743</v>
      </c>
      <c r="W7" s="13">
        <v>11906.143227933922</v>
      </c>
      <c r="X7" s="13">
        <v>11584.826267660006</v>
      </c>
      <c r="Y7" s="13">
        <v>9765.7683906813763</v>
      </c>
      <c r="Z7" s="13">
        <v>8431.2071802580722</v>
      </c>
      <c r="AA7" s="13">
        <v>8437.5550039467689</v>
      </c>
      <c r="AB7" s="13">
        <v>7395.8453934250183</v>
      </c>
      <c r="AC7" s="13">
        <v>9670.7179772248055</v>
      </c>
      <c r="AD7" s="13">
        <v>11277.629314070486</v>
      </c>
      <c r="AE7" s="13">
        <v>10908.80841856921</v>
      </c>
      <c r="AF7" s="13">
        <v>12713.657601279743</v>
      </c>
      <c r="AG7" s="13">
        <v>15637.028464922376</v>
      </c>
      <c r="AH7" s="13">
        <v>17855.357586644477</v>
      </c>
      <c r="AI7" s="13">
        <v>21721.575724850103</v>
      </c>
      <c r="AJ7" s="13">
        <v>23628.2721978681</v>
      </c>
      <c r="AK7" s="13">
        <v>21837.049212848913</v>
      </c>
      <c r="AL7" s="13">
        <v>30709.694193122374</v>
      </c>
      <c r="AM7" s="13">
        <v>35309.490988225938</v>
      </c>
      <c r="AN7" s="13">
        <v>38866.425119166954</v>
      </c>
      <c r="AO7" s="13">
        <v>38479.194040116177</v>
      </c>
      <c r="AP7" s="13">
        <v>46706.534078749464</v>
      </c>
      <c r="AR7" t="s">
        <v>7</v>
      </c>
    </row>
    <row r="8" spans="1:47" x14ac:dyDescent="0.35">
      <c r="A8" s="17">
        <v>6</v>
      </c>
      <c r="B8" s="18" t="s">
        <v>101</v>
      </c>
      <c r="C8" s="19" t="s">
        <v>102</v>
      </c>
      <c r="D8" s="13">
        <v>767.66045556620111</v>
      </c>
      <c r="E8" s="13">
        <v>897.38332782983935</v>
      </c>
      <c r="F8" s="13">
        <v>885.00339945306052</v>
      </c>
      <c r="G8" s="13">
        <v>1108.4504775661492</v>
      </c>
      <c r="H8" s="13">
        <v>1451.3770882683402</v>
      </c>
      <c r="I8" s="13">
        <v>1466.4045567637368</v>
      </c>
      <c r="J8" s="13">
        <v>1821.72728562357</v>
      </c>
      <c r="K8" s="13">
        <v>1869.0891133921273</v>
      </c>
      <c r="L8" s="13">
        <v>2202.2280472095163</v>
      </c>
      <c r="M8" s="13">
        <v>3062.7582787418141</v>
      </c>
      <c r="N8" s="13">
        <v>3494.2830117465687</v>
      </c>
      <c r="O8" s="13">
        <v>4306.3199928214608</v>
      </c>
      <c r="P8" s="13">
        <v>4055.5587893978964</v>
      </c>
      <c r="Q8" s="13">
        <v>5046.5190623134185</v>
      </c>
      <c r="R8" s="13">
        <v>5926.7980289016123</v>
      </c>
      <c r="S8" s="13">
        <v>7694.6433350075604</v>
      </c>
      <c r="T8" s="13">
        <v>7840.9632928441424</v>
      </c>
      <c r="U8" s="13">
        <v>6688.8789794186923</v>
      </c>
      <c r="V8" s="13">
        <v>7245.8472157292517</v>
      </c>
      <c r="W8" s="13">
        <v>8116.7819121137782</v>
      </c>
      <c r="X8" s="13">
        <v>8277.5515648874334</v>
      </c>
      <c r="Y8" s="13">
        <v>8965.1335567222905</v>
      </c>
      <c r="Z8" s="13">
        <v>9681.8201866670588</v>
      </c>
      <c r="AA8" s="13">
        <v>11156.468524196522</v>
      </c>
      <c r="AB8" s="13">
        <v>12420.147656561421</v>
      </c>
      <c r="AC8" s="13">
        <v>15109.903942556217</v>
      </c>
      <c r="AD8" s="13">
        <v>17936.597263984917</v>
      </c>
      <c r="AE8" s="13">
        <v>19640.022760091899</v>
      </c>
      <c r="AF8" s="13">
        <v>24843.758930160391</v>
      </c>
      <c r="AG8" s="13">
        <v>27813.443135396945</v>
      </c>
      <c r="AH8" s="13">
        <v>38308.736317126873</v>
      </c>
      <c r="AI8" s="13">
        <v>38533.896818318739</v>
      </c>
      <c r="AJ8" s="13">
        <v>36827.440294781307</v>
      </c>
      <c r="AK8" s="13">
        <v>38559.729509333498</v>
      </c>
      <c r="AL8" s="13">
        <v>46905.922578691556</v>
      </c>
      <c r="AM8" s="13">
        <v>54224.786007797869</v>
      </c>
      <c r="AN8" s="13">
        <v>57809.850468383447</v>
      </c>
      <c r="AO8" s="13">
        <v>67578.880953433792</v>
      </c>
      <c r="AP8" s="13">
        <v>72734.773373562013</v>
      </c>
      <c r="AR8" t="s">
        <v>8</v>
      </c>
    </row>
    <row r="9" spans="1:47" x14ac:dyDescent="0.35">
      <c r="A9" s="17">
        <v>7</v>
      </c>
      <c r="B9" s="18" t="s">
        <v>103</v>
      </c>
      <c r="C9" s="19" t="s">
        <v>104</v>
      </c>
      <c r="D9" s="13">
        <v>615.95001103458503</v>
      </c>
      <c r="E9" s="13">
        <v>730.55967774287205</v>
      </c>
      <c r="F9" s="13">
        <v>1196.5986473670287</v>
      </c>
      <c r="G9" s="13">
        <v>1396.7082042293523</v>
      </c>
      <c r="H9" s="13">
        <v>1731.9291912688434</v>
      </c>
      <c r="I9" s="13">
        <v>2024.3286967632828</v>
      </c>
      <c r="J9" s="13">
        <v>2691.6959100141262</v>
      </c>
      <c r="K9" s="13">
        <v>3528.9130362122651</v>
      </c>
      <c r="L9" s="13">
        <v>3733.1653097056815</v>
      </c>
      <c r="M9" s="13">
        <v>4438.4522850596186</v>
      </c>
      <c r="N9" s="13">
        <v>5476.1447328500244</v>
      </c>
      <c r="O9" s="13">
        <v>5953.2467264858278</v>
      </c>
      <c r="P9" s="13">
        <v>7017.5691390785587</v>
      </c>
      <c r="Q9" s="13">
        <v>8534.1985871142933</v>
      </c>
      <c r="R9" s="13">
        <v>9794.3151200130833</v>
      </c>
      <c r="S9" s="13">
        <v>12045.768282025856</v>
      </c>
      <c r="T9" s="13">
        <v>16467.472362295535</v>
      </c>
      <c r="U9" s="13">
        <v>14939.185539364995</v>
      </c>
      <c r="V9" s="13">
        <v>14797.066511073599</v>
      </c>
      <c r="W9" s="13">
        <v>14644.605746605088</v>
      </c>
      <c r="X9" s="13">
        <v>21833.215014860361</v>
      </c>
      <c r="Y9" s="13">
        <v>26478.363064657526</v>
      </c>
      <c r="Z9" s="13">
        <v>36056.854203304909</v>
      </c>
      <c r="AA9" s="13">
        <v>41964.357652875973</v>
      </c>
      <c r="AB9" s="13">
        <v>49377.298249326166</v>
      </c>
      <c r="AC9" s="13">
        <v>60597.859139024222</v>
      </c>
      <c r="AD9" s="13">
        <v>74845.088702814712</v>
      </c>
      <c r="AE9" s="13">
        <v>91143.325212807642</v>
      </c>
      <c r="AF9" s="13">
        <v>97841.027305673706</v>
      </c>
      <c r="AG9" s="13">
        <v>93930.762411801057</v>
      </c>
      <c r="AH9" s="13">
        <v>113798.12909276446</v>
      </c>
      <c r="AI9" s="13">
        <v>78540.300374174069</v>
      </c>
      <c r="AJ9" s="13">
        <v>148725.33548541658</v>
      </c>
      <c r="AK9" s="13">
        <v>168911.45984973892</v>
      </c>
      <c r="AL9" s="13">
        <v>226361.08816400336</v>
      </c>
      <c r="AM9" s="13">
        <v>196740.2857277279</v>
      </c>
      <c r="AN9" s="13">
        <v>180271.56616260533</v>
      </c>
      <c r="AO9" s="13">
        <v>202126.37484219499</v>
      </c>
      <c r="AP9" s="13">
        <v>154351.46515237822</v>
      </c>
      <c r="AR9" t="s">
        <v>9</v>
      </c>
    </row>
    <row r="10" spans="1:47" x14ac:dyDescent="0.35">
      <c r="A10" s="17">
        <v>8</v>
      </c>
      <c r="B10" s="18" t="s">
        <v>105</v>
      </c>
      <c r="C10" s="19" t="s">
        <v>106</v>
      </c>
      <c r="D10" s="13">
        <v>1633.228669791499</v>
      </c>
      <c r="E10" s="13">
        <v>2093.3715132472735</v>
      </c>
      <c r="F10" s="13">
        <v>2233.7305001314339</v>
      </c>
      <c r="G10" s="13">
        <v>2874.512235453928</v>
      </c>
      <c r="H10" s="13">
        <v>3102.7643989197595</v>
      </c>
      <c r="I10" s="13">
        <v>3443.3031620250185</v>
      </c>
      <c r="J10" s="13">
        <v>3709.3241036378568</v>
      </c>
      <c r="K10" s="13">
        <v>4372.849671540188</v>
      </c>
      <c r="L10" s="13">
        <v>5291.8876338644623</v>
      </c>
      <c r="M10" s="13">
        <v>6464.6989643020952</v>
      </c>
      <c r="N10" s="13">
        <v>7556.6392519931478</v>
      </c>
      <c r="O10" s="13">
        <v>8830.412507040819</v>
      </c>
      <c r="P10" s="13">
        <v>11849.369974562193</v>
      </c>
      <c r="Q10" s="13">
        <v>13754.264089598108</v>
      </c>
      <c r="R10" s="13">
        <v>16697.738686188823</v>
      </c>
      <c r="S10" s="13">
        <v>22974.291805385372</v>
      </c>
      <c r="T10" s="13">
        <v>26431.642492094608</v>
      </c>
      <c r="U10" s="13">
        <v>26419.160009012805</v>
      </c>
      <c r="V10" s="13">
        <v>33383.562695802473</v>
      </c>
      <c r="W10" s="13">
        <v>35914.12983251064</v>
      </c>
      <c r="X10" s="13">
        <v>41344.057554875035</v>
      </c>
      <c r="Y10" s="13">
        <v>44840.150133149516</v>
      </c>
      <c r="Z10" s="13">
        <v>48028.561223508834</v>
      </c>
      <c r="AA10" s="13">
        <v>52818.155525702066</v>
      </c>
      <c r="AB10" s="13">
        <v>62419.554980225876</v>
      </c>
      <c r="AC10" s="13">
        <v>72378.308022551864</v>
      </c>
      <c r="AD10" s="13">
        <v>82950.430299669955</v>
      </c>
      <c r="AE10" s="13">
        <v>92106.178315859419</v>
      </c>
      <c r="AF10" s="13">
        <v>114341.96899444763</v>
      </c>
      <c r="AG10" s="13">
        <v>128911.56116301681</v>
      </c>
      <c r="AH10" s="13">
        <v>149942.76780542484</v>
      </c>
      <c r="AI10" s="13">
        <v>203578.60543590333</v>
      </c>
      <c r="AJ10" s="13">
        <v>204224.72417591195</v>
      </c>
      <c r="AK10" s="13">
        <v>219082.75940440324</v>
      </c>
      <c r="AL10" s="13">
        <v>237018.98791761172</v>
      </c>
      <c r="AM10" s="13">
        <v>325283.66220703471</v>
      </c>
      <c r="AN10" s="13">
        <v>352815.02854758268</v>
      </c>
      <c r="AO10" s="13">
        <v>376389.93434947275</v>
      </c>
      <c r="AP10" s="13">
        <v>414670.47957979306</v>
      </c>
      <c r="AR10" t="s">
        <v>41</v>
      </c>
      <c r="AS10" t="s">
        <v>42</v>
      </c>
    </row>
    <row r="11" spans="1:47" x14ac:dyDescent="0.35">
      <c r="A11" s="17">
        <v>9</v>
      </c>
      <c r="B11" s="18" t="s">
        <v>107</v>
      </c>
      <c r="C11" s="19" t="s">
        <v>108</v>
      </c>
      <c r="D11" s="13">
        <v>786.99464348630215</v>
      </c>
      <c r="E11" s="13">
        <v>854.15922831977787</v>
      </c>
      <c r="F11" s="13">
        <v>1236.0831154607024</v>
      </c>
      <c r="G11" s="13">
        <v>1306.4587159231808</v>
      </c>
      <c r="H11" s="13">
        <v>1460.3998940216868</v>
      </c>
      <c r="I11" s="13">
        <v>1528.2816457274664</v>
      </c>
      <c r="J11" s="13">
        <v>2512.6273027139841</v>
      </c>
      <c r="K11" s="13">
        <v>2913.0416753059335</v>
      </c>
      <c r="L11" s="13">
        <v>3828.2397292551777</v>
      </c>
      <c r="M11" s="13">
        <v>3805.6763447082849</v>
      </c>
      <c r="N11" s="13">
        <v>5093.5619506736612</v>
      </c>
      <c r="O11" s="13">
        <v>5463.2661147647277</v>
      </c>
      <c r="P11" s="13">
        <v>6353.3354042777164</v>
      </c>
      <c r="Q11" s="13">
        <v>7226.3859040173247</v>
      </c>
      <c r="R11" s="13">
        <v>7574.903536994414</v>
      </c>
      <c r="S11" s="13">
        <v>9482.1850043661743</v>
      </c>
      <c r="T11" s="13">
        <v>13789.584206285581</v>
      </c>
      <c r="U11" s="13">
        <v>13029.253831921505</v>
      </c>
      <c r="V11" s="13">
        <v>13415.408147760689</v>
      </c>
      <c r="W11" s="13">
        <v>13763.929504413956</v>
      </c>
      <c r="X11" s="13">
        <v>21249.580457219559</v>
      </c>
      <c r="Y11" s="13">
        <v>23799.720421349193</v>
      </c>
      <c r="Z11" s="13">
        <v>17982.73328689361</v>
      </c>
      <c r="AA11" s="13">
        <v>17486.754500035218</v>
      </c>
      <c r="AB11" s="13">
        <v>19103.89901593887</v>
      </c>
      <c r="AC11" s="13">
        <v>17102.394096007782</v>
      </c>
      <c r="AD11" s="13">
        <v>19891.734217074572</v>
      </c>
      <c r="AE11" s="13">
        <v>26615.54692095178</v>
      </c>
      <c r="AF11" s="13">
        <v>39444.828210998981</v>
      </c>
      <c r="AG11" s="13">
        <v>48856.248864695728</v>
      </c>
      <c r="AH11" s="13">
        <v>63784.849426116612</v>
      </c>
      <c r="AI11" s="13">
        <v>45308.692734269585</v>
      </c>
      <c r="AJ11" s="13">
        <v>44264.25458523586</v>
      </c>
      <c r="AK11" s="13">
        <v>61124.437403869335</v>
      </c>
      <c r="AL11" s="13">
        <v>64792.2720041746</v>
      </c>
      <c r="AM11" s="13">
        <v>80460.696826460087</v>
      </c>
      <c r="AN11" s="13">
        <v>91907.746966837483</v>
      </c>
      <c r="AO11" s="13">
        <v>91423.763381418976</v>
      </c>
      <c r="AP11" s="13">
        <v>103351.53247349204</v>
      </c>
      <c r="AR11" t="s">
        <v>10</v>
      </c>
    </row>
    <row r="12" spans="1:47" x14ac:dyDescent="0.35">
      <c r="A12" s="17">
        <v>10</v>
      </c>
      <c r="B12" s="18" t="s">
        <v>109</v>
      </c>
      <c r="C12" s="19" t="s">
        <v>110</v>
      </c>
      <c r="D12" s="13">
        <v>1039.2109880808557</v>
      </c>
      <c r="E12" s="13">
        <v>1257.0769322386816</v>
      </c>
      <c r="F12" s="13">
        <v>1805.3454465536627</v>
      </c>
      <c r="G12" s="13">
        <v>2189.0497135826436</v>
      </c>
      <c r="H12" s="13">
        <v>2812.2390541155387</v>
      </c>
      <c r="I12" s="13">
        <v>3102.3061274395982</v>
      </c>
      <c r="J12" s="13">
        <v>3007.4727771375983</v>
      </c>
      <c r="K12" s="13">
        <v>3436.2136461075306</v>
      </c>
      <c r="L12" s="13">
        <v>3900.8964494420875</v>
      </c>
      <c r="M12" s="13">
        <v>5045.5785268071977</v>
      </c>
      <c r="N12" s="13">
        <v>6258.3947605461235</v>
      </c>
      <c r="O12" s="13">
        <v>7659.1921321558048</v>
      </c>
      <c r="P12" s="13">
        <v>7133.587111615805</v>
      </c>
      <c r="Q12" s="13">
        <v>7703.4464085632017</v>
      </c>
      <c r="R12" s="13">
        <v>9500.8588838116393</v>
      </c>
      <c r="S12" s="13">
        <v>13470.15425113934</v>
      </c>
      <c r="T12" s="13">
        <v>18153.313030708563</v>
      </c>
      <c r="U12" s="13">
        <v>15269.925663343589</v>
      </c>
      <c r="V12" s="13">
        <v>14264.032856757545</v>
      </c>
      <c r="W12" s="13">
        <v>19183.024297013457</v>
      </c>
      <c r="X12" s="13">
        <v>20193.640337160294</v>
      </c>
      <c r="Y12" s="13">
        <v>22092.945048280635</v>
      </c>
      <c r="Z12" s="13">
        <v>23218.126636504203</v>
      </c>
      <c r="AA12" s="13">
        <v>24842.345822756466</v>
      </c>
      <c r="AB12" s="13">
        <v>26885.944779613419</v>
      </c>
      <c r="AC12" s="13">
        <v>30335.915322504388</v>
      </c>
      <c r="AD12" s="13">
        <v>43202.442226051993</v>
      </c>
      <c r="AE12" s="13">
        <v>55110.549845056194</v>
      </c>
      <c r="AF12" s="13">
        <v>64047.917622726862</v>
      </c>
      <c r="AG12" s="13">
        <v>74757.903304548076</v>
      </c>
      <c r="AH12" s="13">
        <v>77659.801275701917</v>
      </c>
      <c r="AI12" s="13">
        <v>95722.758854684813</v>
      </c>
      <c r="AJ12" s="13">
        <v>103895.29547150699</v>
      </c>
      <c r="AK12" s="13">
        <v>97489.605664273055</v>
      </c>
      <c r="AL12" s="13">
        <v>113139.35931588683</v>
      </c>
      <c r="AM12" s="13">
        <v>121640.94570535835</v>
      </c>
      <c r="AN12" s="13">
        <v>147337.08924033408</v>
      </c>
      <c r="AO12" s="13">
        <v>163531.63093134397</v>
      </c>
      <c r="AP12" s="13">
        <v>178739.77877397044</v>
      </c>
      <c r="AR12" s="13" t="s">
        <v>11</v>
      </c>
    </row>
    <row r="13" spans="1:47" x14ac:dyDescent="0.35">
      <c r="A13" s="17">
        <v>11</v>
      </c>
      <c r="B13" s="18" t="s">
        <v>111</v>
      </c>
      <c r="C13" s="19" t="s">
        <v>112</v>
      </c>
      <c r="D13" s="13">
        <v>3560.5339113421928</v>
      </c>
      <c r="E13" s="13">
        <v>4510.5006851695334</v>
      </c>
      <c r="F13" s="13">
        <v>4841.5603167881272</v>
      </c>
      <c r="G13" s="13">
        <v>5601.047532981821</v>
      </c>
      <c r="H13" s="13">
        <v>6088.8667554287786</v>
      </c>
      <c r="I13" s="13">
        <v>7270.9024784378562</v>
      </c>
      <c r="J13" s="13">
        <v>6731.0711572390655</v>
      </c>
      <c r="K13" s="13">
        <v>8220.1518615182958</v>
      </c>
      <c r="L13" s="13">
        <v>11891.866126474433</v>
      </c>
      <c r="M13" s="13">
        <v>13021.06608025312</v>
      </c>
      <c r="N13" s="13">
        <v>16119.456221494833</v>
      </c>
      <c r="O13" s="13">
        <v>18092.249117516814</v>
      </c>
      <c r="P13" s="13">
        <v>19231.339301949891</v>
      </c>
      <c r="Q13" s="13">
        <v>21156.10796198537</v>
      </c>
      <c r="R13" s="13">
        <v>27664.463670507892</v>
      </c>
      <c r="S13" s="13">
        <v>36558.458335014773</v>
      </c>
      <c r="T13" s="13">
        <v>41377.661785084805</v>
      </c>
      <c r="U13" s="13">
        <v>41916.496053757946</v>
      </c>
      <c r="V13" s="13">
        <v>44391.91084064568</v>
      </c>
      <c r="W13" s="13">
        <v>47219.135206310697</v>
      </c>
      <c r="X13" s="13">
        <v>51305.019238590605</v>
      </c>
      <c r="Y13" s="13">
        <v>52584.182692980445</v>
      </c>
      <c r="Z13" s="13">
        <v>60711.847953154531</v>
      </c>
      <c r="AA13" s="13">
        <v>74457.425937708089</v>
      </c>
      <c r="AB13" s="13">
        <v>93927.820440674637</v>
      </c>
      <c r="AC13" s="13">
        <v>91386.999146443952</v>
      </c>
      <c r="AD13" s="13">
        <v>129808.65392341111</v>
      </c>
      <c r="AE13" s="13">
        <v>165040.44719382506</v>
      </c>
      <c r="AF13" s="13">
        <v>155406.56351000743</v>
      </c>
      <c r="AG13" s="13">
        <v>177726.17546006711</v>
      </c>
      <c r="AH13" s="13">
        <v>214555.86794218459</v>
      </c>
      <c r="AI13" s="13">
        <v>229352.08620038111</v>
      </c>
      <c r="AJ13" s="13">
        <v>248531.44382558871</v>
      </c>
      <c r="AK13" s="13">
        <v>286602.78683405649</v>
      </c>
      <c r="AL13" s="13">
        <v>273152.31983398361</v>
      </c>
      <c r="AM13" s="13">
        <v>232279.52521947891</v>
      </c>
      <c r="AN13" s="13">
        <v>273119.28510520089</v>
      </c>
      <c r="AO13" s="13">
        <v>332498.60529390094</v>
      </c>
      <c r="AP13" s="13">
        <v>365191.24904392281</v>
      </c>
      <c r="AR13" s="13" t="s">
        <v>12</v>
      </c>
      <c r="AS13" s="13" t="s">
        <v>13</v>
      </c>
    </row>
    <row r="14" spans="1:47" x14ac:dyDescent="0.35">
      <c r="A14" s="17">
        <v>12</v>
      </c>
      <c r="B14" s="18" t="s">
        <v>113</v>
      </c>
      <c r="C14" s="19" t="s">
        <v>114</v>
      </c>
      <c r="D14" s="13">
        <v>2169.8865419590766</v>
      </c>
      <c r="E14" s="13">
        <v>2579.9770861867491</v>
      </c>
      <c r="F14" s="13">
        <v>2906.6846836909826</v>
      </c>
      <c r="G14" s="13">
        <v>3531.0637195879917</v>
      </c>
      <c r="H14" s="13">
        <v>4299.5381625130967</v>
      </c>
      <c r="I14" s="13">
        <v>4951.791884478871</v>
      </c>
      <c r="J14" s="13">
        <v>5087.3609735626987</v>
      </c>
      <c r="K14" s="13">
        <v>5907.7816254259678</v>
      </c>
      <c r="L14" s="13">
        <v>6610.3093196600448</v>
      </c>
      <c r="M14" s="13">
        <v>8419.1005106745379</v>
      </c>
      <c r="N14" s="13">
        <v>9244.9489219658826</v>
      </c>
      <c r="O14" s="13">
        <v>9937.521320007274</v>
      </c>
      <c r="P14" s="13">
        <v>12460.507623099367</v>
      </c>
      <c r="Q14" s="13">
        <v>12097.567062324906</v>
      </c>
      <c r="R14" s="13">
        <v>14060.288449033793</v>
      </c>
      <c r="S14" s="13">
        <v>20002.878570973044</v>
      </c>
      <c r="T14" s="13">
        <v>23359.552201461684</v>
      </c>
      <c r="U14" s="13">
        <v>20414.569261204611</v>
      </c>
      <c r="V14" s="13">
        <v>23671.503395995434</v>
      </c>
      <c r="W14" s="13">
        <v>24113.737325237158</v>
      </c>
      <c r="X14" s="13">
        <v>25891.1712128894</v>
      </c>
      <c r="Y14" s="13">
        <v>25098.887195245865</v>
      </c>
      <c r="Z14" s="13">
        <v>27866.154547425587</v>
      </c>
      <c r="AA14" s="13">
        <v>31044.564124961158</v>
      </c>
      <c r="AB14" s="13">
        <v>37750.344197776954</v>
      </c>
      <c r="AC14" s="13">
        <v>43195.944266685576</v>
      </c>
      <c r="AD14" s="13">
        <v>53256.891178360514</v>
      </c>
      <c r="AE14" s="13">
        <v>62179.439955504029</v>
      </c>
      <c r="AF14" s="13">
        <v>84562.50092821334</v>
      </c>
      <c r="AG14" s="13">
        <v>89555.315704110704</v>
      </c>
      <c r="AH14" s="13">
        <v>103710.71796859705</v>
      </c>
      <c r="AI14" s="13">
        <v>125550.65741387964</v>
      </c>
      <c r="AJ14" s="13">
        <v>126807.60957513411</v>
      </c>
      <c r="AK14" s="13">
        <v>112501.6558237369</v>
      </c>
      <c r="AL14" s="13">
        <v>126879.66573687736</v>
      </c>
      <c r="AM14" s="13">
        <v>140160.26930385898</v>
      </c>
      <c r="AN14" s="13">
        <v>167912.50180403204</v>
      </c>
      <c r="AO14" s="13">
        <v>191339.2528933369</v>
      </c>
      <c r="AP14" s="13">
        <v>196668.24333522591</v>
      </c>
      <c r="AR14" t="s">
        <v>16</v>
      </c>
    </row>
    <row r="15" spans="1:47" x14ac:dyDescent="0.35">
      <c r="A15" s="17">
        <v>13</v>
      </c>
      <c r="B15" s="18" t="s">
        <v>115</v>
      </c>
      <c r="C15" s="19" t="s">
        <v>116</v>
      </c>
      <c r="D15" s="13">
        <v>971.69269339682762</v>
      </c>
      <c r="E15" s="13">
        <v>1128.1212873375061</v>
      </c>
      <c r="F15" s="13">
        <v>1495.5641476184085</v>
      </c>
      <c r="G15" s="13">
        <v>1684.7389357706052</v>
      </c>
      <c r="H15" s="13">
        <v>2121.758949512006</v>
      </c>
      <c r="I15" s="13">
        <v>2013.7555536562375</v>
      </c>
      <c r="J15" s="13">
        <v>2512.0930372795037</v>
      </c>
      <c r="K15" s="13">
        <v>3195.814488114388</v>
      </c>
      <c r="L15" s="13">
        <v>3545.7320915150349</v>
      </c>
      <c r="M15" s="13">
        <v>4503.4047494601527</v>
      </c>
      <c r="N15" s="13">
        <v>4957.9048354863153</v>
      </c>
      <c r="O15" s="13">
        <v>4874.0313576097478</v>
      </c>
      <c r="P15" s="13">
        <v>5670.5157016276644</v>
      </c>
      <c r="Q15" s="13">
        <v>6160.3608894664903</v>
      </c>
      <c r="R15" s="13">
        <v>9591.894120055189</v>
      </c>
      <c r="S15" s="13">
        <v>10106.7435109776</v>
      </c>
      <c r="T15" s="13">
        <v>10500.355607624286</v>
      </c>
      <c r="U15" s="13">
        <v>11449.84581990305</v>
      </c>
      <c r="V15" s="13">
        <v>13049.985464677005</v>
      </c>
      <c r="W15" s="13">
        <v>11915.117320711644</v>
      </c>
      <c r="X15" s="13">
        <v>15320.760479629413</v>
      </c>
      <c r="Y15" s="13">
        <v>17658.533139528856</v>
      </c>
      <c r="Z15" s="13">
        <v>16406.610221145635</v>
      </c>
      <c r="AA15" s="13">
        <v>19508.251792075887</v>
      </c>
      <c r="AB15" s="13">
        <v>24586.587416124283</v>
      </c>
      <c r="AC15" s="13">
        <v>33181.421759785895</v>
      </c>
      <c r="AD15" s="13">
        <v>41565.746903449151</v>
      </c>
      <c r="AE15" s="13">
        <v>48748.554387199787</v>
      </c>
      <c r="AF15" s="13">
        <v>56187.589113324881</v>
      </c>
      <c r="AG15" s="13">
        <v>69011.291473458477</v>
      </c>
      <c r="AH15" s="13">
        <v>77649.642915381075</v>
      </c>
      <c r="AI15" s="13">
        <v>82246.407694277805</v>
      </c>
      <c r="AJ15" s="13">
        <v>87451.726591383369</v>
      </c>
      <c r="AK15" s="13">
        <v>97430.080384383124</v>
      </c>
      <c r="AL15" s="13">
        <v>91610.977737132998</v>
      </c>
      <c r="AM15" s="13">
        <v>119028.2108520873</v>
      </c>
      <c r="AN15" s="13">
        <v>133175.02930973718</v>
      </c>
      <c r="AO15" s="13">
        <v>144399.54108065314</v>
      </c>
      <c r="AP15" s="13">
        <v>150673.97282829098</v>
      </c>
      <c r="AR15" t="s">
        <v>14</v>
      </c>
      <c r="AS15" s="13" t="s">
        <v>15</v>
      </c>
    </row>
    <row r="16" spans="1:47" x14ac:dyDescent="0.35">
      <c r="A16" s="17">
        <v>14</v>
      </c>
      <c r="B16" s="18" t="s">
        <v>117</v>
      </c>
      <c r="C16" s="19" t="s">
        <v>118</v>
      </c>
      <c r="D16" s="13">
        <v>1820.1804103711806</v>
      </c>
      <c r="E16" s="13">
        <v>2327.9409531011856</v>
      </c>
      <c r="F16" s="13">
        <v>2708.5712023052565</v>
      </c>
      <c r="G16" s="13">
        <v>2947.1060553050343</v>
      </c>
      <c r="H16" s="13">
        <v>3422.9070745338299</v>
      </c>
      <c r="I16" s="13">
        <v>3514.9269000565673</v>
      </c>
      <c r="J16" s="13">
        <v>4361.5864312356789</v>
      </c>
      <c r="K16" s="13">
        <v>4339.6609150408121</v>
      </c>
      <c r="L16" s="13">
        <v>5298.3496305393619</v>
      </c>
      <c r="M16" s="13">
        <v>6463.938277131947</v>
      </c>
      <c r="N16" s="13">
        <v>7841.607283567947</v>
      </c>
      <c r="O16" s="13">
        <v>8641.1180022799981</v>
      </c>
      <c r="P16" s="13">
        <v>8717.2764580484272</v>
      </c>
      <c r="Q16" s="13">
        <v>9822.7773701049628</v>
      </c>
      <c r="R16" s="13">
        <v>12683.433431394737</v>
      </c>
      <c r="S16" s="13">
        <v>21037.680368025751</v>
      </c>
      <c r="T16" s="13">
        <v>21531.929743965673</v>
      </c>
      <c r="U16" s="13">
        <v>21494.861638093218</v>
      </c>
      <c r="V16" s="13">
        <v>18613.626462206754</v>
      </c>
      <c r="W16" s="13">
        <v>24320.813692448406</v>
      </c>
      <c r="X16" s="13">
        <v>25586.572488303154</v>
      </c>
      <c r="Y16" s="13">
        <v>28170.046531243934</v>
      </c>
      <c r="Z16" s="13">
        <v>32558.916506950463</v>
      </c>
      <c r="AA16" s="13">
        <v>37977.496367681022</v>
      </c>
      <c r="AB16" s="13">
        <v>41518.06755418855</v>
      </c>
      <c r="AC16" s="13">
        <v>50936.528304939187</v>
      </c>
      <c r="AD16" s="13">
        <v>55775.37932958256</v>
      </c>
      <c r="AE16" s="13">
        <v>56909.27676961929</v>
      </c>
      <c r="AF16" s="13">
        <v>61547.558591756293</v>
      </c>
      <c r="AG16" s="13">
        <v>88444.421110808194</v>
      </c>
      <c r="AH16" s="13">
        <v>103400.99267219758</v>
      </c>
      <c r="AI16" s="13">
        <v>133193.72929989794</v>
      </c>
      <c r="AJ16" s="13">
        <v>148133.83766480727</v>
      </c>
      <c r="AK16" s="13">
        <v>140543.30063418337</v>
      </c>
      <c r="AL16" s="13">
        <v>178461.6837946107</v>
      </c>
      <c r="AM16" s="13">
        <v>233744.20170118636</v>
      </c>
      <c r="AN16" s="13">
        <v>251131.45168275383</v>
      </c>
      <c r="AO16" s="13">
        <v>262813.12612577662</v>
      </c>
      <c r="AP16" s="13">
        <v>339212.25354206056</v>
      </c>
      <c r="AR16" t="s">
        <v>17</v>
      </c>
      <c r="AS16" t="s">
        <v>18</v>
      </c>
    </row>
    <row r="17" spans="1:79" x14ac:dyDescent="0.35">
      <c r="A17" s="17">
        <v>15</v>
      </c>
      <c r="B17" s="18" t="s">
        <v>119</v>
      </c>
      <c r="C17" s="19" t="s">
        <v>120</v>
      </c>
      <c r="D17" s="13">
        <v>1141.2967066163565</v>
      </c>
      <c r="E17" s="13">
        <v>1316.1514003154532</v>
      </c>
      <c r="F17" s="13">
        <v>1219.8505921705585</v>
      </c>
      <c r="G17" s="13">
        <v>1529.9632664251228</v>
      </c>
      <c r="H17" s="13">
        <v>1522.0306622161568</v>
      </c>
      <c r="I17" s="13">
        <v>1958.490803986374</v>
      </c>
      <c r="J17" s="13">
        <v>1796.9111205180582</v>
      </c>
      <c r="K17" s="13">
        <v>1914.9738928201978</v>
      </c>
      <c r="L17" s="13">
        <v>1837.922430425763</v>
      </c>
      <c r="M17" s="13">
        <v>1923.6053527377687</v>
      </c>
      <c r="N17" s="13">
        <v>2058.2487701129244</v>
      </c>
      <c r="O17" s="13">
        <v>1982.9326184418239</v>
      </c>
      <c r="P17" s="13">
        <v>3074.4527910091779</v>
      </c>
      <c r="Q17" s="13">
        <v>4093.8686374801259</v>
      </c>
      <c r="R17" s="13">
        <v>4250.8106205423337</v>
      </c>
      <c r="S17" s="13">
        <v>5298.053114979034</v>
      </c>
      <c r="T17" s="13">
        <v>5738.0642518886798</v>
      </c>
      <c r="U17" s="13">
        <v>7634.981000101071</v>
      </c>
      <c r="V17" s="13">
        <v>9458.4637054222767</v>
      </c>
      <c r="W17" s="13">
        <v>10207.83058711587</v>
      </c>
      <c r="X17" s="13">
        <v>9814.5874173659849</v>
      </c>
      <c r="Y17" s="13">
        <v>9761.1701630234566</v>
      </c>
      <c r="Z17" s="13">
        <v>9007.9778430378701</v>
      </c>
      <c r="AA17" s="13">
        <v>10227.283905600536</v>
      </c>
      <c r="AB17" s="13">
        <v>11323.880926448339</v>
      </c>
      <c r="AC17" s="13">
        <v>13014.805889638299</v>
      </c>
      <c r="AD17" s="13">
        <v>17627.773114129515</v>
      </c>
      <c r="AE17" s="13">
        <v>17713.999703320151</v>
      </c>
      <c r="AF17" s="13">
        <v>19374.058746132978</v>
      </c>
      <c r="AG17" s="13">
        <v>28206.969074725064</v>
      </c>
      <c r="AH17" s="13">
        <v>32220.555082714742</v>
      </c>
      <c r="AI17" s="13">
        <v>35282.31018254254</v>
      </c>
      <c r="AJ17" s="13">
        <v>43928.29767547681</v>
      </c>
      <c r="AK17" s="13">
        <v>47022.005088533871</v>
      </c>
      <c r="AL17" s="13">
        <v>53633.635005700926</v>
      </c>
      <c r="AM17" s="13">
        <v>92872.165694328985</v>
      </c>
      <c r="AN17" s="13">
        <v>76267.374186135974</v>
      </c>
      <c r="AO17" s="13">
        <v>85205.642965519248</v>
      </c>
      <c r="AP17" s="13">
        <v>91497.022902869488</v>
      </c>
      <c r="AR17" s="3" t="s">
        <v>19</v>
      </c>
    </row>
    <row r="18" spans="1:79" x14ac:dyDescent="0.35">
      <c r="A18" s="17">
        <v>16</v>
      </c>
      <c r="B18" s="18" t="s">
        <v>121</v>
      </c>
      <c r="C18" s="19" t="s">
        <v>122</v>
      </c>
      <c r="D18" s="13">
        <v>2808.8912709025176</v>
      </c>
      <c r="E18" s="13">
        <v>3262.3810595911373</v>
      </c>
      <c r="F18" s="13">
        <v>3857.3120954362616</v>
      </c>
      <c r="G18" s="13">
        <v>4556.9122767502668</v>
      </c>
      <c r="H18" s="13">
        <v>5509.5927738223018</v>
      </c>
      <c r="I18" s="13">
        <v>6655.6562212364397</v>
      </c>
      <c r="J18" s="13">
        <v>7569.7194759807535</v>
      </c>
      <c r="K18" s="13">
        <v>8496.4330019709814</v>
      </c>
      <c r="L18" s="13">
        <v>9883.174121164906</v>
      </c>
      <c r="M18" s="13">
        <v>11822.194605191695</v>
      </c>
      <c r="N18" s="13">
        <v>14207.090406300103</v>
      </c>
      <c r="O18" s="13">
        <v>17394.529661811699</v>
      </c>
      <c r="P18" s="13">
        <v>21967.177253727099</v>
      </c>
      <c r="Q18" s="13">
        <v>25895.689507263894</v>
      </c>
      <c r="R18" s="13">
        <v>32489.066389397249</v>
      </c>
      <c r="S18" s="13">
        <v>37853.810192208941</v>
      </c>
      <c r="T18" s="13">
        <v>40853.065071282806</v>
      </c>
      <c r="U18" s="13">
        <v>48031.628711549696</v>
      </c>
      <c r="V18" s="13">
        <v>59432.561822243246</v>
      </c>
      <c r="W18" s="13">
        <v>57532.643523545987</v>
      </c>
      <c r="X18" s="13">
        <v>59515.347202470002</v>
      </c>
      <c r="Y18" s="13">
        <v>61448.636887970257</v>
      </c>
      <c r="Z18" s="13">
        <v>70476.341173102075</v>
      </c>
      <c r="AA18" s="13">
        <v>73284.306954305008</v>
      </c>
      <c r="AB18" s="13">
        <v>77502.85869836295</v>
      </c>
      <c r="AC18" s="13">
        <v>83469.93959068798</v>
      </c>
      <c r="AD18" s="13">
        <v>93254.416491184631</v>
      </c>
      <c r="AE18" s="13">
        <v>105895.06768255027</v>
      </c>
      <c r="AF18" s="13">
        <v>108535.90777666382</v>
      </c>
      <c r="AG18" s="13">
        <v>140906.22385250431</v>
      </c>
      <c r="AH18" s="13">
        <v>161495.1620453248</v>
      </c>
      <c r="AI18" s="13">
        <v>186668</v>
      </c>
      <c r="AJ18" s="13">
        <v>215349.64499999999</v>
      </c>
      <c r="AK18" s="13">
        <v>260154.6073</v>
      </c>
      <c r="AL18" s="13">
        <v>282257.77519999997</v>
      </c>
      <c r="AM18" s="13">
        <v>334964.61190000002</v>
      </c>
      <c r="AN18" s="13">
        <v>355709</v>
      </c>
      <c r="AO18" s="13">
        <v>425717.72884133848</v>
      </c>
      <c r="AP18" s="13">
        <v>450631.02284800453</v>
      </c>
      <c r="AR18" s="3" t="s">
        <v>20</v>
      </c>
    </row>
    <row r="19" spans="1:79" x14ac:dyDescent="0.35">
      <c r="A19" s="17">
        <v>17</v>
      </c>
      <c r="B19" s="18" t="s">
        <v>123</v>
      </c>
      <c r="C19" s="19" t="s">
        <v>124</v>
      </c>
      <c r="D19" s="13">
        <v>7240.8860969720763</v>
      </c>
      <c r="E19" s="13">
        <v>8272.4928749867649</v>
      </c>
      <c r="F19" s="13">
        <v>9379.1886122074484</v>
      </c>
      <c r="G19" s="13">
        <v>10782.774541981071</v>
      </c>
      <c r="H19" s="13">
        <v>12650.756804074859</v>
      </c>
      <c r="I19" s="13">
        <v>14764.799809412911</v>
      </c>
      <c r="J19" s="13">
        <v>16988.588216667413</v>
      </c>
      <c r="K19" s="13">
        <v>20141.169288562247</v>
      </c>
      <c r="L19" s="13">
        <v>23484.36079536461</v>
      </c>
      <c r="M19" s="13">
        <v>27252.671332748607</v>
      </c>
      <c r="N19" s="13">
        <v>33101.523647517213</v>
      </c>
      <c r="O19" s="13">
        <v>37204.846464435657</v>
      </c>
      <c r="P19" s="13">
        <v>42449.521461285251</v>
      </c>
      <c r="Q19" s="13">
        <v>46893.632631523215</v>
      </c>
      <c r="R19" s="13">
        <v>53888.16307544733</v>
      </c>
      <c r="S19" s="13">
        <v>63387.894055032353</v>
      </c>
      <c r="T19" s="13">
        <v>72159.308670356462</v>
      </c>
      <c r="U19" s="13">
        <v>89626.670039895485</v>
      </c>
      <c r="V19" s="13">
        <v>106101.09426613736</v>
      </c>
      <c r="W19" s="13">
        <v>121902.54046128281</v>
      </c>
      <c r="X19" s="13">
        <v>133828.63815920209</v>
      </c>
      <c r="Y19" s="13">
        <v>144424.29328759294</v>
      </c>
      <c r="Z19" s="13">
        <v>161730.07225564288</v>
      </c>
      <c r="AA19" s="13">
        <v>187951.63436704586</v>
      </c>
      <c r="AB19" s="13">
        <v>255447.30624121707</v>
      </c>
      <c r="AC19" s="13">
        <v>298540.25881006574</v>
      </c>
      <c r="AD19" s="13">
        <v>357379.48186772363</v>
      </c>
      <c r="AE19" s="13">
        <v>432601.28434048407</v>
      </c>
      <c r="AF19" s="13">
        <v>501581.3487029422</v>
      </c>
      <c r="AG19" s="13">
        <v>555713.94627191266</v>
      </c>
      <c r="AH19" s="13">
        <v>632753.38771985401</v>
      </c>
      <c r="AI19" s="13">
        <v>777334.54890000005</v>
      </c>
      <c r="AJ19" s="13">
        <v>849364.897</v>
      </c>
      <c r="AK19" s="13">
        <v>921469.97950000002</v>
      </c>
      <c r="AL19" s="13">
        <v>979085.87280000001</v>
      </c>
      <c r="AM19" s="13">
        <v>991083.69940000004</v>
      </c>
      <c r="AN19" s="13">
        <v>1080870.0989999999</v>
      </c>
      <c r="AO19" s="13">
        <v>1200413.843739152</v>
      </c>
      <c r="AP19" s="13">
        <v>1349795.3351642715</v>
      </c>
      <c r="AR19" s="3" t="s">
        <v>21</v>
      </c>
    </row>
    <row r="20" spans="1:79" x14ac:dyDescent="0.35">
      <c r="A20" s="17">
        <v>18</v>
      </c>
      <c r="B20" s="18" t="s">
        <v>125</v>
      </c>
      <c r="C20" s="19" t="s">
        <v>126</v>
      </c>
      <c r="D20" s="13">
        <v>9270.373697385201</v>
      </c>
      <c r="E20" s="13">
        <v>11364.750796952918</v>
      </c>
      <c r="F20" s="13">
        <v>12564.714959258707</v>
      </c>
      <c r="G20" s="13">
        <v>14490.965595317284</v>
      </c>
      <c r="H20" s="13">
        <v>16862.213695896942</v>
      </c>
      <c r="I20" s="13">
        <v>19656.199851907844</v>
      </c>
      <c r="J20" s="13">
        <v>21861.446084422259</v>
      </c>
      <c r="K20" s="13">
        <v>24308.367195666331</v>
      </c>
      <c r="L20" s="13">
        <v>28641.555666919867</v>
      </c>
      <c r="M20" s="13">
        <v>33528.718529954444</v>
      </c>
      <c r="N20" s="13">
        <v>39170.796807352504</v>
      </c>
      <c r="O20" s="13">
        <v>44602.246475534484</v>
      </c>
      <c r="P20" s="13">
        <v>51979.757824507375</v>
      </c>
      <c r="Q20" s="13">
        <v>61020.810567501838</v>
      </c>
      <c r="R20" s="13">
        <v>73325.905579000435</v>
      </c>
      <c r="S20" s="13">
        <v>89626.218653167292</v>
      </c>
      <c r="T20" s="13">
        <v>105221.5494243167</v>
      </c>
      <c r="U20" s="13">
        <v>119151.46809550337</v>
      </c>
      <c r="V20" s="13">
        <v>134919.05383364612</v>
      </c>
      <c r="W20" s="13">
        <v>150020.36086459993</v>
      </c>
      <c r="X20" s="13">
        <v>165680.24694428057</v>
      </c>
      <c r="Y20" s="13">
        <v>184866.07486071714</v>
      </c>
      <c r="Z20" s="13">
        <v>205114.19088721627</v>
      </c>
      <c r="AA20" s="13">
        <v>233851.27493949342</v>
      </c>
      <c r="AB20" s="13">
        <v>272045.9399346771</v>
      </c>
      <c r="AC20" s="13">
        <v>315530.35091372434</v>
      </c>
      <c r="AD20" s="13">
        <v>374306.38779638259</v>
      </c>
      <c r="AE20" s="13">
        <v>422836.62662451778</v>
      </c>
      <c r="AF20" s="13">
        <v>480934.727640478</v>
      </c>
      <c r="AG20" s="13">
        <v>542511.76011767297</v>
      </c>
      <c r="AH20" s="13">
        <v>666811.68463432486</v>
      </c>
      <c r="AI20" s="13">
        <v>793681.47050000005</v>
      </c>
      <c r="AJ20" s="13">
        <v>954683.20719999995</v>
      </c>
      <c r="AK20" s="13">
        <v>1078420.5559</v>
      </c>
      <c r="AL20" s="13">
        <v>1206474.3866999999</v>
      </c>
      <c r="AM20" s="13">
        <v>1307323.2080999999</v>
      </c>
      <c r="AN20" s="13">
        <v>1468582.9716</v>
      </c>
      <c r="AO20" s="13">
        <v>1722671.47928513</v>
      </c>
      <c r="AP20" s="13">
        <v>1954298.1280546889</v>
      </c>
      <c r="AR20" t="s">
        <v>22</v>
      </c>
    </row>
    <row r="21" spans="1:79" x14ac:dyDescent="0.35">
      <c r="A21" s="17">
        <v>19</v>
      </c>
      <c r="B21" s="18" t="s">
        <v>127</v>
      </c>
      <c r="C21" s="19" t="s">
        <v>128</v>
      </c>
      <c r="D21" s="13">
        <v>776.964612115877</v>
      </c>
      <c r="E21" s="13">
        <v>912.67361067248248</v>
      </c>
      <c r="F21" s="13">
        <v>1119.3667019583197</v>
      </c>
      <c r="G21" s="13">
        <v>1329.0809881545313</v>
      </c>
      <c r="H21" s="13">
        <v>1516.39507259775</v>
      </c>
      <c r="I21" s="13">
        <v>1727.878716323964</v>
      </c>
      <c r="J21" s="13">
        <v>1839.2957693924509</v>
      </c>
      <c r="K21" s="13">
        <v>2087.0337520431594</v>
      </c>
      <c r="L21" s="13">
        <v>2533.041147603336</v>
      </c>
      <c r="M21" s="13">
        <v>3033.430051550255</v>
      </c>
      <c r="N21" s="13">
        <v>3577.3675216227875</v>
      </c>
      <c r="O21" s="13">
        <v>4088.4669816257083</v>
      </c>
      <c r="P21" s="13">
        <v>4821.610279876586</v>
      </c>
      <c r="Q21" s="13">
        <v>5668.4575088755846</v>
      </c>
      <c r="R21" s="13">
        <v>6411.4546597466024</v>
      </c>
      <c r="S21" s="13">
        <v>8529.1899057140017</v>
      </c>
      <c r="T21" s="13">
        <v>10606.191468273617</v>
      </c>
      <c r="U21" s="13">
        <v>12183.01043907886</v>
      </c>
      <c r="V21" s="13">
        <v>14478.47866460872</v>
      </c>
      <c r="W21" s="13">
        <v>16591.464402616646</v>
      </c>
      <c r="X21" s="13">
        <v>18504.444620442409</v>
      </c>
      <c r="Y21" s="13">
        <v>20398.489800548956</v>
      </c>
      <c r="Z21" s="13">
        <v>22528.978198273966</v>
      </c>
      <c r="AA21" s="13">
        <v>25232.508724066283</v>
      </c>
      <c r="AB21" s="13">
        <v>30362.442896080302</v>
      </c>
      <c r="AC21" s="13">
        <v>36648.58899851195</v>
      </c>
      <c r="AD21" s="13">
        <v>44319.063851499195</v>
      </c>
      <c r="AE21" s="13">
        <v>52107.418503311019</v>
      </c>
      <c r="AF21" s="13">
        <v>55860.170770779281</v>
      </c>
      <c r="AG21" s="13">
        <v>60781.881481842574</v>
      </c>
      <c r="AH21" s="13">
        <v>75399.76558750699</v>
      </c>
      <c r="AI21" s="13">
        <v>89900.832299999995</v>
      </c>
      <c r="AJ21" s="13">
        <v>99849.532900000006</v>
      </c>
      <c r="AK21" s="13">
        <v>106139.71339999999</v>
      </c>
      <c r="AL21" s="13">
        <v>114359.0763</v>
      </c>
      <c r="AM21" s="13">
        <v>126645.62910000001</v>
      </c>
      <c r="AN21" s="13">
        <v>140417.79699999999</v>
      </c>
      <c r="AO21" s="13">
        <v>158723.08939581789</v>
      </c>
      <c r="AP21" s="13">
        <v>180689.52560832261</v>
      </c>
      <c r="AR21" t="s">
        <v>24</v>
      </c>
    </row>
    <row r="22" spans="1:79" x14ac:dyDescent="0.35">
      <c r="A22" s="17">
        <v>20</v>
      </c>
      <c r="B22" s="18" t="s">
        <v>129</v>
      </c>
      <c r="C22" s="19" t="s">
        <v>130</v>
      </c>
      <c r="D22" s="13">
        <v>4445.6884750106819</v>
      </c>
      <c r="E22" s="13">
        <v>5596.3493992243621</v>
      </c>
      <c r="F22" s="13">
        <v>6801.8570034225422</v>
      </c>
      <c r="G22" s="13">
        <v>7975.0376882019673</v>
      </c>
      <c r="H22" s="13">
        <v>8962.0439269118269</v>
      </c>
      <c r="I22" s="13">
        <v>10673.832409439377</v>
      </c>
      <c r="J22" s="13">
        <v>12536.777672204407</v>
      </c>
      <c r="K22" s="13">
        <v>14711.280498950233</v>
      </c>
      <c r="L22" s="13">
        <v>17073.802021603296</v>
      </c>
      <c r="M22" s="13">
        <v>20003.720029375701</v>
      </c>
      <c r="N22" s="13">
        <v>23385.27599452918</v>
      </c>
      <c r="O22" s="13">
        <v>27270.631578953587</v>
      </c>
      <c r="P22" s="13">
        <v>32227.838761014224</v>
      </c>
      <c r="Q22" s="13">
        <v>37794.443075020834</v>
      </c>
      <c r="R22" s="13">
        <v>44193.674468183723</v>
      </c>
      <c r="S22" s="13">
        <v>50431.898064184286</v>
      </c>
      <c r="T22" s="13">
        <v>59433.514808563661</v>
      </c>
      <c r="U22" s="13">
        <v>69378.478621352784</v>
      </c>
      <c r="V22" s="13">
        <v>79301.661262868409</v>
      </c>
      <c r="W22" s="13">
        <v>89618.498668289481</v>
      </c>
      <c r="X22" s="13">
        <v>98790.099222507881</v>
      </c>
      <c r="Y22" s="13">
        <v>106383.21056057712</v>
      </c>
      <c r="Z22" s="13">
        <v>120216.35479337182</v>
      </c>
      <c r="AA22" s="13">
        <v>139411.20203383575</v>
      </c>
      <c r="AB22" s="13">
        <v>161654.71319360699</v>
      </c>
      <c r="AC22" s="13">
        <v>184633.42990260592</v>
      </c>
      <c r="AD22" s="13">
        <v>211234.92829833392</v>
      </c>
      <c r="AE22" s="13">
        <v>232881.79759878406</v>
      </c>
      <c r="AF22" s="13">
        <v>257572.33542684221</v>
      </c>
      <c r="AG22" s="13">
        <v>287852.37753379217</v>
      </c>
      <c r="AH22" s="13">
        <v>338770.25634015305</v>
      </c>
      <c r="AI22" s="13">
        <v>403604.22180000006</v>
      </c>
      <c r="AJ22" s="13">
        <v>466483.85700000002</v>
      </c>
      <c r="AK22" s="13">
        <v>512102.21040000004</v>
      </c>
      <c r="AL22" s="13">
        <v>580320.98179999995</v>
      </c>
      <c r="AM22" s="13">
        <v>623262.00379999995</v>
      </c>
      <c r="AN22" s="13">
        <v>682345.71099999989</v>
      </c>
      <c r="AO22" s="13">
        <v>749978.26986559608</v>
      </c>
      <c r="AP22" s="13">
        <v>807245.16088658175</v>
      </c>
      <c r="AR22" t="s">
        <v>23</v>
      </c>
    </row>
    <row r="23" spans="1:79" x14ac:dyDescent="0.35">
      <c r="A23" s="17">
        <v>21</v>
      </c>
      <c r="B23" s="18" t="s">
        <v>131</v>
      </c>
      <c r="C23" s="19" t="s">
        <v>132</v>
      </c>
      <c r="D23" s="13">
        <v>997.8546703969688</v>
      </c>
      <c r="E23" s="13">
        <v>1145.6561149738341</v>
      </c>
      <c r="F23" s="13">
        <v>1396.6173208779314</v>
      </c>
      <c r="G23" s="13">
        <v>1647.9244757077863</v>
      </c>
      <c r="H23" s="13">
        <v>1839.0121892478742</v>
      </c>
      <c r="I23" s="13">
        <v>2015.2428968993001</v>
      </c>
      <c r="J23" s="13">
        <v>2492.2297827590692</v>
      </c>
      <c r="K23" s="13">
        <v>3542.9948162341152</v>
      </c>
      <c r="L23" s="13">
        <v>4524.087136242355</v>
      </c>
      <c r="M23" s="13">
        <v>5122.2229186415198</v>
      </c>
      <c r="N23" s="13">
        <v>6174.5685909134745</v>
      </c>
      <c r="O23" s="13">
        <v>7621.2876158079071</v>
      </c>
      <c r="P23" s="13">
        <v>9896.1775232897999</v>
      </c>
      <c r="Q23" s="13">
        <v>12748.985898868435</v>
      </c>
      <c r="R23" s="13">
        <v>16091.951612515801</v>
      </c>
      <c r="S23" s="13">
        <v>19187.311037156498</v>
      </c>
      <c r="T23" s="13">
        <v>22999.004379010967</v>
      </c>
      <c r="U23" s="13">
        <v>27285.195167002457</v>
      </c>
      <c r="V23" s="13">
        <v>32849.851735136697</v>
      </c>
      <c r="W23" s="13">
        <v>34663.655848510993</v>
      </c>
      <c r="X23" s="13">
        <v>38508.492580538361</v>
      </c>
      <c r="Y23" s="13">
        <v>45988.882599487668</v>
      </c>
      <c r="Z23" s="13">
        <v>44864.480184257227</v>
      </c>
      <c r="AA23" s="13">
        <v>53438.548489897701</v>
      </c>
      <c r="AB23" s="13">
        <v>62351.576920704523</v>
      </c>
      <c r="AC23" s="13">
        <v>71353.790847296259</v>
      </c>
      <c r="AD23" s="13">
        <v>82651.570630697592</v>
      </c>
      <c r="AE23" s="13">
        <v>96566.923693114702</v>
      </c>
      <c r="AF23" s="13">
        <v>109957.71970698738</v>
      </c>
      <c r="AG23" s="13">
        <v>121795.550045597</v>
      </c>
      <c r="AH23" s="13">
        <v>110778.81156975849</v>
      </c>
      <c r="AI23" s="13">
        <v>125929.53780000001</v>
      </c>
      <c r="AJ23" s="13">
        <v>142969.11410000001</v>
      </c>
      <c r="AK23" s="13">
        <v>177804.12899999999</v>
      </c>
      <c r="AL23" s="13">
        <v>206442.06270000001</v>
      </c>
      <c r="AM23" s="13">
        <v>237282.00779999999</v>
      </c>
      <c r="AN23" s="13">
        <v>247809.3757</v>
      </c>
      <c r="AO23" s="13">
        <v>247549.35533334559</v>
      </c>
      <c r="AP23" s="13">
        <v>258052.40399354289</v>
      </c>
      <c r="AR23" t="s">
        <v>26</v>
      </c>
      <c r="AS23" t="s">
        <v>25</v>
      </c>
    </row>
    <row r="24" spans="1:79" x14ac:dyDescent="0.35">
      <c r="A24" s="17">
        <v>22</v>
      </c>
      <c r="B24" s="18" t="s">
        <v>133</v>
      </c>
      <c r="C24" s="19" t="s">
        <v>134</v>
      </c>
      <c r="D24" s="13">
        <v>3553.8854377935659</v>
      </c>
      <c r="E24" s="13">
        <v>4515.4620051178517</v>
      </c>
      <c r="F24" s="13">
        <v>5208.3565598750529</v>
      </c>
      <c r="G24" s="13">
        <v>5727.5899117312829</v>
      </c>
      <c r="H24" s="13">
        <v>6699.3182319643665</v>
      </c>
      <c r="I24" s="13">
        <v>7618.1834319013524</v>
      </c>
      <c r="J24" s="13">
        <v>8676.983922405876</v>
      </c>
      <c r="K24" s="13">
        <v>9955.7312039810877</v>
      </c>
      <c r="L24" s="13">
        <v>11881.152236884871</v>
      </c>
      <c r="M24" s="13">
        <v>14859.712652056023</v>
      </c>
      <c r="N24" s="13">
        <v>17794.693886653615</v>
      </c>
      <c r="O24" s="13">
        <v>24242.915008289285</v>
      </c>
      <c r="P24" s="13">
        <v>25179.080832868545</v>
      </c>
      <c r="Q24" s="13">
        <v>33019.937387220918</v>
      </c>
      <c r="R24" s="13">
        <v>39272.268546372026</v>
      </c>
      <c r="S24" s="13">
        <v>52333.222244883269</v>
      </c>
      <c r="T24" s="13">
        <v>57207.43961957084</v>
      </c>
      <c r="U24" s="13">
        <v>66327.350405513571</v>
      </c>
      <c r="V24" s="13">
        <v>76208.994029864698</v>
      </c>
      <c r="W24" s="13">
        <v>93747.878966731063</v>
      </c>
      <c r="X24" s="13">
        <v>93452.06020669936</v>
      </c>
      <c r="Y24" s="13">
        <v>110146.84389971242</v>
      </c>
      <c r="Z24" s="13">
        <v>127064.37556889912</v>
      </c>
      <c r="AA24" s="13">
        <v>142496.11455179451</v>
      </c>
      <c r="AB24" s="13">
        <v>147718.2578781824</v>
      </c>
      <c r="AC24" s="13">
        <v>180851.24922738216</v>
      </c>
      <c r="AD24" s="13">
        <v>228106.91292858144</v>
      </c>
      <c r="AE24" s="13">
        <v>266110.31825409579</v>
      </c>
      <c r="AF24" s="13">
        <v>315614.10890946584</v>
      </c>
      <c r="AG24" s="13">
        <v>347818.74971406319</v>
      </c>
      <c r="AH24" s="13">
        <v>427102.32464966353</v>
      </c>
      <c r="AI24" s="13">
        <v>480226</v>
      </c>
      <c r="AJ24" s="13">
        <v>536818.75959999999</v>
      </c>
      <c r="AK24" s="13">
        <v>599341.46140000003</v>
      </c>
      <c r="AL24" s="13">
        <v>661411.39350000001</v>
      </c>
      <c r="AM24" s="13">
        <v>726286.2757</v>
      </c>
      <c r="AN24" s="13">
        <v>750201.10880000005</v>
      </c>
      <c r="AO24" s="13">
        <v>846194.16004848923</v>
      </c>
      <c r="AP24" s="13">
        <v>955343.81153195072</v>
      </c>
      <c r="AR24" t="s">
        <v>28</v>
      </c>
    </row>
    <row r="25" spans="1:79" x14ac:dyDescent="0.35">
      <c r="A25" s="17">
        <v>23</v>
      </c>
      <c r="B25" s="18" t="s">
        <v>135</v>
      </c>
      <c r="C25" s="19" t="s">
        <v>136</v>
      </c>
      <c r="D25" s="13">
        <v>1293.9096783322786</v>
      </c>
      <c r="E25" s="13">
        <v>1557.085199868076</v>
      </c>
      <c r="F25" s="13">
        <v>1846.5657700877805</v>
      </c>
      <c r="G25" s="13">
        <v>2652.2213852077325</v>
      </c>
      <c r="H25" s="13">
        <v>3200.9738078519049</v>
      </c>
      <c r="I25" s="13">
        <v>3787.6275308071895</v>
      </c>
      <c r="J25" s="13">
        <v>4578.5622909672338</v>
      </c>
      <c r="K25" s="13">
        <v>5065.725036689526</v>
      </c>
      <c r="L25" s="13">
        <v>5910.1149525252858</v>
      </c>
      <c r="M25" s="13">
        <v>6869.7127163055438</v>
      </c>
      <c r="N25" s="13">
        <v>8573.6941855359491</v>
      </c>
      <c r="O25" s="13">
        <v>10201.869313922169</v>
      </c>
      <c r="P25" s="13">
        <v>12147.323527990302</v>
      </c>
      <c r="Q25" s="13">
        <v>14210.864075410389</v>
      </c>
      <c r="R25" s="13">
        <v>17526.478879121834</v>
      </c>
      <c r="S25" s="13">
        <v>22757.789751634056</v>
      </c>
      <c r="T25" s="13">
        <v>27928.710992745127</v>
      </c>
      <c r="U25" s="13">
        <v>36367.606454459878</v>
      </c>
      <c r="V25" s="13">
        <v>48647.348889944398</v>
      </c>
      <c r="W25" s="13">
        <v>62409.449775567438</v>
      </c>
      <c r="X25" s="13">
        <v>80600.556796890101</v>
      </c>
      <c r="Y25" s="13">
        <v>94574.162822875325</v>
      </c>
      <c r="Z25" s="13">
        <v>109582.31251523005</v>
      </c>
      <c r="AA25" s="13">
        <v>133952.58138878233</v>
      </c>
      <c r="AB25" s="13">
        <v>163787.81219630153</v>
      </c>
      <c r="AC25" s="13">
        <v>192523.01226467951</v>
      </c>
      <c r="AD25" s="13">
        <v>225345.09796885628</v>
      </c>
      <c r="AE25" s="13">
        <v>262948.21254877478</v>
      </c>
      <c r="AF25" s="13">
        <v>305267.44143502199</v>
      </c>
      <c r="AG25" s="13">
        <v>343905.46933344885</v>
      </c>
      <c r="AH25" s="13">
        <v>391626.59706484637</v>
      </c>
      <c r="AI25" s="13">
        <v>449039.05086450756</v>
      </c>
      <c r="AJ25" s="13">
        <v>542449.710038258</v>
      </c>
      <c r="AK25" s="13">
        <v>674893.58184916095</v>
      </c>
      <c r="AL25" s="13">
        <v>814451.13741387078</v>
      </c>
      <c r="AM25" s="13">
        <v>958662.69532111601</v>
      </c>
      <c r="AN25" s="13">
        <v>1147213.6159348811</v>
      </c>
      <c r="AO25" s="13">
        <v>1196669.428915225</v>
      </c>
      <c r="AP25" s="13">
        <v>1397193.0307692203</v>
      </c>
      <c r="AR25" t="s">
        <v>30</v>
      </c>
    </row>
    <row r="26" spans="1:79" x14ac:dyDescent="0.35">
      <c r="A26" s="17">
        <v>24</v>
      </c>
      <c r="B26" s="18" t="s">
        <v>137</v>
      </c>
      <c r="C26" s="19" t="s">
        <v>138</v>
      </c>
      <c r="D26" s="13">
        <v>6956.7305210220875</v>
      </c>
      <c r="E26" s="13">
        <v>7999.8965745383684</v>
      </c>
      <c r="F26" s="13">
        <v>9504.9538326667553</v>
      </c>
      <c r="G26" s="13">
        <v>11003.50851205966</v>
      </c>
      <c r="H26" s="13">
        <v>12851.198505831306</v>
      </c>
      <c r="I26" s="13">
        <v>14803.413912716662</v>
      </c>
      <c r="J26" s="13">
        <v>17556.428738125658</v>
      </c>
      <c r="K26" s="13">
        <v>20984.042043456742</v>
      </c>
      <c r="L26" s="13">
        <v>24326.102807466857</v>
      </c>
      <c r="M26" s="13">
        <v>28067.452389655009</v>
      </c>
      <c r="N26" s="13">
        <v>31562.000577534127</v>
      </c>
      <c r="O26" s="13">
        <v>36595.995066766394</v>
      </c>
      <c r="P26" s="13">
        <v>42141.400541311203</v>
      </c>
      <c r="Q26" s="13">
        <v>46346.945699532313</v>
      </c>
      <c r="R26" s="13">
        <v>51712.798119231513</v>
      </c>
      <c r="S26" s="13">
        <v>60904.841196278874</v>
      </c>
      <c r="T26" s="13">
        <v>69340.444133589626</v>
      </c>
      <c r="U26" s="13">
        <v>84838.296740885926</v>
      </c>
      <c r="V26" s="13">
        <v>105587.23088258671</v>
      </c>
      <c r="W26" s="13">
        <v>123973.11920847931</v>
      </c>
      <c r="X26" s="13">
        <v>130801.59310577039</v>
      </c>
      <c r="Y26" s="13">
        <v>140422.85154082678</v>
      </c>
      <c r="Z26" s="13">
        <v>148166.04638247087</v>
      </c>
      <c r="AA26" s="13">
        <v>157151.95636885267</v>
      </c>
      <c r="AB26" s="13">
        <v>175040.00397582841</v>
      </c>
      <c r="AC26" s="13">
        <v>190538.36538596483</v>
      </c>
      <c r="AD26" s="13">
        <v>207403.6913738953</v>
      </c>
      <c r="AE26" s="13">
        <v>236404.33377166593</v>
      </c>
      <c r="AF26" s="13">
        <v>304702.35437463521</v>
      </c>
      <c r="AG26" s="13">
        <v>396919.60161196842</v>
      </c>
      <c r="AH26" s="13">
        <v>435760.44266386604</v>
      </c>
      <c r="AI26" s="13">
        <v>491154.78279999999</v>
      </c>
      <c r="AJ26" s="13">
        <v>546231.22340000002</v>
      </c>
      <c r="AK26" s="13">
        <v>601912.39469999995</v>
      </c>
      <c r="AL26" s="13">
        <v>676818.27260000003</v>
      </c>
      <c r="AM26" s="13">
        <v>731577.8014</v>
      </c>
      <c r="AN26" s="13">
        <v>827438.38230000006</v>
      </c>
      <c r="AO26" s="13">
        <v>945082.22764804203</v>
      </c>
      <c r="AP26" s="13">
        <v>1044717.7249150213</v>
      </c>
      <c r="AR26" t="s">
        <v>31</v>
      </c>
    </row>
    <row r="27" spans="1:79" x14ac:dyDescent="0.35">
      <c r="A27" s="17">
        <v>25</v>
      </c>
      <c r="B27" s="18" t="s">
        <v>139</v>
      </c>
      <c r="C27" s="19" t="s">
        <v>140</v>
      </c>
      <c r="D27" s="13">
        <v>2620.1471338643441</v>
      </c>
      <c r="E27" s="13">
        <v>3080.0591900249838</v>
      </c>
      <c r="F27" s="13">
        <v>3658.3510654662969</v>
      </c>
      <c r="G27" s="13">
        <v>4251.7874993918667</v>
      </c>
      <c r="H27" s="13">
        <v>4724.2474899634972</v>
      </c>
      <c r="I27" s="13">
        <v>5486.055233402486</v>
      </c>
      <c r="J27" s="13">
        <v>6412.8219777458744</v>
      </c>
      <c r="K27" s="13">
        <v>7277.5996039895053</v>
      </c>
      <c r="L27" s="13">
        <v>8512.0779839962233</v>
      </c>
      <c r="M27" s="13">
        <v>10200.381640422578</v>
      </c>
      <c r="N27" s="13">
        <v>12309.061167776961</v>
      </c>
      <c r="O27" s="13">
        <v>14374.887599281901</v>
      </c>
      <c r="P27" s="13">
        <v>16349.917888171931</v>
      </c>
      <c r="Q27" s="13">
        <v>18432.188208706772</v>
      </c>
      <c r="R27" s="13">
        <v>21530.965830607809</v>
      </c>
      <c r="S27" s="13">
        <v>26193.004081193081</v>
      </c>
      <c r="T27" s="13">
        <v>31425.307648828883</v>
      </c>
      <c r="U27" s="13">
        <v>37437.844684278316</v>
      </c>
      <c r="V27" s="13">
        <v>46918.242643962527</v>
      </c>
      <c r="W27" s="13">
        <v>55439.813750883302</v>
      </c>
      <c r="X27" s="13">
        <v>60575.856324615386</v>
      </c>
      <c r="Y27" s="13">
        <v>64558.187057528652</v>
      </c>
      <c r="Z27" s="13">
        <v>70373.836845073762</v>
      </c>
      <c r="AA27" s="13">
        <v>77686.161819559507</v>
      </c>
      <c r="AB27" s="13">
        <v>84980.092866628096</v>
      </c>
      <c r="AC27" s="13">
        <v>99953.007052202272</v>
      </c>
      <c r="AD27" s="13">
        <v>111522.4456237806</v>
      </c>
      <c r="AE27" s="13">
        <v>127763.4844265867</v>
      </c>
      <c r="AF27" s="13">
        <v>155047.00044854838</v>
      </c>
      <c r="AG27" s="13">
        <v>188046.46210903383</v>
      </c>
      <c r="AH27" s="13">
        <v>233774.96196501097</v>
      </c>
      <c r="AI27" s="13">
        <v>267900</v>
      </c>
      <c r="AJ27" s="13">
        <v>308698</v>
      </c>
      <c r="AK27" s="13">
        <v>353079</v>
      </c>
      <c r="AL27" s="13">
        <v>405302</v>
      </c>
      <c r="AM27" s="13">
        <v>467582</v>
      </c>
      <c r="AN27" s="13">
        <v>542406.08499999996</v>
      </c>
      <c r="AO27" s="13">
        <v>632405.78578444803</v>
      </c>
      <c r="AP27" s="13">
        <v>746043.19811538002</v>
      </c>
      <c r="AR27" t="s">
        <v>32</v>
      </c>
    </row>
    <row r="28" spans="1:79" x14ac:dyDescent="0.35">
      <c r="A28" s="17">
        <v>26</v>
      </c>
      <c r="B28" s="18" t="s">
        <v>141</v>
      </c>
      <c r="C28" s="19" t="s">
        <v>142</v>
      </c>
      <c r="D28" s="13">
        <v>1119.0388161175215</v>
      </c>
      <c r="E28" s="13">
        <v>1292.6188548567029</v>
      </c>
      <c r="F28" s="13">
        <v>1484.947981636546</v>
      </c>
      <c r="G28" s="13">
        <v>1818.5625456737423</v>
      </c>
      <c r="H28" s="13">
        <v>2140.9098443273892</v>
      </c>
      <c r="I28" s="13">
        <v>2392.289804347718</v>
      </c>
      <c r="J28" s="13">
        <v>2683.3134025751929</v>
      </c>
      <c r="K28" s="13">
        <v>3232.1037113328148</v>
      </c>
      <c r="L28" s="13">
        <v>3868.2906937959292</v>
      </c>
      <c r="M28" s="13">
        <v>4471.2536192516154</v>
      </c>
      <c r="N28" s="13">
        <v>5475.743662634206</v>
      </c>
      <c r="O28" s="13">
        <v>6330.806799314304</v>
      </c>
      <c r="P28" s="13">
        <v>7395.4984655473118</v>
      </c>
      <c r="Q28" s="13">
        <v>8493.3059975880788</v>
      </c>
      <c r="R28" s="13">
        <v>9850.0631055495778</v>
      </c>
      <c r="S28" s="13">
        <v>11676.849836377654</v>
      </c>
      <c r="T28" s="13">
        <v>13842.526132864465</v>
      </c>
      <c r="U28" s="13">
        <v>15944.555122683956</v>
      </c>
      <c r="V28" s="13">
        <v>19558.488930531465</v>
      </c>
      <c r="W28" s="13">
        <v>22906.821690361736</v>
      </c>
      <c r="X28" s="13">
        <v>26302.220187068655</v>
      </c>
      <c r="Y28" s="13">
        <v>29295.02730115602</v>
      </c>
      <c r="Z28" s="13">
        <v>32806.218680389051</v>
      </c>
      <c r="AA28" s="13">
        <v>37737.3047910323</v>
      </c>
      <c r="AB28" s="13">
        <v>43547.297762108479</v>
      </c>
      <c r="AC28" s="13">
        <v>49579.320200434064</v>
      </c>
      <c r="AD28" s="13">
        <v>54355.07449264179</v>
      </c>
      <c r="AE28" s="13">
        <v>61627.401132533865</v>
      </c>
      <c r="AF28" s="13">
        <v>70714.287054144486</v>
      </c>
      <c r="AG28" s="13">
        <v>87062.893576629183</v>
      </c>
      <c r="AH28" s="13">
        <v>101343.21215312599</v>
      </c>
      <c r="AI28" s="13">
        <v>109515</v>
      </c>
      <c r="AJ28" s="13">
        <v>127827</v>
      </c>
      <c r="AK28" s="13">
        <v>141744</v>
      </c>
      <c r="AL28" s="13">
        <v>169904</v>
      </c>
      <c r="AM28" s="13">
        <v>194457</v>
      </c>
      <c r="AN28" s="13">
        <v>222228.22700000001</v>
      </c>
      <c r="AO28" s="13">
        <v>246140.77935783699</v>
      </c>
      <c r="AP28" s="13">
        <v>283208.76536354102</v>
      </c>
      <c r="AR28" t="s">
        <v>33</v>
      </c>
    </row>
    <row r="29" spans="1:79" x14ac:dyDescent="0.35">
      <c r="A29" s="17">
        <v>27</v>
      </c>
      <c r="B29" s="18" t="s">
        <v>143</v>
      </c>
      <c r="C29" s="19" t="s">
        <v>144</v>
      </c>
      <c r="D29" s="13">
        <v>18196.667615335202</v>
      </c>
      <c r="E29" s="13">
        <v>20588.712261447701</v>
      </c>
      <c r="F29" s="13">
        <v>23378.347607739437</v>
      </c>
      <c r="G29" s="13">
        <v>26248.090099818146</v>
      </c>
      <c r="H29" s="13">
        <v>29918.934081782656</v>
      </c>
      <c r="I29" s="13">
        <v>33829.564588794208</v>
      </c>
      <c r="J29" s="13">
        <v>38089.125622532825</v>
      </c>
      <c r="K29" s="13">
        <v>43222.085856798381</v>
      </c>
      <c r="L29" s="13">
        <v>49577.270394360872</v>
      </c>
      <c r="M29" s="13">
        <v>55994.911357292222</v>
      </c>
      <c r="N29" s="13">
        <v>63917.292021085188</v>
      </c>
      <c r="O29" s="13">
        <v>73228.001167909679</v>
      </c>
      <c r="P29" s="13">
        <v>84508.727789726254</v>
      </c>
      <c r="Q29" s="13">
        <v>97389.56967644603</v>
      </c>
      <c r="R29" s="13">
        <v>104532.74657185574</v>
      </c>
      <c r="S29" s="13">
        <v>114744.77571936575</v>
      </c>
      <c r="T29" s="13">
        <v>128743.13193872278</v>
      </c>
      <c r="U29" s="13">
        <v>137406.7952232626</v>
      </c>
      <c r="V29" s="13">
        <v>154672.1923581436</v>
      </c>
      <c r="W29" s="13">
        <v>178726.57984284512</v>
      </c>
      <c r="X29" s="13">
        <v>195704.48628765781</v>
      </c>
      <c r="Y29" s="13">
        <v>213642.9748563841</v>
      </c>
      <c r="Z29" s="13">
        <v>229678.70337588855</v>
      </c>
      <c r="AA29" s="13">
        <v>246143.89479393416</v>
      </c>
      <c r="AB29" s="13">
        <v>263999.05965299794</v>
      </c>
      <c r="AC29" s="13">
        <v>292352.43556470051</v>
      </c>
      <c r="AD29" s="13">
        <v>334242.13436506782</v>
      </c>
      <c r="AE29" s="13">
        <v>396110.81268519041</v>
      </c>
      <c r="AF29" s="13">
        <v>473951.15901000449</v>
      </c>
      <c r="AG29" s="13">
        <v>550621.26473294839</v>
      </c>
      <c r="AH29" s="13">
        <v>656710.48602234921</v>
      </c>
      <c r="AI29" s="13">
        <v>759025.94913549244</v>
      </c>
      <c r="AJ29" s="13">
        <v>878185.289961742</v>
      </c>
      <c r="AK29" s="13">
        <v>1000476.418150839</v>
      </c>
      <c r="AL29" s="13">
        <v>1126996.8625861292</v>
      </c>
      <c r="AM29" s="13">
        <v>1207640.3046788839</v>
      </c>
      <c r="AN29" s="13">
        <v>1320786.5280651189</v>
      </c>
      <c r="AO29" s="13">
        <v>1401560.7139003517</v>
      </c>
      <c r="AP29" s="13">
        <v>1535217.522390238</v>
      </c>
      <c r="AR29" t="s">
        <v>34</v>
      </c>
      <c r="AS29" t="s">
        <v>35</v>
      </c>
      <c r="AT29" t="s">
        <v>27</v>
      </c>
      <c r="AU29" t="s">
        <v>29</v>
      </c>
    </row>
    <row r="30" spans="1:79" x14ac:dyDescent="0.35">
      <c r="C30" s="21"/>
    </row>
    <row r="31" spans="1:79" s="23" customFormat="1" x14ac:dyDescent="0.35">
      <c r="A31" s="26" t="s">
        <v>147</v>
      </c>
      <c r="B31" s="24"/>
      <c r="C31" s="25"/>
    </row>
    <row r="32" spans="1:79" s="3" customFormat="1" x14ac:dyDescent="0.35">
      <c r="A32" s="4"/>
      <c r="AP32" s="3" t="s">
        <v>2</v>
      </c>
      <c r="AQ32" s="3" t="s">
        <v>44</v>
      </c>
      <c r="AR32" s="3" t="s">
        <v>45</v>
      </c>
      <c r="AS32" s="3" t="s">
        <v>3</v>
      </c>
      <c r="AT32" s="3" t="s">
        <v>4</v>
      </c>
      <c r="AU32" s="3" t="s">
        <v>5</v>
      </c>
      <c r="AV32" s="3" t="s">
        <v>6</v>
      </c>
      <c r="AW32" s="3" t="s">
        <v>7</v>
      </c>
      <c r="AX32" s="3" t="s">
        <v>8</v>
      </c>
      <c r="AY32" s="3" t="s">
        <v>9</v>
      </c>
      <c r="AZ32" s="3" t="s">
        <v>41</v>
      </c>
      <c r="BA32" s="3" t="s">
        <v>42</v>
      </c>
      <c r="BB32" s="3" t="s">
        <v>10</v>
      </c>
      <c r="BC32" s="3" t="s">
        <v>11</v>
      </c>
      <c r="BD32" s="3" t="s">
        <v>12</v>
      </c>
      <c r="BE32" s="3" t="s">
        <v>13</v>
      </c>
      <c r="BF32" s="3" t="s">
        <v>14</v>
      </c>
      <c r="BG32" s="3" t="s">
        <v>15</v>
      </c>
      <c r="BH32" s="3" t="s">
        <v>16</v>
      </c>
      <c r="BI32" s="3" t="s">
        <v>17</v>
      </c>
      <c r="BJ32" s="3" t="s">
        <v>18</v>
      </c>
      <c r="BK32" s="3" t="s">
        <v>19</v>
      </c>
      <c r="BL32" s="3" t="s">
        <v>20</v>
      </c>
      <c r="BM32" s="3" t="s">
        <v>21</v>
      </c>
      <c r="BN32" s="3" t="s">
        <v>22</v>
      </c>
      <c r="BO32" s="3" t="s">
        <v>23</v>
      </c>
      <c r="BP32" s="3" t="s">
        <v>24</v>
      </c>
      <c r="BQ32" s="3" t="s">
        <v>25</v>
      </c>
      <c r="BR32" s="3" t="s">
        <v>26</v>
      </c>
      <c r="BS32" s="3" t="s">
        <v>27</v>
      </c>
      <c r="BT32" s="3" t="s">
        <v>28</v>
      </c>
      <c r="BU32" s="3" t="s">
        <v>29</v>
      </c>
      <c r="BV32" s="3" t="s">
        <v>30</v>
      </c>
      <c r="BW32" s="3" t="s">
        <v>31</v>
      </c>
      <c r="BX32" s="3" t="s">
        <v>32</v>
      </c>
      <c r="BY32" s="3" t="s">
        <v>33</v>
      </c>
      <c r="BZ32" s="3" t="s">
        <v>34</v>
      </c>
      <c r="CA32" s="3" t="s">
        <v>35</v>
      </c>
    </row>
    <row r="33" spans="1:79" customFormat="1" x14ac:dyDescent="0.35">
      <c r="A33" s="13"/>
      <c r="C33" s="10" t="s">
        <v>146</v>
      </c>
      <c r="AP33" s="22">
        <f>AP3</f>
        <v>3016276.761485788</v>
      </c>
      <c r="AQ33">
        <f>$AP$4*BVAbIC!C2/SUM(BVAbIC!$C$2:$F$2)</f>
        <v>166126.68039837619</v>
      </c>
      <c r="AR33">
        <f>$AP$4*BVAbIC!D2/SUM(BVAbIC!$C$2:$F$2)</f>
        <v>105869.10627207189</v>
      </c>
      <c r="AS33">
        <f>$AP$4*BVAbIC!E2/SUM(BVAbIC!$C$2:$F$2)</f>
        <v>43830.517939304409</v>
      </c>
      <c r="AT33">
        <f>$AP$4*BVAbIC!F2/SUM(BVAbIC!$C$2:$F$2)</f>
        <v>61344.394645466396</v>
      </c>
      <c r="AU33" s="22">
        <f>AP5</f>
        <v>330684.91620523349</v>
      </c>
      <c r="AV33" s="22">
        <f>AP6</f>
        <v>360847.42818952532</v>
      </c>
      <c r="AW33" s="22">
        <f>AP7</f>
        <v>46706.534078749464</v>
      </c>
      <c r="AX33" s="22">
        <f>AP8</f>
        <v>72734.773373562013</v>
      </c>
      <c r="AY33" s="22">
        <f>AP9</f>
        <v>154351.46515237822</v>
      </c>
      <c r="AZ33">
        <f>$AP$10*BVAbIC!L2/SUM(BVAbIC!$L$2:$M$2)</f>
        <v>256066.63913599739</v>
      </c>
      <c r="BA33">
        <f>$AP$10*BVAbIC!M2/SUM(BVAbIC!$L$2:$M$2)</f>
        <v>158603.84044379569</v>
      </c>
      <c r="BB33" s="22">
        <f>AP11</f>
        <v>103351.53247349204</v>
      </c>
      <c r="BC33" s="22">
        <f>AP12</f>
        <v>178739.77877397044</v>
      </c>
      <c r="BD33" s="22">
        <f>$AP$13*BVAbIC!P2/SUM(BVAbIC!$P$2:$Q$2)</f>
        <v>217074.40408977863</v>
      </c>
      <c r="BE33" s="22">
        <f>$AP$13*BVAbIC!Q2/SUM(BVAbIC!$P$2:$Q$2)</f>
        <v>148116.84495414418</v>
      </c>
      <c r="BF33">
        <f>$AP$15*BVAbIC!R2/SUM(BVAbIC!$R$2:$S$2)</f>
        <v>51854.718408322835</v>
      </c>
      <c r="BG33">
        <f>$AP$15*BVAbIC!S2/SUM(BVAbIC!$R$2:$S$2)</f>
        <v>98819.254419968158</v>
      </c>
      <c r="BH33" s="22">
        <f>AP14</f>
        <v>196668.24333522591</v>
      </c>
      <c r="BI33">
        <f>$AP$16*BVAbIC!U2/SUM(BVAbIC!$U$2:$V$2)</f>
        <v>226466.65376005849</v>
      </c>
      <c r="BJ33">
        <f>$AP$16*BVAbIC!V2/SUM(BVAbIC!$U$2:$V$2)</f>
        <v>112745.59978200207</v>
      </c>
      <c r="BK33" s="22">
        <f>AP17</f>
        <v>91497.022902869488</v>
      </c>
      <c r="BL33" s="22">
        <f>AP18</f>
        <v>450631.02284800453</v>
      </c>
      <c r="BM33" s="22">
        <f>AP19</f>
        <v>1349795.3351642715</v>
      </c>
      <c r="BN33" s="22">
        <f>AP20</f>
        <v>1954298.1280546889</v>
      </c>
      <c r="BO33" s="22">
        <f>AP22</f>
        <v>807245.16088658175</v>
      </c>
      <c r="BP33" s="22">
        <f>AP21</f>
        <v>180689.52560832261</v>
      </c>
      <c r="BQ33">
        <f>$AP$23*BVAbIC!AC2/SUM(BVAbIC!$AC$2:$AD$2)</f>
        <v>58163.373405201717</v>
      </c>
      <c r="BR33">
        <f>$AP$23*BVAbIC!AD2/SUM(BVAbIC!$AC$2:$AD$2)</f>
        <v>199889.03058834118</v>
      </c>
      <c r="BS33" s="22">
        <f>AP29*BVAbIC!AE2/SUM(BVAbIC!AE2,BVAbIC!AG2,BVAbIC!AL2,BVAbIC!AM2)</f>
        <v>463709.76111986942</v>
      </c>
      <c r="BT33" s="22">
        <f>AP24</f>
        <v>955343.81153195072</v>
      </c>
      <c r="BU33" s="22">
        <f>AP29*BVAbIC!AG2/SUM(BVAbIC!AE2,BVAbIC!AG2,BVAbIC!AL2,BVAbIC!AM2)</f>
        <v>835097.40387830778</v>
      </c>
      <c r="BV33" s="22">
        <f>AP25</f>
        <v>1397193.0307692203</v>
      </c>
      <c r="BW33" s="22">
        <f>AP26</f>
        <v>1044717.7249150213</v>
      </c>
      <c r="BX33" s="22">
        <f>AP27</f>
        <v>746043.19811538002</v>
      </c>
      <c r="BY33" s="22">
        <f>AP28</f>
        <v>283208.76536354102</v>
      </c>
      <c r="BZ33" s="22">
        <f>AP29*BVAbIC!AL2/SUM(BVAbIC!AE2,BVAbIC!AG2,BVAbIC!AL2,BVAbIC!AM2)</f>
        <v>216045.6208233728</v>
      </c>
      <c r="CA33" s="22">
        <f>AP29*BVAbIC!AM2/SUM(BVAbIC!AE2,BVAbIC!AG2,BVAbIC!AL2,BVAbIC!AM2)</f>
        <v>20364.736568688029</v>
      </c>
    </row>
  </sheetData>
  <hyperlinks>
    <hyperlink ref="I1" location="Index" display="Back to Index" xr:uid="{67F934FB-D68F-4EC2-8F4D-AC95286AE5D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573A-6BCD-4941-A247-E04B8BFB2C70}">
  <dimension ref="A1:AM91"/>
  <sheetViews>
    <sheetView topLeftCell="U1" workbookViewId="0">
      <selection activeCell="G90" sqref="G90"/>
    </sheetView>
  </sheetViews>
  <sheetFormatPr defaultRowHeight="14.5" x14ac:dyDescent="0.35"/>
  <cols>
    <col min="1" max="1" width="23.81640625" customWidth="1"/>
    <col min="7" max="7" width="14.453125" customWidth="1"/>
    <col min="10" max="10" width="31.26953125" style="10" customWidth="1"/>
  </cols>
  <sheetData>
    <row r="1" spans="1:39" x14ac:dyDescent="0.35">
      <c r="B1" t="str">
        <f>'KLEMS VA'!AP32</f>
        <v>ISIC 01T03</v>
      </c>
      <c r="C1" t="str">
        <f>'KLEMS VA'!AQ32</f>
        <v>ISIC 05</v>
      </c>
      <c r="D1" t="str">
        <f>'KLEMS VA'!AR32</f>
        <v>ISIC 06</v>
      </c>
      <c r="E1" t="str">
        <f>'KLEMS VA'!AS32</f>
        <v>ISIC 07T08</v>
      </c>
      <c r="F1" t="str">
        <f>'KLEMS VA'!AT32</f>
        <v>ISIC 09</v>
      </c>
      <c r="G1" t="str">
        <f>'KLEMS VA'!AU32</f>
        <v>ISIC 10T12</v>
      </c>
      <c r="H1" t="str">
        <f>'KLEMS VA'!AV32</f>
        <v>ISIC 13T15</v>
      </c>
      <c r="I1" t="str">
        <f>'KLEMS VA'!AW32</f>
        <v>ISIC 16</v>
      </c>
      <c r="J1" s="10" t="str">
        <f>'KLEMS VA'!AX32</f>
        <v>ISIC 17T18</v>
      </c>
      <c r="K1" t="str">
        <f>'KLEMS VA'!AY32</f>
        <v>ISIC 19</v>
      </c>
      <c r="L1" t="str">
        <f>'KLEMS VA'!AZ32</f>
        <v>ISIC 20</v>
      </c>
      <c r="M1" t="str">
        <f>'KLEMS VA'!BA32</f>
        <v>ISIC 21</v>
      </c>
      <c r="N1" t="str">
        <f>'KLEMS VA'!BB32</f>
        <v>ISIC 22</v>
      </c>
      <c r="O1" t="str">
        <f>'KLEMS VA'!BC32</f>
        <v>ISIC 23</v>
      </c>
      <c r="P1" t="str">
        <f>'KLEMS VA'!BD32</f>
        <v>ISIC 24</v>
      </c>
      <c r="Q1" t="str">
        <f>'KLEMS VA'!BE32</f>
        <v>ISIC 25</v>
      </c>
      <c r="R1" t="str">
        <f>'KLEMS VA'!BF32</f>
        <v>ISIC 26</v>
      </c>
      <c r="S1" t="str">
        <f>'KLEMS VA'!BG32</f>
        <v>ISIC 27</v>
      </c>
      <c r="T1" t="str">
        <f>'KLEMS VA'!BH32</f>
        <v>ISIC 28</v>
      </c>
      <c r="U1" t="str">
        <f>'KLEMS VA'!BI32</f>
        <v>ISIC 29</v>
      </c>
      <c r="V1" t="str">
        <f>'KLEMS VA'!BJ32</f>
        <v>ISIC 30</v>
      </c>
      <c r="W1" t="str">
        <f>'KLEMS VA'!BK32</f>
        <v>ISIC 31T33</v>
      </c>
      <c r="X1" t="str">
        <f>'KLEMS VA'!BL32</f>
        <v>ISIC 35T39</v>
      </c>
      <c r="Y1" t="str">
        <f>'KLEMS VA'!BM32</f>
        <v>ISIC 41T43</v>
      </c>
      <c r="Z1" t="str">
        <f>'KLEMS VA'!BN32</f>
        <v>ISIC 45T47</v>
      </c>
      <c r="AA1" t="str">
        <f>'KLEMS VA'!BO32</f>
        <v>ISIC 49T53</v>
      </c>
      <c r="AB1" t="str">
        <f>'KLEMS VA'!BP32</f>
        <v>ISIC 55T56</v>
      </c>
      <c r="AC1" t="str">
        <f>'KLEMS VA'!BQ32</f>
        <v>ISIC 58T60</v>
      </c>
      <c r="AD1" t="str">
        <f>'KLEMS VA'!BR32</f>
        <v>ISIC 61</v>
      </c>
      <c r="AE1" t="str">
        <f>'KLEMS VA'!BS32</f>
        <v>ISIC 62T63</v>
      </c>
      <c r="AF1" t="str">
        <f>'KLEMS VA'!BT32</f>
        <v>ISIC 64T66</v>
      </c>
      <c r="AG1" t="str">
        <f>'KLEMS VA'!BU32</f>
        <v>ISIC 68</v>
      </c>
      <c r="AH1" t="str">
        <f>'KLEMS VA'!BV32</f>
        <v>ISIC 69T82</v>
      </c>
      <c r="AI1" t="str">
        <f>'KLEMS VA'!BW32</f>
        <v>ISIC 84</v>
      </c>
      <c r="AJ1" t="str">
        <f>'KLEMS VA'!BX32</f>
        <v>ISIC 85</v>
      </c>
      <c r="AK1" t="str">
        <f>'KLEMS VA'!BY32</f>
        <v>ISIC 86T88</v>
      </c>
      <c r="AL1" t="str">
        <f>'KLEMS VA'!BZ32</f>
        <v>ISIC 90T96</v>
      </c>
      <c r="AM1" t="str">
        <f>'KLEMS VA'!CA32</f>
        <v>ISIC 97T98</v>
      </c>
    </row>
    <row r="2" spans="1:39" ht="29" x14ac:dyDescent="0.35">
      <c r="A2" s="10" t="s">
        <v>146</v>
      </c>
      <c r="B2">
        <f>'KLEMS VA'!AP33</f>
        <v>3016276.761485788</v>
      </c>
      <c r="C2">
        <f>'KLEMS VA'!AQ33</f>
        <v>166126.68039837619</v>
      </c>
      <c r="D2">
        <f>'KLEMS VA'!AR33</f>
        <v>105869.10627207189</v>
      </c>
      <c r="E2">
        <f>'KLEMS VA'!AS33</f>
        <v>43830.517939304409</v>
      </c>
      <c r="F2">
        <f>'KLEMS VA'!AT33</f>
        <v>61344.394645466396</v>
      </c>
      <c r="G2">
        <f>'KLEMS VA'!AU33</f>
        <v>330684.91620523349</v>
      </c>
      <c r="H2">
        <f>'KLEMS VA'!AV33</f>
        <v>360847.42818952532</v>
      </c>
      <c r="I2">
        <f>'KLEMS VA'!AW33</f>
        <v>46706.534078749464</v>
      </c>
      <c r="J2" s="10">
        <f>'KLEMS VA'!AX33</f>
        <v>72734.773373562013</v>
      </c>
      <c r="K2">
        <f>'KLEMS VA'!AY33</f>
        <v>154351.46515237822</v>
      </c>
      <c r="L2">
        <f>'KLEMS VA'!AZ33</f>
        <v>256066.63913599739</v>
      </c>
      <c r="M2">
        <f>'KLEMS VA'!BA33</f>
        <v>158603.84044379569</v>
      </c>
      <c r="N2">
        <f>'KLEMS VA'!BB33</f>
        <v>103351.53247349204</v>
      </c>
      <c r="O2">
        <f>'KLEMS VA'!BC33</f>
        <v>178739.77877397044</v>
      </c>
      <c r="P2">
        <f>'KLEMS VA'!BD33</f>
        <v>217074.40408977863</v>
      </c>
      <c r="Q2">
        <f>'KLEMS VA'!BE33</f>
        <v>148116.84495414418</v>
      </c>
      <c r="R2">
        <f>'KLEMS VA'!BF33</f>
        <v>51854.718408322835</v>
      </c>
      <c r="S2">
        <f>'KLEMS VA'!BG33</f>
        <v>98819.254419968158</v>
      </c>
      <c r="T2">
        <f>'KLEMS VA'!BH33</f>
        <v>196668.24333522591</v>
      </c>
      <c r="U2">
        <f>'KLEMS VA'!BI33</f>
        <v>226466.65376005849</v>
      </c>
      <c r="V2">
        <f>'KLEMS VA'!BJ33</f>
        <v>112745.59978200207</v>
      </c>
      <c r="W2">
        <f>'KLEMS VA'!BK33</f>
        <v>91497.022902869488</v>
      </c>
      <c r="X2">
        <f>'KLEMS VA'!BL33</f>
        <v>450631.02284800453</v>
      </c>
      <c r="Y2">
        <f>'KLEMS VA'!BM33</f>
        <v>1349795.3351642715</v>
      </c>
      <c r="Z2">
        <f>'KLEMS VA'!BN33</f>
        <v>1954298.1280546889</v>
      </c>
      <c r="AA2">
        <f>'KLEMS VA'!BO33</f>
        <v>807245.16088658175</v>
      </c>
      <c r="AB2">
        <f>'KLEMS VA'!BP33</f>
        <v>180689.52560832261</v>
      </c>
      <c r="AC2">
        <f>'KLEMS VA'!BQ33</f>
        <v>58163.373405201717</v>
      </c>
      <c r="AD2">
        <f>'KLEMS VA'!BR33</f>
        <v>199889.03058834118</v>
      </c>
      <c r="AE2">
        <f>'KLEMS VA'!BS33</f>
        <v>463709.76111986942</v>
      </c>
      <c r="AF2">
        <f>'KLEMS VA'!BT33</f>
        <v>955343.81153195072</v>
      </c>
      <c r="AG2">
        <f>'KLEMS VA'!BU33</f>
        <v>835097.40387830778</v>
      </c>
      <c r="AH2">
        <f>'KLEMS VA'!BV33</f>
        <v>1397193.0307692203</v>
      </c>
      <c r="AI2">
        <f>'KLEMS VA'!BW33</f>
        <v>1044717.7249150213</v>
      </c>
      <c r="AJ2">
        <f>'KLEMS VA'!BX33</f>
        <v>746043.19811538002</v>
      </c>
      <c r="AK2">
        <f>'KLEMS VA'!BY33</f>
        <v>283208.76536354102</v>
      </c>
      <c r="AL2">
        <f>'KLEMS VA'!BZ33</f>
        <v>216045.6208233728</v>
      </c>
      <c r="AM2">
        <f>'KLEMS VA'!CA33</f>
        <v>20364.736568688029</v>
      </c>
    </row>
    <row r="3" spans="1:39" x14ac:dyDescent="0.35">
      <c r="A3" s="10" t="s">
        <v>152</v>
      </c>
      <c r="B3">
        <f>SUMIF($D$9:$D$91,B1,$B$9:$B$91)</f>
        <v>1372.74</v>
      </c>
      <c r="C3">
        <f t="shared" ref="C3:AM3" si="0">SUMIF($D$9:$D$91,C1,$B$9:$B$91)</f>
        <v>9292.34</v>
      </c>
      <c r="D3">
        <f t="shared" si="0"/>
        <v>13369.23</v>
      </c>
      <c r="E3">
        <f t="shared" si="0"/>
        <v>6997.8600000000006</v>
      </c>
      <c r="F3">
        <f t="shared" si="0"/>
        <v>0</v>
      </c>
      <c r="G3">
        <f t="shared" si="0"/>
        <v>9480.84</v>
      </c>
      <c r="H3">
        <f t="shared" si="0"/>
        <v>4279.62</v>
      </c>
      <c r="I3">
        <f t="shared" si="0"/>
        <v>0</v>
      </c>
      <c r="J3">
        <f t="shared" si="0"/>
        <v>1700.9</v>
      </c>
      <c r="K3">
        <f t="shared" si="0"/>
        <v>21568.27</v>
      </c>
      <c r="L3">
        <f t="shared" si="0"/>
        <v>12172.930000000002</v>
      </c>
      <c r="M3">
        <f t="shared" si="0"/>
        <v>16249.56</v>
      </c>
      <c r="N3">
        <f t="shared" si="0"/>
        <v>3358.1099999999997</v>
      </c>
      <c r="O3">
        <f t="shared" si="0"/>
        <v>3506.82</v>
      </c>
      <c r="P3">
        <f t="shared" si="0"/>
        <v>11521.97</v>
      </c>
      <c r="Q3">
        <f t="shared" si="0"/>
        <v>0</v>
      </c>
      <c r="R3">
        <f t="shared" si="0"/>
        <v>1706.14</v>
      </c>
      <c r="S3">
        <f t="shared" si="0"/>
        <v>3793.39</v>
      </c>
      <c r="T3">
        <f t="shared" si="0"/>
        <v>0</v>
      </c>
      <c r="U3">
        <f t="shared" si="0"/>
        <v>23272.83</v>
      </c>
      <c r="V3">
        <f t="shared" si="0"/>
        <v>0</v>
      </c>
      <c r="W3">
        <f t="shared" si="0"/>
        <v>13369.86</v>
      </c>
      <c r="X3">
        <f t="shared" si="0"/>
        <v>172.95000000000002</v>
      </c>
      <c r="Y3">
        <f t="shared" si="0"/>
        <v>16873.3</v>
      </c>
      <c r="Z3">
        <f t="shared" si="0"/>
        <v>25325.18</v>
      </c>
      <c r="AA3">
        <f t="shared" si="0"/>
        <v>5361.99</v>
      </c>
      <c r="AB3">
        <f t="shared" si="0"/>
        <v>1924.99</v>
      </c>
      <c r="AC3">
        <f t="shared" si="0"/>
        <v>0</v>
      </c>
      <c r="AD3">
        <f t="shared" si="0"/>
        <v>6207.68</v>
      </c>
      <c r="AE3">
        <f t="shared" si="0"/>
        <v>54452.67</v>
      </c>
      <c r="AF3">
        <f t="shared" si="0"/>
        <v>105586.82999999999</v>
      </c>
      <c r="AG3">
        <f t="shared" si="0"/>
        <v>6682.16</v>
      </c>
      <c r="AH3">
        <f t="shared" si="0"/>
        <v>36066.57</v>
      </c>
      <c r="AI3">
        <f t="shared" si="0"/>
        <v>0</v>
      </c>
      <c r="AJ3">
        <f t="shared" si="0"/>
        <v>776.54</v>
      </c>
      <c r="AK3">
        <f t="shared" si="0"/>
        <v>2296.96</v>
      </c>
      <c r="AL3">
        <f t="shared" si="0"/>
        <v>3641.8500000000004</v>
      </c>
      <c r="AM3">
        <f t="shared" si="0"/>
        <v>0</v>
      </c>
    </row>
    <row r="4" spans="1:39" x14ac:dyDescent="0.35">
      <c r="A4" s="10" t="s">
        <v>153</v>
      </c>
      <c r="B4" s="27">
        <f>B3/B2</f>
        <v>4.551107569199989E-4</v>
      </c>
      <c r="C4" s="27">
        <f t="shared" ref="C4:AM4" si="1">C3/C2</f>
        <v>5.593526565219218E-2</v>
      </c>
      <c r="D4" s="27">
        <f t="shared" si="1"/>
        <v>0.1262807486599779</v>
      </c>
      <c r="E4" s="27">
        <f t="shared" si="1"/>
        <v>0.15965725090655994</v>
      </c>
      <c r="F4" s="27">
        <f t="shared" si="1"/>
        <v>0</v>
      </c>
      <c r="G4" s="27">
        <f t="shared" si="1"/>
        <v>2.8670312842802578E-2</v>
      </c>
      <c r="H4" s="27">
        <f t="shared" si="1"/>
        <v>1.1859915481376927E-2</v>
      </c>
      <c r="I4" s="28">
        <f>$B$40/SUM(I2,Q2,S2,W2,T2)</f>
        <v>0.12340408240956703</v>
      </c>
      <c r="J4" s="30">
        <f t="shared" si="1"/>
        <v>2.3384963217858205E-2</v>
      </c>
      <c r="K4" s="27">
        <f t="shared" si="1"/>
        <v>0.1397347927906448</v>
      </c>
      <c r="L4" s="27">
        <f t="shared" si="1"/>
        <v>4.7538133202642378E-2</v>
      </c>
      <c r="M4" s="27">
        <f t="shared" si="1"/>
        <v>0.10245376123637021</v>
      </c>
      <c r="N4" s="27">
        <f t="shared" si="1"/>
        <v>3.2492116175067837E-2</v>
      </c>
      <c r="O4" s="27">
        <f t="shared" si="1"/>
        <v>1.9619695313792637E-2</v>
      </c>
      <c r="P4" s="27">
        <f t="shared" si="1"/>
        <v>5.3078436623208186E-2</v>
      </c>
      <c r="Q4" s="28">
        <f>$B$40/SUM(I2,Q2,S2,W2,T2)</f>
        <v>0.12340408240956703</v>
      </c>
      <c r="R4" s="27">
        <f t="shared" si="1"/>
        <v>3.2902309613663999E-2</v>
      </c>
      <c r="S4" s="28">
        <f>$B$40/SUM(I2,Q2,S2,W2,T2)</f>
        <v>0.12340408240956703</v>
      </c>
      <c r="T4" s="28">
        <f>$B$40/SUM(I2,Q2,S2,W2,T2)</f>
        <v>0.12340408240956703</v>
      </c>
      <c r="U4" s="28">
        <f>SUM(B24,B39)/SUM(U2:V2)</f>
        <v>3.3170263994030037E-2</v>
      </c>
      <c r="V4" s="28">
        <f>U4</f>
        <v>3.3170263994030037E-2</v>
      </c>
      <c r="W4" s="28">
        <f>$B$40/SUM(I2,Q2,S2,W2,T2)</f>
        <v>0.12340408240956703</v>
      </c>
      <c r="X4" s="27">
        <f t="shared" si="1"/>
        <v>3.8379514776179789E-4</v>
      </c>
      <c r="Y4" s="27">
        <f t="shared" si="1"/>
        <v>1.2500635881917981E-2</v>
      </c>
      <c r="Z4" s="27">
        <f t="shared" si="1"/>
        <v>1.2958708620986461E-2</v>
      </c>
      <c r="AA4" s="27">
        <f t="shared" si="1"/>
        <v>6.6423315490811118E-3</v>
      </c>
      <c r="AB4" s="27">
        <f t="shared" si="1"/>
        <v>1.0653578249869147E-2</v>
      </c>
      <c r="AC4" s="27">
        <f t="shared" si="1"/>
        <v>0</v>
      </c>
      <c r="AD4" s="27">
        <f t="shared" si="1"/>
        <v>3.1055631125573493E-2</v>
      </c>
      <c r="AE4" s="27">
        <f t="shared" si="1"/>
        <v>0.11742834541264688</v>
      </c>
      <c r="AF4" s="27">
        <f t="shared" si="1"/>
        <v>0.11052233627879497</v>
      </c>
      <c r="AG4" s="27">
        <f t="shared" si="1"/>
        <v>8.0016534226631832E-3</v>
      </c>
      <c r="AH4" s="27">
        <f t="shared" si="1"/>
        <v>2.5813591397706628E-2</v>
      </c>
      <c r="AI4" s="27">
        <f t="shared" si="1"/>
        <v>0</v>
      </c>
      <c r="AJ4" s="27">
        <f t="shared" si="1"/>
        <v>1.0408780643824105E-3</v>
      </c>
      <c r="AK4" s="27">
        <f t="shared" si="1"/>
        <v>8.1104834345487389E-3</v>
      </c>
      <c r="AL4" s="27">
        <f t="shared" si="1"/>
        <v>1.6856856371911283E-2</v>
      </c>
      <c r="AM4" s="27">
        <f t="shared" si="1"/>
        <v>0</v>
      </c>
    </row>
    <row r="6" spans="1:39" x14ac:dyDescent="0.35">
      <c r="A6" t="s">
        <v>148</v>
      </c>
    </row>
    <row r="8" spans="1:39" x14ac:dyDescent="0.35">
      <c r="A8" s="10" t="s">
        <v>150</v>
      </c>
      <c r="B8" t="s">
        <v>149</v>
      </c>
      <c r="D8" t="s">
        <v>151</v>
      </c>
      <c r="J8"/>
    </row>
    <row r="9" spans="1:39" ht="29" x14ac:dyDescent="0.35">
      <c r="A9" s="10" t="s">
        <v>170</v>
      </c>
      <c r="B9">
        <v>319.41000000000003</v>
      </c>
      <c r="D9" t="s">
        <v>2</v>
      </c>
      <c r="J9"/>
    </row>
    <row r="10" spans="1:39" ht="29" x14ac:dyDescent="0.35">
      <c r="A10" s="10" t="s">
        <v>171</v>
      </c>
      <c r="B10">
        <v>343.64</v>
      </c>
      <c r="D10" t="s">
        <v>2</v>
      </c>
      <c r="J10"/>
    </row>
    <row r="11" spans="1:39" ht="29" x14ac:dyDescent="0.35">
      <c r="A11" s="10" t="s">
        <v>172</v>
      </c>
      <c r="B11">
        <v>183.95</v>
      </c>
      <c r="D11" t="s">
        <v>2</v>
      </c>
      <c r="J11"/>
    </row>
    <row r="12" spans="1:39" ht="29" x14ac:dyDescent="0.35">
      <c r="A12" s="10" t="s">
        <v>248</v>
      </c>
      <c r="B12">
        <v>442.67</v>
      </c>
      <c r="D12" t="s">
        <v>2</v>
      </c>
      <c r="J12"/>
    </row>
    <row r="13" spans="1:39" x14ac:dyDescent="0.35">
      <c r="A13" s="10" t="s">
        <v>173</v>
      </c>
      <c r="B13">
        <v>16.59</v>
      </c>
      <c r="D13" t="s">
        <v>2</v>
      </c>
      <c r="J13"/>
    </row>
    <row r="14" spans="1:39" ht="58" x14ac:dyDescent="0.35">
      <c r="A14" s="10" t="s">
        <v>174</v>
      </c>
      <c r="B14">
        <v>5.18</v>
      </c>
      <c r="D14" t="s">
        <v>2</v>
      </c>
      <c r="J14"/>
    </row>
    <row r="15" spans="1:39" x14ac:dyDescent="0.35">
      <c r="A15" s="10" t="s">
        <v>249</v>
      </c>
      <c r="B15">
        <v>61.3</v>
      </c>
      <c r="D15" t="s">
        <v>2</v>
      </c>
      <c r="J15"/>
    </row>
    <row r="16" spans="1:39" ht="29" x14ac:dyDescent="0.35">
      <c r="A16" s="10" t="s">
        <v>175</v>
      </c>
      <c r="B16">
        <v>13369.23</v>
      </c>
      <c r="D16" t="s">
        <v>45</v>
      </c>
      <c r="J16"/>
    </row>
    <row r="17" spans="1:10" ht="29" x14ac:dyDescent="0.35">
      <c r="A17" s="10" t="s">
        <v>176</v>
      </c>
      <c r="B17">
        <v>9292.34</v>
      </c>
      <c r="D17" t="s">
        <v>44</v>
      </c>
      <c r="J17"/>
    </row>
    <row r="18" spans="1:10" ht="43.5" x14ac:dyDescent="0.35">
      <c r="A18" s="10" t="s">
        <v>177</v>
      </c>
      <c r="B18">
        <v>2360.77</v>
      </c>
      <c r="D18" t="s">
        <v>3</v>
      </c>
      <c r="J18"/>
    </row>
    <row r="19" spans="1:10" x14ac:dyDescent="0.35">
      <c r="A19" s="10" t="s">
        <v>178</v>
      </c>
      <c r="B19">
        <v>2060.15</v>
      </c>
      <c r="D19" t="s">
        <v>3</v>
      </c>
      <c r="J19"/>
    </row>
    <row r="20" spans="1:10" ht="29" x14ac:dyDescent="0.35">
      <c r="A20" s="10" t="s">
        <v>250</v>
      </c>
      <c r="B20">
        <v>2576.94</v>
      </c>
      <c r="D20" t="s">
        <v>3</v>
      </c>
      <c r="J20"/>
    </row>
    <row r="21" spans="1:10" ht="29" x14ac:dyDescent="0.35">
      <c r="A21" s="10" t="s">
        <v>179</v>
      </c>
      <c r="B21">
        <v>21568.27</v>
      </c>
      <c r="D21" t="s">
        <v>9</v>
      </c>
      <c r="J21"/>
    </row>
    <row r="22" spans="1:10" ht="58" x14ac:dyDescent="0.35">
      <c r="A22" s="10" t="s">
        <v>180</v>
      </c>
      <c r="B22">
        <v>16249.56</v>
      </c>
      <c r="D22" t="s">
        <v>42</v>
      </c>
      <c r="J22"/>
    </row>
    <row r="23" spans="1:10" ht="29" x14ac:dyDescent="0.35">
      <c r="A23" s="10" t="s">
        <v>181</v>
      </c>
      <c r="B23">
        <v>12021.07</v>
      </c>
      <c r="D23" t="s">
        <v>17</v>
      </c>
      <c r="J23"/>
    </row>
    <row r="24" spans="1:10" ht="43.5" x14ac:dyDescent="0.35">
      <c r="A24" s="10" t="s">
        <v>182</v>
      </c>
      <c r="B24">
        <v>9723.18</v>
      </c>
      <c r="D24" s="31" t="s">
        <v>17</v>
      </c>
      <c r="E24" s="31" t="s">
        <v>18</v>
      </c>
      <c r="J24"/>
    </row>
    <row r="25" spans="1:10" ht="29" x14ac:dyDescent="0.35">
      <c r="A25" s="10" t="s">
        <v>183</v>
      </c>
      <c r="B25">
        <v>11521.97</v>
      </c>
      <c r="D25" t="s">
        <v>12</v>
      </c>
      <c r="J25"/>
    </row>
    <row r="26" spans="1:10" ht="29" x14ac:dyDescent="0.35">
      <c r="A26" s="10" t="s">
        <v>184</v>
      </c>
      <c r="B26">
        <v>7941.02</v>
      </c>
      <c r="D26" t="s">
        <v>41</v>
      </c>
      <c r="J26"/>
    </row>
    <row r="27" spans="1:10" ht="29" x14ac:dyDescent="0.35">
      <c r="A27" s="10" t="s">
        <v>185</v>
      </c>
      <c r="B27">
        <v>6143.59</v>
      </c>
      <c r="D27" t="s">
        <v>5</v>
      </c>
      <c r="J27"/>
    </row>
    <row r="28" spans="1:10" x14ac:dyDescent="0.35">
      <c r="A28" s="10" t="s">
        <v>186</v>
      </c>
      <c r="B28">
        <v>4279.62</v>
      </c>
      <c r="D28" t="s">
        <v>6</v>
      </c>
      <c r="J28"/>
    </row>
    <row r="29" spans="1:10" ht="29" x14ac:dyDescent="0.35">
      <c r="A29" s="10" t="s">
        <v>187</v>
      </c>
      <c r="B29">
        <v>3793.39</v>
      </c>
      <c r="D29" t="s">
        <v>15</v>
      </c>
      <c r="J29"/>
    </row>
    <row r="30" spans="1:10" ht="29" x14ac:dyDescent="0.35">
      <c r="A30" s="10" t="s">
        <v>188</v>
      </c>
      <c r="B30">
        <v>3506.82</v>
      </c>
      <c r="D30" t="s">
        <v>11</v>
      </c>
      <c r="J30"/>
    </row>
    <row r="31" spans="1:10" ht="29" x14ac:dyDescent="0.35">
      <c r="A31" s="10" t="s">
        <v>189</v>
      </c>
      <c r="B31">
        <v>3337.25</v>
      </c>
      <c r="D31" t="s">
        <v>5</v>
      </c>
      <c r="J31"/>
    </row>
    <row r="32" spans="1:10" ht="43.5" x14ac:dyDescent="0.35">
      <c r="A32" s="10" t="s">
        <v>190</v>
      </c>
      <c r="B32">
        <v>1706.14</v>
      </c>
      <c r="D32" t="s">
        <v>14</v>
      </c>
      <c r="J32"/>
    </row>
    <row r="33" spans="1:10" ht="29" x14ac:dyDescent="0.35">
      <c r="A33" s="10" t="s">
        <v>191</v>
      </c>
      <c r="B33">
        <v>484.53</v>
      </c>
      <c r="D33" t="s">
        <v>41</v>
      </c>
      <c r="J33"/>
    </row>
    <row r="34" spans="1:10" ht="29" x14ac:dyDescent="0.35">
      <c r="A34" s="10" t="s">
        <v>192</v>
      </c>
      <c r="B34">
        <v>1958.45</v>
      </c>
      <c r="D34" t="s">
        <v>41</v>
      </c>
      <c r="J34"/>
    </row>
    <row r="35" spans="1:10" ht="29" x14ac:dyDescent="0.35">
      <c r="A35" s="10" t="s">
        <v>193</v>
      </c>
      <c r="B35">
        <v>2063.5</v>
      </c>
      <c r="D35" t="s">
        <v>10</v>
      </c>
      <c r="J35"/>
    </row>
    <row r="36" spans="1:10" ht="43.5" x14ac:dyDescent="0.35">
      <c r="A36" s="10" t="s">
        <v>194</v>
      </c>
      <c r="B36">
        <v>1788.93</v>
      </c>
      <c r="D36" t="s">
        <v>41</v>
      </c>
      <c r="J36"/>
    </row>
    <row r="37" spans="1:10" ht="29" x14ac:dyDescent="0.35">
      <c r="A37" s="10" t="s">
        <v>195</v>
      </c>
      <c r="B37">
        <v>1294.6099999999999</v>
      </c>
      <c r="D37" t="s">
        <v>10</v>
      </c>
      <c r="J37"/>
    </row>
    <row r="38" spans="1:10" ht="29" x14ac:dyDescent="0.35">
      <c r="A38" s="10" t="s">
        <v>196</v>
      </c>
      <c r="B38">
        <v>1700.9</v>
      </c>
      <c r="D38" t="s">
        <v>8</v>
      </c>
      <c r="J38"/>
    </row>
    <row r="39" spans="1:10" ht="29" x14ac:dyDescent="0.35">
      <c r="A39" s="10" t="s">
        <v>197</v>
      </c>
      <c r="B39">
        <v>1528.58</v>
      </c>
      <c r="D39" s="31" t="s">
        <v>17</v>
      </c>
      <c r="E39" s="31" t="s">
        <v>18</v>
      </c>
      <c r="J39"/>
    </row>
    <row r="40" spans="1:10" ht="29" x14ac:dyDescent="0.35">
      <c r="A40" s="10" t="s">
        <v>251</v>
      </c>
      <c r="B40">
        <v>71797.47</v>
      </c>
      <c r="D40" s="31"/>
      <c r="J40"/>
    </row>
    <row r="41" spans="1:10" ht="29" x14ac:dyDescent="0.35">
      <c r="A41" s="10" t="s">
        <v>198</v>
      </c>
      <c r="B41">
        <v>10370.07</v>
      </c>
      <c r="D41" t="s">
        <v>19</v>
      </c>
      <c r="J41"/>
    </row>
    <row r="42" spans="1:10" ht="29" x14ac:dyDescent="0.35">
      <c r="A42" s="10" t="s">
        <v>199</v>
      </c>
      <c r="B42">
        <v>2999.79</v>
      </c>
      <c r="D42" t="s">
        <v>19</v>
      </c>
      <c r="J42"/>
    </row>
    <row r="43" spans="1:10" ht="29" x14ac:dyDescent="0.35">
      <c r="A43" s="10" t="s">
        <v>200</v>
      </c>
      <c r="B43">
        <v>15.37</v>
      </c>
      <c r="D43" t="s">
        <v>20</v>
      </c>
      <c r="J43"/>
    </row>
    <row r="44" spans="1:10" ht="29" x14ac:dyDescent="0.35">
      <c r="A44" s="10" t="s">
        <v>201</v>
      </c>
      <c r="B44">
        <v>157.58000000000001</v>
      </c>
      <c r="D44" t="s">
        <v>20</v>
      </c>
      <c r="J44"/>
    </row>
    <row r="45" spans="1:10" ht="58" x14ac:dyDescent="0.35">
      <c r="A45" s="10" t="s">
        <v>202</v>
      </c>
      <c r="B45">
        <v>6614.91</v>
      </c>
      <c r="D45" t="s">
        <v>21</v>
      </c>
      <c r="J45"/>
    </row>
    <row r="46" spans="1:10" ht="43.5" x14ac:dyDescent="0.35">
      <c r="A46" s="10" t="s">
        <v>203</v>
      </c>
      <c r="B46">
        <v>3515.92</v>
      </c>
      <c r="D46" t="s">
        <v>21</v>
      </c>
      <c r="J46"/>
    </row>
    <row r="47" spans="1:10" x14ac:dyDescent="0.35">
      <c r="A47" s="10" t="s">
        <v>204</v>
      </c>
      <c r="B47">
        <v>6742.47</v>
      </c>
      <c r="D47" t="s">
        <v>21</v>
      </c>
      <c r="J47"/>
    </row>
    <row r="48" spans="1:10" ht="43.5" x14ac:dyDescent="0.35">
      <c r="A48" s="10" t="s">
        <v>205</v>
      </c>
      <c r="B48">
        <v>1464.42</v>
      </c>
      <c r="D48" t="s">
        <v>29</v>
      </c>
      <c r="J48"/>
    </row>
    <row r="49" spans="1:10" ht="29" x14ac:dyDescent="0.35">
      <c r="A49" s="10" t="s">
        <v>206</v>
      </c>
      <c r="B49">
        <v>1359.58</v>
      </c>
      <c r="D49" t="s">
        <v>29</v>
      </c>
      <c r="J49"/>
    </row>
    <row r="50" spans="1:10" ht="29" x14ac:dyDescent="0.35">
      <c r="A50" s="10" t="s">
        <v>207</v>
      </c>
      <c r="B50">
        <v>550.49</v>
      </c>
      <c r="D50" t="s">
        <v>29</v>
      </c>
      <c r="J50"/>
    </row>
    <row r="51" spans="1:10" ht="29" x14ac:dyDescent="0.35">
      <c r="A51" s="10" t="s">
        <v>208</v>
      </c>
      <c r="B51">
        <v>401.63</v>
      </c>
      <c r="D51" t="s">
        <v>29</v>
      </c>
      <c r="J51"/>
    </row>
    <row r="52" spans="1:10" ht="29" x14ac:dyDescent="0.35">
      <c r="A52" s="10" t="s">
        <v>209</v>
      </c>
      <c r="B52">
        <v>2906.04</v>
      </c>
      <c r="D52" t="s">
        <v>29</v>
      </c>
      <c r="J52"/>
    </row>
    <row r="53" spans="1:10" x14ac:dyDescent="0.35">
      <c r="A53" s="10" t="s">
        <v>210</v>
      </c>
      <c r="B53">
        <v>289.60000000000002</v>
      </c>
      <c r="D53" t="s">
        <v>30</v>
      </c>
      <c r="J53"/>
    </row>
    <row r="54" spans="1:10" ht="43.5" x14ac:dyDescent="0.35">
      <c r="A54" s="10" t="s">
        <v>211</v>
      </c>
      <c r="B54">
        <v>3285.67</v>
      </c>
      <c r="D54" t="s">
        <v>22</v>
      </c>
      <c r="J54"/>
    </row>
    <row r="55" spans="1:10" ht="29" x14ac:dyDescent="0.35">
      <c r="A55" s="10" t="s">
        <v>212</v>
      </c>
      <c r="B55">
        <v>1003.2</v>
      </c>
      <c r="D55" t="s">
        <v>22</v>
      </c>
      <c r="J55"/>
    </row>
    <row r="56" spans="1:10" ht="43.5" x14ac:dyDescent="0.35">
      <c r="A56" s="10" t="s">
        <v>213</v>
      </c>
      <c r="B56">
        <v>1175.3499999999999</v>
      </c>
      <c r="D56" t="s">
        <v>22</v>
      </c>
      <c r="J56"/>
    </row>
    <row r="57" spans="1:10" ht="29" x14ac:dyDescent="0.35">
      <c r="A57" s="10" t="s">
        <v>214</v>
      </c>
      <c r="B57">
        <v>759.47</v>
      </c>
      <c r="D57" t="s">
        <v>22</v>
      </c>
      <c r="J57"/>
    </row>
    <row r="58" spans="1:10" ht="43.5" x14ac:dyDescent="0.35">
      <c r="A58" s="10" t="s">
        <v>215</v>
      </c>
      <c r="B58">
        <v>623.25</v>
      </c>
      <c r="D58" t="s">
        <v>22</v>
      </c>
      <c r="J58"/>
    </row>
    <row r="59" spans="1:10" ht="43.5" x14ac:dyDescent="0.35">
      <c r="A59" s="10" t="s">
        <v>216</v>
      </c>
      <c r="B59">
        <v>18478.240000000002</v>
      </c>
      <c r="D59" t="s">
        <v>22</v>
      </c>
      <c r="J59"/>
    </row>
    <row r="60" spans="1:10" ht="29" x14ac:dyDescent="0.35">
      <c r="A60" s="10" t="s">
        <v>217</v>
      </c>
      <c r="B60">
        <v>1924.99</v>
      </c>
      <c r="D60" t="s">
        <v>24</v>
      </c>
      <c r="J60"/>
    </row>
    <row r="61" spans="1:10" x14ac:dyDescent="0.35">
      <c r="A61" s="10" t="s">
        <v>218</v>
      </c>
      <c r="B61">
        <v>193.61</v>
      </c>
      <c r="D61" t="s">
        <v>23</v>
      </c>
      <c r="J61"/>
    </row>
    <row r="62" spans="1:10" x14ac:dyDescent="0.35">
      <c r="A62" s="10" t="s">
        <v>219</v>
      </c>
      <c r="B62">
        <v>816.79</v>
      </c>
      <c r="D62" t="s">
        <v>23</v>
      </c>
      <c r="J62"/>
    </row>
    <row r="63" spans="1:10" ht="29" x14ac:dyDescent="0.35">
      <c r="A63" s="10" t="s">
        <v>220</v>
      </c>
      <c r="B63">
        <v>4351.59</v>
      </c>
      <c r="D63" t="s">
        <v>23</v>
      </c>
      <c r="J63"/>
    </row>
    <row r="64" spans="1:10" ht="29" x14ac:dyDescent="0.35">
      <c r="A64" s="10" t="s">
        <v>221</v>
      </c>
      <c r="B64">
        <v>6207.68</v>
      </c>
      <c r="D64" t="s">
        <v>26</v>
      </c>
      <c r="J64"/>
    </row>
    <row r="65" spans="1:10" ht="29" x14ac:dyDescent="0.35">
      <c r="A65" s="10" t="s">
        <v>222</v>
      </c>
      <c r="B65">
        <v>38773.71</v>
      </c>
      <c r="D65" t="s">
        <v>28</v>
      </c>
      <c r="J65"/>
    </row>
    <row r="66" spans="1:10" x14ac:dyDescent="0.35">
      <c r="A66" s="10" t="s">
        <v>223</v>
      </c>
      <c r="B66">
        <v>9469.0499999999993</v>
      </c>
      <c r="D66" t="s">
        <v>28</v>
      </c>
      <c r="J66"/>
    </row>
    <row r="67" spans="1:10" x14ac:dyDescent="0.35">
      <c r="A67" s="10" t="s">
        <v>224</v>
      </c>
      <c r="B67">
        <v>7026.33</v>
      </c>
      <c r="D67" t="s">
        <v>28</v>
      </c>
      <c r="J67"/>
    </row>
    <row r="68" spans="1:10" ht="29" x14ac:dyDescent="0.35">
      <c r="A68" s="10" t="s">
        <v>225</v>
      </c>
      <c r="B68">
        <v>50317.74</v>
      </c>
      <c r="D68" t="s">
        <v>28</v>
      </c>
      <c r="J68"/>
    </row>
    <row r="69" spans="1:10" x14ac:dyDescent="0.35">
      <c r="A69" s="10" t="s">
        <v>226</v>
      </c>
      <c r="B69">
        <v>37416.19</v>
      </c>
      <c r="D69" t="s">
        <v>27</v>
      </c>
      <c r="J69"/>
    </row>
    <row r="70" spans="1:10" x14ac:dyDescent="0.35">
      <c r="A70" s="10" t="s">
        <v>227</v>
      </c>
      <c r="B70">
        <v>15381.53</v>
      </c>
      <c r="D70" t="s">
        <v>27</v>
      </c>
      <c r="J70"/>
    </row>
    <row r="71" spans="1:10" x14ac:dyDescent="0.35">
      <c r="A71" s="10" t="s">
        <v>228</v>
      </c>
      <c r="B71">
        <v>2005.41</v>
      </c>
      <c r="D71" t="s">
        <v>30</v>
      </c>
      <c r="J71"/>
    </row>
    <row r="72" spans="1:10" ht="29" x14ac:dyDescent="0.35">
      <c r="A72" s="10" t="s">
        <v>229</v>
      </c>
      <c r="B72">
        <v>1654.95</v>
      </c>
      <c r="D72" t="s">
        <v>27</v>
      </c>
      <c r="J72"/>
    </row>
    <row r="73" spans="1:10" x14ac:dyDescent="0.35">
      <c r="A73" s="10" t="s">
        <v>230</v>
      </c>
      <c r="B73">
        <v>352.3</v>
      </c>
      <c r="D73" t="s">
        <v>30</v>
      </c>
      <c r="J73"/>
    </row>
    <row r="74" spans="1:10" ht="29" x14ac:dyDescent="0.35">
      <c r="A74" s="10" t="s">
        <v>231</v>
      </c>
      <c r="B74">
        <v>1751.49</v>
      </c>
      <c r="D74" t="s">
        <v>30</v>
      </c>
      <c r="J74"/>
    </row>
    <row r="75" spans="1:10" ht="29" x14ac:dyDescent="0.35">
      <c r="A75" s="10" t="s">
        <v>232</v>
      </c>
      <c r="B75">
        <v>82.87</v>
      </c>
      <c r="D75" t="s">
        <v>30</v>
      </c>
      <c r="J75"/>
    </row>
    <row r="76" spans="1:10" x14ac:dyDescent="0.35">
      <c r="A76" s="10" t="s">
        <v>233</v>
      </c>
      <c r="B76">
        <v>518.72</v>
      </c>
      <c r="D76" t="s">
        <v>30</v>
      </c>
      <c r="J76"/>
    </row>
    <row r="77" spans="1:10" x14ac:dyDescent="0.35">
      <c r="A77" s="10" t="s">
        <v>234</v>
      </c>
      <c r="B77">
        <v>63.79</v>
      </c>
      <c r="D77" t="s">
        <v>30</v>
      </c>
      <c r="J77"/>
    </row>
    <row r="78" spans="1:10" x14ac:dyDescent="0.35">
      <c r="A78" s="10" t="s">
        <v>235</v>
      </c>
      <c r="B78">
        <v>1292.93</v>
      </c>
      <c r="D78" t="s">
        <v>30</v>
      </c>
      <c r="J78"/>
    </row>
    <row r="79" spans="1:10" ht="29" x14ac:dyDescent="0.35">
      <c r="A79" s="10" t="s">
        <v>236</v>
      </c>
      <c r="B79">
        <v>208.3</v>
      </c>
      <c r="D79" t="s">
        <v>32</v>
      </c>
      <c r="J79"/>
    </row>
    <row r="80" spans="1:10" x14ac:dyDescent="0.35">
      <c r="A80" s="10" t="s">
        <v>237</v>
      </c>
      <c r="B80">
        <v>61.54</v>
      </c>
      <c r="D80" t="s">
        <v>32</v>
      </c>
      <c r="J80"/>
    </row>
    <row r="81" spans="1:10" x14ac:dyDescent="0.35">
      <c r="A81" s="10" t="s">
        <v>238</v>
      </c>
      <c r="B81">
        <v>506.7</v>
      </c>
      <c r="D81" t="s">
        <v>32</v>
      </c>
      <c r="J81"/>
    </row>
    <row r="82" spans="1:10" ht="29" x14ac:dyDescent="0.35">
      <c r="A82" s="10" t="s">
        <v>239</v>
      </c>
      <c r="B82">
        <v>907.83</v>
      </c>
      <c r="D82" t="s">
        <v>33</v>
      </c>
      <c r="J82"/>
    </row>
    <row r="83" spans="1:10" x14ac:dyDescent="0.35">
      <c r="A83" s="10" t="s">
        <v>240</v>
      </c>
      <c r="B83">
        <v>407.18</v>
      </c>
      <c r="D83" t="s">
        <v>33</v>
      </c>
      <c r="J83"/>
    </row>
    <row r="84" spans="1:10" x14ac:dyDescent="0.35">
      <c r="A84" s="10" t="s">
        <v>241</v>
      </c>
      <c r="B84">
        <v>386.39</v>
      </c>
      <c r="D84" t="s">
        <v>33</v>
      </c>
      <c r="J84"/>
    </row>
    <row r="85" spans="1:10" x14ac:dyDescent="0.35">
      <c r="A85" s="10" t="s">
        <v>242</v>
      </c>
      <c r="B85">
        <v>211.57</v>
      </c>
      <c r="D85" t="s">
        <v>33</v>
      </c>
      <c r="J85"/>
    </row>
    <row r="86" spans="1:10" ht="29" x14ac:dyDescent="0.35">
      <c r="A86" s="10" t="s">
        <v>243</v>
      </c>
      <c r="B86">
        <v>352.93</v>
      </c>
      <c r="D86" t="s">
        <v>33</v>
      </c>
      <c r="J86"/>
    </row>
    <row r="87" spans="1:10" x14ac:dyDescent="0.35">
      <c r="A87" s="10" t="s">
        <v>244</v>
      </c>
      <c r="B87">
        <v>31.06</v>
      </c>
      <c r="D87" t="s">
        <v>33</v>
      </c>
      <c r="J87"/>
    </row>
    <row r="88" spans="1:10" ht="29" x14ac:dyDescent="0.35">
      <c r="A88" s="10" t="s">
        <v>245</v>
      </c>
      <c r="B88">
        <v>2286.67</v>
      </c>
      <c r="D88" t="s">
        <v>34</v>
      </c>
      <c r="J88"/>
    </row>
    <row r="89" spans="1:10" x14ac:dyDescent="0.35">
      <c r="A89" s="10" t="s">
        <v>246</v>
      </c>
      <c r="B89">
        <v>345.05</v>
      </c>
      <c r="D89" t="s">
        <v>34</v>
      </c>
      <c r="J89"/>
    </row>
    <row r="90" spans="1:10" x14ac:dyDescent="0.35">
      <c r="A90" s="10" t="s">
        <v>247</v>
      </c>
      <c r="B90">
        <v>1010.13</v>
      </c>
      <c r="D90" t="s">
        <v>34</v>
      </c>
      <c r="J90"/>
    </row>
    <row r="91" spans="1:10" x14ac:dyDescent="0.35">
      <c r="A91" s="10" t="s">
        <v>144</v>
      </c>
      <c r="B91">
        <v>29709.46</v>
      </c>
      <c r="D91" t="s">
        <v>30</v>
      </c>
      <c r="J91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M2"/>
  <sheetViews>
    <sheetView workbookViewId="0">
      <selection activeCell="B2" sqref="B2:AM2"/>
    </sheetView>
  </sheetViews>
  <sheetFormatPr defaultRowHeight="14.5" x14ac:dyDescent="0.35"/>
  <cols>
    <col min="1" max="1" width="23.7265625" customWidth="1"/>
    <col min="2" max="39" width="10.08984375" customWidth="1"/>
  </cols>
  <sheetData>
    <row r="1" spans="1:39" s="3" customFormat="1" x14ac:dyDescent="0.35">
      <c r="A1" s="4" t="s">
        <v>36</v>
      </c>
      <c r="B1" s="3" t="s">
        <v>2</v>
      </c>
      <c r="C1" s="3" t="s">
        <v>44</v>
      </c>
      <c r="D1" s="3" t="s">
        <v>45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41</v>
      </c>
      <c r="M1" s="3" t="s">
        <v>42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</row>
    <row r="2" spans="1:39" ht="29" x14ac:dyDescent="0.35">
      <c r="A2" s="5" t="s">
        <v>40</v>
      </c>
      <c r="B2" s="9">
        <f>'Corporate Taxes'!B4</f>
        <v>4.551107569199989E-4</v>
      </c>
      <c r="C2" s="9">
        <f>'Corporate Taxes'!C4</f>
        <v>5.593526565219218E-2</v>
      </c>
      <c r="D2" s="9">
        <f>'Corporate Taxes'!D4</f>
        <v>0.1262807486599779</v>
      </c>
      <c r="E2" s="9">
        <f>'Corporate Taxes'!E4</f>
        <v>0.15965725090655994</v>
      </c>
      <c r="F2" s="9">
        <f>'Corporate Taxes'!F4</f>
        <v>0</v>
      </c>
      <c r="G2" s="9">
        <f>'Corporate Taxes'!G4</f>
        <v>2.8670312842802578E-2</v>
      </c>
      <c r="H2" s="9">
        <f>'Corporate Taxes'!H4</f>
        <v>1.1859915481376927E-2</v>
      </c>
      <c r="I2" s="9">
        <f>'Corporate Taxes'!I4</f>
        <v>0.12340408240956703</v>
      </c>
      <c r="J2" s="9">
        <f>'Corporate Taxes'!J4</f>
        <v>2.3384963217858205E-2</v>
      </c>
      <c r="K2" s="9">
        <f>'Corporate Taxes'!K4</f>
        <v>0.1397347927906448</v>
      </c>
      <c r="L2" s="9">
        <f>'Corporate Taxes'!L4</f>
        <v>4.7538133202642378E-2</v>
      </c>
      <c r="M2" s="9">
        <f>'Corporate Taxes'!M4</f>
        <v>0.10245376123637021</v>
      </c>
      <c r="N2" s="9">
        <f>'Corporate Taxes'!N4</f>
        <v>3.2492116175067837E-2</v>
      </c>
      <c r="O2" s="9">
        <f>'Corporate Taxes'!O4</f>
        <v>1.9619695313792637E-2</v>
      </c>
      <c r="P2" s="9">
        <f>'Corporate Taxes'!P4</f>
        <v>5.3078436623208186E-2</v>
      </c>
      <c r="Q2" s="9">
        <f>'Corporate Taxes'!Q4</f>
        <v>0.12340408240956703</v>
      </c>
      <c r="R2" s="9">
        <f>'Corporate Taxes'!R4</f>
        <v>3.2902309613663999E-2</v>
      </c>
      <c r="S2" s="9">
        <f>'Corporate Taxes'!S4</f>
        <v>0.12340408240956703</v>
      </c>
      <c r="T2" s="9">
        <f>'Corporate Taxes'!T4</f>
        <v>0.12340408240956703</v>
      </c>
      <c r="U2" s="9">
        <f>'Corporate Taxes'!U4</f>
        <v>3.3170263994030037E-2</v>
      </c>
      <c r="V2" s="9">
        <f>'Corporate Taxes'!V4</f>
        <v>3.3170263994030037E-2</v>
      </c>
      <c r="W2" s="9">
        <f>'Corporate Taxes'!W4</f>
        <v>0.12340408240956703</v>
      </c>
      <c r="X2" s="9">
        <f>'Corporate Taxes'!X4</f>
        <v>3.8379514776179789E-4</v>
      </c>
      <c r="Y2" s="9">
        <f>'Corporate Taxes'!Y4</f>
        <v>1.2500635881917981E-2</v>
      </c>
      <c r="Z2" s="9">
        <f>'Corporate Taxes'!Z4</f>
        <v>1.2958708620986461E-2</v>
      </c>
      <c r="AA2" s="9">
        <f>'Corporate Taxes'!AA4</f>
        <v>6.6423315490811118E-3</v>
      </c>
      <c r="AB2" s="9">
        <f>'Corporate Taxes'!AB4</f>
        <v>1.0653578249869147E-2</v>
      </c>
      <c r="AC2" s="9">
        <f>'Corporate Taxes'!AC4</f>
        <v>0</v>
      </c>
      <c r="AD2" s="9">
        <f>'Corporate Taxes'!AD4</f>
        <v>3.1055631125573493E-2</v>
      </c>
      <c r="AE2" s="9">
        <f>'Corporate Taxes'!AE4</f>
        <v>0.11742834541264688</v>
      </c>
      <c r="AF2" s="9">
        <f>'Corporate Taxes'!AF4</f>
        <v>0.11052233627879497</v>
      </c>
      <c r="AG2" s="9">
        <f>'Corporate Taxes'!AG4</f>
        <v>8.0016534226631832E-3</v>
      </c>
      <c r="AH2" s="9">
        <f>'Corporate Taxes'!AH4</f>
        <v>2.5813591397706628E-2</v>
      </c>
      <c r="AI2" s="9">
        <f>'Corporate Taxes'!AI4</f>
        <v>0</v>
      </c>
      <c r="AJ2" s="9">
        <f>'Corporate Taxes'!AJ4</f>
        <v>1.0408780643824105E-3</v>
      </c>
      <c r="AK2" s="9">
        <f>'Corporate Taxes'!AK4</f>
        <v>8.1104834345487389E-3</v>
      </c>
      <c r="AL2" s="9">
        <f>'Corporate Taxes'!AL4</f>
        <v>1.6856856371911283E-2</v>
      </c>
      <c r="AM2" s="9">
        <f>'Corporate Taxes'!AM4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BVAbIC</vt:lpstr>
      <vt:lpstr>KLEMS VA</vt:lpstr>
      <vt:lpstr>Corporate Taxes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2022-08-19T21:35:03Z</dcterms:modified>
</cp:coreProperties>
</file>