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rome Downloads\Internship\eps-india-3.1.3.4\InputData - Low GDP\bldgs\BDEQ\"/>
    </mc:Choice>
  </mc:AlternateContent>
  <xr:revisionPtr revIDLastSave="0" documentId="13_ncr:1_{050CCBB2-5CA7-48DE-951B-59047B0F4BF1}" xr6:coauthVersionLast="47" xr6:coauthVersionMax="47" xr10:uidLastSave="{00000000-0000-0000-0000-000000000000}"/>
  <bookViews>
    <workbookView xWindow="-108" yWindow="-108" windowWidth="23256" windowHeight="12576" tabRatio="670" firstSheet="7" activeTab="10" xr2:uid="{00000000-000D-0000-FFFF-FFFF00000000}"/>
  </bookViews>
  <sheets>
    <sheet name="About" sheetId="1" r:id="rId1"/>
    <sheet name="India Dist Solar PV Data" sheetId="13" r:id="rId2"/>
    <sheet name="AC DC Derate Factor" sheetId="14" r:id="rId3"/>
    <sheet name="DSCF" sheetId="15" r:id="rId4"/>
    <sheet name="Back up generators" sheetId="16" r:id="rId5"/>
    <sheet name="BDEQ-BEOfDS-urban-residential" sheetId="4" r:id="rId6"/>
    <sheet name="BDEQ-BEOfDS-rural-residential" sheetId="9" r:id="rId7"/>
    <sheet name="BDEQ-BEOfDS-commercial" sheetId="5" r:id="rId8"/>
    <sheet name="BDEQ-BDESC-urban-residential" sheetId="6" r:id="rId9"/>
    <sheet name="BDEQ-BDESC-rural-residential" sheetId="10" r:id="rId10"/>
    <sheet name="BDEQ-BDESC-commercial" sheetId="7" r:id="rId11"/>
  </sheets>
  <externalReferences>
    <externalReference r:id="rId12"/>
    <externalReference r:id="rId13"/>
    <externalReference r:id="rId14"/>
  </externalReferences>
  <definedNames>
    <definedName name="BTU_per_GWh">'[1]Conversion Factors'!$A$3</definedName>
    <definedName name="BTU_per_PJ">'[1]Conversion Factors'!$A$6</definedName>
    <definedName name="BTU_per_thousand_tons_kerosene">'[1]Conversion Factors'!$A$21</definedName>
    <definedName name="BTU_per_thousand_tons_LPG">'[1]Conversion Factors'!$A$14</definedName>
    <definedName name="INRLac">[2]Conversions!$E$113</definedName>
    <definedName name="plantsize.iv.a">'[3]India Data'!$E$99</definedName>
    <definedName name="Preferences.PowerUnits">[2]Preferences!$C$5</definedName>
    <definedName name="Unit.kW">[2]Conversions!$F$57</definedName>
    <definedName name="Unit.MW">[2]Conversions!$F$56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7" l="1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R19" i="16"/>
  <c r="K17" i="16"/>
  <c r="K11" i="5" s="1"/>
  <c r="AF17" i="16"/>
  <c r="AF11" i="5" s="1"/>
  <c r="B18" i="16"/>
  <c r="B19" i="16" s="1"/>
  <c r="C18" i="16"/>
  <c r="C19" i="16" s="1"/>
  <c r="D18" i="16"/>
  <c r="D19" i="16" s="1"/>
  <c r="E18" i="16"/>
  <c r="E19" i="16" s="1"/>
  <c r="F18" i="16"/>
  <c r="F19" i="16" s="1"/>
  <c r="G18" i="16"/>
  <c r="G19" i="16" s="1"/>
  <c r="H18" i="16"/>
  <c r="H19" i="16" s="1"/>
  <c r="I18" i="16"/>
  <c r="I19" i="16" s="1"/>
  <c r="J18" i="16"/>
  <c r="J19" i="16" s="1"/>
  <c r="K18" i="16"/>
  <c r="K19" i="16" s="1"/>
  <c r="L18" i="16"/>
  <c r="L19" i="16" s="1"/>
  <c r="M18" i="16"/>
  <c r="M19" i="16" s="1"/>
  <c r="N18" i="16"/>
  <c r="N19" i="16" s="1"/>
  <c r="O18" i="16"/>
  <c r="O19" i="16" s="1"/>
  <c r="P18" i="16"/>
  <c r="P19" i="16" s="1"/>
  <c r="Q18" i="16"/>
  <c r="Q19" i="16" s="1"/>
  <c r="R18" i="16"/>
  <c r="S18" i="16"/>
  <c r="S19" i="16" s="1"/>
  <c r="T18" i="16"/>
  <c r="T19" i="16" s="1"/>
  <c r="U18" i="16"/>
  <c r="U19" i="16" s="1"/>
  <c r="V18" i="16"/>
  <c r="V19" i="16" s="1"/>
  <c r="W18" i="16"/>
  <c r="W19" i="16" s="1"/>
  <c r="X18" i="16"/>
  <c r="X19" i="16" s="1"/>
  <c r="Y18" i="16"/>
  <c r="Y19" i="16" s="1"/>
  <c r="Z18" i="16"/>
  <c r="Z19" i="16" s="1"/>
  <c r="AA18" i="16"/>
  <c r="AB18" i="16" s="1"/>
  <c r="AC18" i="16" s="1"/>
  <c r="AD18" i="16" s="1"/>
  <c r="AE18" i="16" s="1"/>
  <c r="AF18" i="16" s="1"/>
  <c r="AG18" i="16" s="1"/>
  <c r="AH18" i="16" s="1"/>
  <c r="AI18" i="16" s="1"/>
  <c r="AI19" i="16" s="1"/>
  <c r="X16" i="16"/>
  <c r="X17" i="16" s="1"/>
  <c r="X11" i="5" s="1"/>
  <c r="Y16" i="16"/>
  <c r="Y17" i="16" s="1"/>
  <c r="Y11" i="5" s="1"/>
  <c r="Z16" i="16"/>
  <c r="Z17" i="16" s="1"/>
  <c r="Z11" i="5" s="1"/>
  <c r="AA16" i="16"/>
  <c r="AB16" i="16" s="1"/>
  <c r="AC16" i="16" s="1"/>
  <c r="AD16" i="16" s="1"/>
  <c r="AE16" i="16" s="1"/>
  <c r="AF16" i="16" s="1"/>
  <c r="AG16" i="16" s="1"/>
  <c r="AH16" i="16" s="1"/>
  <c r="AI16" i="16" s="1"/>
  <c r="AI17" i="16" s="1"/>
  <c r="AI11" i="5" s="1"/>
  <c r="W16" i="16"/>
  <c r="W17" i="16" s="1"/>
  <c r="W11" i="5" s="1"/>
  <c r="V16" i="16"/>
  <c r="V17" i="16" s="1"/>
  <c r="V11" i="5" s="1"/>
  <c r="S16" i="16"/>
  <c r="S17" i="16" s="1"/>
  <c r="S11" i="5" s="1"/>
  <c r="T16" i="16"/>
  <c r="T17" i="16" s="1"/>
  <c r="T11" i="5" s="1"/>
  <c r="U16" i="16"/>
  <c r="U17" i="16" s="1"/>
  <c r="U11" i="5" s="1"/>
  <c r="R16" i="16"/>
  <c r="R17" i="16" s="1"/>
  <c r="R11" i="5" s="1"/>
  <c r="Q16" i="16"/>
  <c r="Q17" i="16" s="1"/>
  <c r="Q11" i="5" s="1"/>
  <c r="N16" i="16"/>
  <c r="N17" i="16" s="1"/>
  <c r="N11" i="5" s="1"/>
  <c r="O16" i="16"/>
  <c r="O17" i="16" s="1"/>
  <c r="O11" i="5" s="1"/>
  <c r="P16" i="16"/>
  <c r="P17" i="16" s="1"/>
  <c r="P11" i="5" s="1"/>
  <c r="M16" i="16"/>
  <c r="M17" i="16" s="1"/>
  <c r="M11" i="5" s="1"/>
  <c r="L16" i="16"/>
  <c r="L17" i="16" s="1"/>
  <c r="L11" i="5" s="1"/>
  <c r="I16" i="16"/>
  <c r="I17" i="16" s="1"/>
  <c r="I11" i="5" s="1"/>
  <c r="J16" i="16"/>
  <c r="J17" i="16" s="1"/>
  <c r="J11" i="5" s="1"/>
  <c r="K16" i="16"/>
  <c r="H16" i="16"/>
  <c r="H17" i="16" s="1"/>
  <c r="H11" i="5" s="1"/>
  <c r="C16" i="16"/>
  <c r="C17" i="16" s="1"/>
  <c r="C11" i="5" s="1"/>
  <c r="D16" i="16"/>
  <c r="D17" i="16" s="1"/>
  <c r="D11" i="5" s="1"/>
  <c r="E16" i="16"/>
  <c r="E17" i="16" s="1"/>
  <c r="E11" i="5" s="1"/>
  <c r="F16" i="16"/>
  <c r="F17" i="16" s="1"/>
  <c r="F11" i="5" s="1"/>
  <c r="G16" i="16"/>
  <c r="G17" i="16" s="1"/>
  <c r="G11" i="5" s="1"/>
  <c r="B16" i="16"/>
  <c r="B17" i="16" s="1"/>
  <c r="B11" i="5" s="1"/>
  <c r="AD19" i="16" l="1"/>
  <c r="AC19" i="16"/>
  <c r="AH19" i="16"/>
  <c r="AG19" i="16"/>
  <c r="AE17" i="16"/>
  <c r="AE11" i="5" s="1"/>
  <c r="AB17" i="16"/>
  <c r="AB11" i="5" s="1"/>
  <c r="AA17" i="16"/>
  <c r="AA11" i="5" s="1"/>
  <c r="AH17" i="16"/>
  <c r="AH11" i="5" s="1"/>
  <c r="AD17" i="16"/>
  <c r="AD11" i="5" s="1"/>
  <c r="AF19" i="16"/>
  <c r="AB19" i="16"/>
  <c r="AG17" i="16"/>
  <c r="AG11" i="5" s="1"/>
  <c r="AC17" i="16"/>
  <c r="AC11" i="5" s="1"/>
  <c r="AE19" i="16"/>
  <c r="AA19" i="16"/>
  <c r="B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C58" i="13"/>
  <c r="I14" i="13" l="1"/>
  <c r="H14" i="13"/>
  <c r="G14" i="13"/>
  <c r="F14" i="13"/>
  <c r="E14" i="13"/>
  <c r="D14" i="13"/>
  <c r="C14" i="13"/>
  <c r="B14" i="13"/>
  <c r="B41" i="13" l="1"/>
  <c r="B40" i="13" l="1"/>
  <c r="B39" i="13"/>
  <c r="D39" i="13"/>
  <c r="E39" i="13"/>
  <c r="F40" i="13"/>
  <c r="G40" i="13"/>
  <c r="H41" i="13"/>
  <c r="I41" i="13"/>
  <c r="C41" i="13"/>
  <c r="B47" i="13" s="1"/>
  <c r="G41" i="13" l="1"/>
  <c r="Y47" i="13" s="1"/>
  <c r="B64" i="13"/>
  <c r="B7" i="5" s="1"/>
  <c r="E40" i="13"/>
  <c r="L46" i="13" s="1"/>
  <c r="D40" i="13"/>
  <c r="I39" i="13"/>
  <c r="I40" i="13"/>
  <c r="G39" i="13"/>
  <c r="E41" i="13"/>
  <c r="C39" i="13"/>
  <c r="C45" i="13" s="1"/>
  <c r="D41" i="13"/>
  <c r="F47" i="13" s="1"/>
  <c r="H39" i="13"/>
  <c r="AG45" i="13" s="1"/>
  <c r="F41" i="13"/>
  <c r="W47" i="13" s="1"/>
  <c r="C40" i="13"/>
  <c r="D46" i="13" s="1"/>
  <c r="H40" i="13"/>
  <c r="AH46" i="13" s="1"/>
  <c r="F39" i="13"/>
  <c r="Q45" i="13" s="1"/>
  <c r="Q7" i="6" s="1"/>
  <c r="U47" i="13"/>
  <c r="G45" i="13"/>
  <c r="H45" i="13"/>
  <c r="H7" i="6" s="1"/>
  <c r="AF45" i="13"/>
  <c r="G46" i="13"/>
  <c r="H47" i="13"/>
  <c r="Z47" i="13"/>
  <c r="AA47" i="13"/>
  <c r="AB47" i="13"/>
  <c r="AF47" i="13"/>
  <c r="AG47" i="13"/>
  <c r="AH47" i="13"/>
  <c r="AI47" i="13"/>
  <c r="AJ47" i="13"/>
  <c r="AD47" i="13"/>
  <c r="AC47" i="13"/>
  <c r="AE47" i="13"/>
  <c r="T46" i="13"/>
  <c r="S46" i="13"/>
  <c r="U46" i="13"/>
  <c r="V46" i="13"/>
  <c r="W46" i="13"/>
  <c r="M45" i="13"/>
  <c r="M7" i="6" s="1"/>
  <c r="I45" i="13"/>
  <c r="J45" i="13"/>
  <c r="K45" i="13"/>
  <c r="L45" i="13"/>
  <c r="AA45" i="13" l="1"/>
  <c r="Z45" i="13"/>
  <c r="Y46" i="13"/>
  <c r="AC45" i="13"/>
  <c r="X45" i="13"/>
  <c r="Y45" i="13"/>
  <c r="AI45" i="13"/>
  <c r="AE45" i="13"/>
  <c r="AF46" i="13"/>
  <c r="AJ46" i="13"/>
  <c r="AB45" i="13"/>
  <c r="AH45" i="13"/>
  <c r="AJ45" i="13"/>
  <c r="N46" i="13"/>
  <c r="AD45" i="13"/>
  <c r="K46" i="13"/>
  <c r="AB46" i="13"/>
  <c r="C47" i="13"/>
  <c r="F46" i="13"/>
  <c r="F45" i="13"/>
  <c r="AA46" i="13"/>
  <c r="AE46" i="13"/>
  <c r="AE7" i="10" s="1"/>
  <c r="X46" i="13"/>
  <c r="AC46" i="13"/>
  <c r="AG46" i="13"/>
  <c r="AI46" i="13"/>
  <c r="Z46" i="13"/>
  <c r="AD46" i="13"/>
  <c r="X47" i="13"/>
  <c r="T45" i="13"/>
  <c r="O45" i="13"/>
  <c r="O46" i="13"/>
  <c r="I46" i="13"/>
  <c r="Q46" i="13"/>
  <c r="M46" i="13"/>
  <c r="J46" i="13"/>
  <c r="R46" i="13"/>
  <c r="P46" i="13"/>
  <c r="E47" i="13"/>
  <c r="G47" i="13"/>
  <c r="I47" i="13"/>
  <c r="D47" i="13"/>
  <c r="H46" i="13"/>
  <c r="D45" i="13"/>
  <c r="N47" i="13"/>
  <c r="Q47" i="13"/>
  <c r="B45" i="13"/>
  <c r="M47" i="13"/>
  <c r="L47" i="13"/>
  <c r="B46" i="13"/>
  <c r="K47" i="13"/>
  <c r="P47" i="13"/>
  <c r="T47" i="13"/>
  <c r="J47" i="13"/>
  <c r="O47" i="13"/>
  <c r="V47" i="13"/>
  <c r="P45" i="13"/>
  <c r="S45" i="13"/>
  <c r="C46" i="13"/>
  <c r="W45" i="13"/>
  <c r="N45" i="13"/>
  <c r="V45" i="13"/>
  <c r="R45" i="13"/>
  <c r="U45" i="13"/>
  <c r="U7" i="6" s="1"/>
  <c r="E46" i="13"/>
  <c r="E45" i="13"/>
  <c r="R47" i="13"/>
  <c r="S47" i="13"/>
  <c r="AE64" i="13"/>
  <c r="AE7" i="5" s="1"/>
  <c r="M62" i="13"/>
  <c r="M7" i="4" s="1"/>
  <c r="AE63" i="13"/>
  <c r="AE7" i="9" s="1"/>
  <c r="Q62" i="13"/>
  <c r="Q7" i="4" s="1"/>
  <c r="F64" i="13"/>
  <c r="F7" i="5" s="1"/>
  <c r="H62" i="13"/>
  <c r="H7" i="4" s="1"/>
  <c r="B7" i="6" l="1"/>
  <c r="B62" i="13"/>
  <c r="B7" i="4" s="1"/>
  <c r="B63" i="13"/>
  <c r="B7" i="9" s="1"/>
  <c r="B7" i="10"/>
  <c r="U62" i="13"/>
  <c r="U7" i="4" s="1"/>
  <c r="N64" i="13"/>
  <c r="N7" i="5" s="1"/>
  <c r="AF64" i="13"/>
  <c r="AF7" i="5" s="1"/>
  <c r="O7" i="10"/>
  <c r="O63" i="13"/>
  <c r="O7" i="9" s="1"/>
  <c r="V64" i="13"/>
  <c r="V7" i="5" s="1"/>
  <c r="W64" i="13"/>
  <c r="W7" i="5" s="1"/>
  <c r="I7" i="6"/>
  <c r="I62" i="13"/>
  <c r="I7" i="4" s="1"/>
  <c r="Y7" i="10"/>
  <c r="Y63" i="13"/>
  <c r="Y7" i="9" s="1"/>
  <c r="V7" i="10"/>
  <c r="V63" i="13"/>
  <c r="V7" i="9" s="1"/>
  <c r="AC7" i="6"/>
  <c r="AC62" i="13"/>
  <c r="AC7" i="4" s="1"/>
  <c r="O64" i="13"/>
  <c r="O7" i="5" s="1"/>
  <c r="AB7" i="10"/>
  <c r="AB63" i="13"/>
  <c r="AB7" i="9" s="1"/>
  <c r="K7" i="10"/>
  <c r="K63" i="13"/>
  <c r="K7" i="9" s="1"/>
  <c r="V7" i="6"/>
  <c r="V62" i="13"/>
  <c r="V7" i="4" s="1"/>
  <c r="O7" i="6"/>
  <c r="O62" i="13"/>
  <c r="O7" i="4" s="1"/>
  <c r="J7" i="10"/>
  <c r="J63" i="13"/>
  <c r="J7" i="9" s="1"/>
  <c r="R7" i="6"/>
  <c r="R62" i="13"/>
  <c r="R7" i="4" s="1"/>
  <c r="AG7" i="6"/>
  <c r="AG62" i="13"/>
  <c r="AG7" i="4" s="1"/>
  <c r="X7" i="10"/>
  <c r="X63" i="13"/>
  <c r="X7" i="9" s="1"/>
  <c r="S7" i="6"/>
  <c r="S62" i="13"/>
  <c r="S7" i="4" s="1"/>
  <c r="AJ62" i="13"/>
  <c r="K7" i="6"/>
  <c r="K62" i="13"/>
  <c r="K7" i="4" s="1"/>
  <c r="I64" i="13"/>
  <c r="I7" i="5" s="1"/>
  <c r="P64" i="13"/>
  <c r="P7" i="5" s="1"/>
  <c r="Q64" i="13"/>
  <c r="Q7" i="5" s="1"/>
  <c r="Z64" i="13"/>
  <c r="Z7" i="5" s="1"/>
  <c r="X64" i="13"/>
  <c r="X7" i="5" s="1"/>
  <c r="AF7" i="6"/>
  <c r="AF62" i="13"/>
  <c r="AF7" i="4" s="1"/>
  <c r="U7" i="10"/>
  <c r="U63" i="13"/>
  <c r="U7" i="9" s="1"/>
  <c r="R7" i="10"/>
  <c r="R63" i="13"/>
  <c r="R7" i="9" s="1"/>
  <c r="AD64" i="13"/>
  <c r="AD7" i="5" s="1"/>
  <c r="K64" i="13"/>
  <c r="K7" i="5" s="1"/>
  <c r="T64" i="13"/>
  <c r="T7" i="5" s="1"/>
  <c r="R64" i="13"/>
  <c r="R7" i="5" s="1"/>
  <c r="I7" i="10"/>
  <c r="I63" i="13"/>
  <c r="I7" i="9" s="1"/>
  <c r="AE7" i="6"/>
  <c r="AE62" i="13"/>
  <c r="AE7" i="4" s="1"/>
  <c r="AF7" i="10"/>
  <c r="AF63" i="13"/>
  <c r="AF7" i="9" s="1"/>
  <c r="AG7" i="10"/>
  <c r="AG63" i="13"/>
  <c r="AG7" i="9" s="1"/>
  <c r="AI64" i="13"/>
  <c r="AI7" i="5" s="1"/>
  <c r="L7" i="6"/>
  <c r="L62" i="13"/>
  <c r="L7" i="4" s="1"/>
  <c r="S64" i="13"/>
  <c r="S7" i="5" s="1"/>
  <c r="AI7" i="6"/>
  <c r="AI62" i="13"/>
  <c r="AI7" i="4" s="1"/>
  <c r="J7" i="6"/>
  <c r="J62" i="13"/>
  <c r="J7" i="4" s="1"/>
  <c r="AC64" i="13"/>
  <c r="AC7" i="5" s="1"/>
  <c r="N7" i="10"/>
  <c r="N63" i="13"/>
  <c r="N7" i="9" s="1"/>
  <c r="AD7" i="6"/>
  <c r="AD62" i="13"/>
  <c r="AD7" i="4" s="1"/>
  <c r="AJ64" i="13"/>
  <c r="T7" i="6"/>
  <c r="T62" i="13"/>
  <c r="T7" i="4" s="1"/>
  <c r="AH64" i="13"/>
  <c r="AH7" i="5" s="1"/>
  <c r="AB7" i="6"/>
  <c r="AB62" i="13"/>
  <c r="AB7" i="4" s="1"/>
  <c r="Q7" i="10"/>
  <c r="Q63" i="13"/>
  <c r="Q7" i="9" s="1"/>
  <c r="AJ63" i="13"/>
  <c r="J64" i="13"/>
  <c r="J7" i="5" s="1"/>
  <c r="AA7" i="10"/>
  <c r="AA63" i="13"/>
  <c r="AA7" i="9" s="1"/>
  <c r="P7" i="10"/>
  <c r="P63" i="13"/>
  <c r="P7" i="9" s="1"/>
  <c r="Y7" i="6"/>
  <c r="Y62" i="13"/>
  <c r="Y7" i="4" s="1"/>
  <c r="M64" i="13"/>
  <c r="M7" i="5" s="1"/>
  <c r="W7" i="6"/>
  <c r="W62" i="13"/>
  <c r="W7" i="4" s="1"/>
  <c r="AH7" i="10"/>
  <c r="AH63" i="13"/>
  <c r="AH7" i="9" s="1"/>
  <c r="AG64" i="13"/>
  <c r="AG7" i="5" s="1"/>
  <c r="Z7" i="6"/>
  <c r="Z62" i="13"/>
  <c r="Z7" i="4" s="1"/>
  <c r="AA7" i="6"/>
  <c r="AA62" i="13"/>
  <c r="AA7" i="4" s="1"/>
  <c r="AB64" i="13"/>
  <c r="AB7" i="5" s="1"/>
  <c r="AH7" i="6"/>
  <c r="AH62" i="13"/>
  <c r="AH7" i="4" s="1"/>
  <c r="N7" i="6"/>
  <c r="N62" i="13"/>
  <c r="N7" i="4" s="1"/>
  <c r="AC7" i="10"/>
  <c r="AC63" i="13"/>
  <c r="AC7" i="9" s="1"/>
  <c r="X7" i="6"/>
  <c r="X62" i="13"/>
  <c r="X7" i="4" s="1"/>
  <c r="P7" i="6"/>
  <c r="P62" i="13"/>
  <c r="P7" i="4" s="1"/>
  <c r="Y64" i="13"/>
  <c r="Y7" i="5" s="1"/>
  <c r="AD7" i="10"/>
  <c r="AD63" i="13"/>
  <c r="AD7" i="9" s="1"/>
  <c r="L7" i="10"/>
  <c r="L63" i="13"/>
  <c r="L7" i="9" s="1"/>
  <c r="AA64" i="13"/>
  <c r="AA7" i="5" s="1"/>
  <c r="S7" i="10"/>
  <c r="S63" i="13"/>
  <c r="S7" i="9" s="1"/>
  <c r="AI7" i="10"/>
  <c r="AI63" i="13"/>
  <c r="AI7" i="9" s="1"/>
  <c r="M7" i="10"/>
  <c r="M63" i="13"/>
  <c r="M7" i="9" s="1"/>
  <c r="Z7" i="10"/>
  <c r="Z63" i="13"/>
  <c r="Z7" i="9" s="1"/>
  <c r="W7" i="10"/>
  <c r="W63" i="13"/>
  <c r="W7" i="9" s="1"/>
  <c r="L64" i="13"/>
  <c r="L7" i="5" s="1"/>
  <c r="T7" i="10"/>
  <c r="T63" i="13"/>
  <c r="T7" i="9" s="1"/>
  <c r="U64" i="13"/>
  <c r="U7" i="5" s="1"/>
  <c r="D64" i="13"/>
  <c r="D7" i="5" s="1"/>
  <c r="H64" i="13"/>
  <c r="H7" i="5" s="1"/>
  <c r="G64" i="13"/>
  <c r="G7" i="5" s="1"/>
  <c r="E64" i="13"/>
  <c r="E7" i="5" s="1"/>
  <c r="C64" i="13"/>
  <c r="C7" i="5" s="1"/>
  <c r="C7" i="10"/>
  <c r="C63" i="13"/>
  <c r="C7" i="9" s="1"/>
  <c r="G63" i="13"/>
  <c r="G7" i="9" s="1"/>
  <c r="G7" i="10"/>
  <c r="E7" i="10"/>
  <c r="E63" i="13"/>
  <c r="E7" i="9" s="1"/>
  <c r="H63" i="13"/>
  <c r="H7" i="9" s="1"/>
  <c r="H7" i="10"/>
  <c r="F7" i="10"/>
  <c r="F63" i="13"/>
  <c r="F7" i="9" s="1"/>
  <c r="D7" i="10"/>
  <c r="D63" i="13"/>
  <c r="D7" i="9" s="1"/>
  <c r="G62" i="13"/>
  <c r="G7" i="4" s="1"/>
  <c r="G7" i="6"/>
  <c r="F7" i="6"/>
  <c r="F62" i="13"/>
  <c r="F7" i="4" s="1"/>
  <c r="E62" i="13"/>
  <c r="E7" i="4" s="1"/>
  <c r="E7" i="6"/>
  <c r="C62" i="13"/>
  <c r="C7" i="4" s="1"/>
  <c r="C7" i="6"/>
  <c r="D7" i="6"/>
  <c r="D62" i="13"/>
  <c r="D7" i="4" s="1"/>
  <c r="C27" i="13"/>
  <c r="B24" i="13"/>
  <c r="B25" i="13"/>
  <c r="B26" i="13"/>
  <c r="B23" i="13"/>
</calcChain>
</file>

<file path=xl/sharedStrings.xml><?xml version="1.0" encoding="utf-8"?>
<sst xmlns="http://schemas.openxmlformats.org/spreadsheetml/2006/main" count="209" uniqueCount="107">
  <si>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</si>
  <si>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</si>
  <si>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</si>
  <si>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</si>
  <si>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</si>
  <si>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</si>
  <si>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</si>
  <si>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</si>
  <si>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</si>
  <si>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</si>
  <si>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variable "BCEU BAU Components Energy Use" includes only "purchased electricity"</t>
  </si>
  <si>
    <t>(i.e. that which buildings get from the grid, not generate on-site), so the quantities</t>
  </si>
  <si>
    <t>BDEQ BAU Electricity Output from Distributed Sources</t>
  </si>
  <si>
    <t>BDEQ BAU Distributed Electricity Source Capacity</t>
  </si>
  <si>
    <t>Urban</t>
  </si>
  <si>
    <t>Rural</t>
  </si>
  <si>
    <t>Sources:</t>
  </si>
  <si>
    <t>lignite</t>
  </si>
  <si>
    <t>hard coal</t>
  </si>
  <si>
    <t>onshore wind</t>
  </si>
  <si>
    <t>offshore wind</t>
  </si>
  <si>
    <t>Total</t>
  </si>
  <si>
    <t>Trajectory</t>
  </si>
  <si>
    <t>Description</t>
  </si>
  <si>
    <t>GW</t>
  </si>
  <si>
    <t>Distributed Solar PV Cumulative Capacity</t>
  </si>
  <si>
    <t>2016 Existing Distributed Solar PV Breakdown</t>
  </si>
  <si>
    <t>Residential</t>
  </si>
  <si>
    <t>Government</t>
  </si>
  <si>
    <t>Commercial</t>
  </si>
  <si>
    <t>Industrial</t>
  </si>
  <si>
    <t>Building Type</t>
  </si>
  <si>
    <t>Capacity (GW)</t>
  </si>
  <si>
    <t>Share</t>
  </si>
  <si>
    <t>IESS has a breakdown between residential and non-residential (showing residential has roughly 3x greater</t>
  </si>
  <si>
    <t>capacity than non-residential through 2047), but the India team considers this breakdown unreliable.</t>
  </si>
  <si>
    <t>Instead, we use the breakdown by building type based on existing (2016) installations, which show</t>
  </si>
  <si>
    <t>Capacity Utilization  factor</t>
  </si>
  <si>
    <t>Fuel</t>
  </si>
  <si>
    <t>Plant type</t>
  </si>
  <si>
    <t>R.01</t>
  </si>
  <si>
    <t>Solar</t>
  </si>
  <si>
    <t>NITI Aayog, Government of India</t>
  </si>
  <si>
    <t>India Energy Security Scenarios 2047 downloadable Excel model</t>
  </si>
  <si>
    <t>http://indiaenergy.gov.in/iess/docs/IESS_Version2.2.xlsx</t>
  </si>
  <si>
    <t>Tab IV.e</t>
  </si>
  <si>
    <t>Page 3, Figure 2</t>
  </si>
  <si>
    <t>http://icrier.org/pdf/Working_Paper_353.pdf</t>
  </si>
  <si>
    <t>Scaling up Rooftop Solar Power in India: The Potential of Municipal Solar Bonds</t>
  </si>
  <si>
    <t>CPI, ICRIER, SEI</t>
  </si>
  <si>
    <t>3/4 of capacity on non-residential buildings.  We assume the share is constant through the model run.</t>
  </si>
  <si>
    <t>Number of households</t>
  </si>
  <si>
    <t>Millions</t>
  </si>
  <si>
    <t>For residential buildings, we use IESS to divide up by number of households:</t>
  </si>
  <si>
    <t>urban residential</t>
  </si>
  <si>
    <t>rural residential</t>
  </si>
  <si>
    <t>commercial</t>
  </si>
  <si>
    <t>Capacity by Building Type (GW)</t>
  </si>
  <si>
    <t>Capacity by Building Type (MW)</t>
  </si>
  <si>
    <t>Output by Building Type (MWh)</t>
  </si>
  <si>
    <t>Capacity Factor (interpolated)</t>
  </si>
  <si>
    <t>Residential vs. Non-Residential Shares</t>
  </si>
  <si>
    <t>Solar DC to AC Derate Value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</si>
  <si>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</si>
  <si>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</si>
  <si>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</si>
  <si>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</si>
  <si>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We assume capacities are given in DC, not AC, which is typical when reporting solar PV capacities.</t>
  </si>
  <si>
    <t>Accordingly, we convert to AC using an appropriate derate factor.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</si>
  <si>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</si>
  <si>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</si>
  <si>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</si>
  <si>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First, we apply a derate factor to convert DC to AC.</t>
  </si>
  <si>
    <t>Capacity (GW AC)</t>
  </si>
  <si>
    <t>MW*hour</t>
  </si>
  <si>
    <t>crude oil</t>
  </si>
  <si>
    <t>heavy or residual fuel oil</t>
  </si>
  <si>
    <t>municipal solid waste</t>
  </si>
  <si>
    <t>MW</t>
  </si>
  <si>
    <t xml:space="preserve">of generation in this variable are additional. Electricity Output is reported in MWh and </t>
  </si>
  <si>
    <t>In the IESS model, we use Trajectory 2 (existing, but no additional policies) as our BAU case.</t>
  </si>
  <si>
    <t>For India, we only have data for solar PV, which likely dominates distributed generation in buildings.</t>
  </si>
  <si>
    <t>The IESS BAU trajectory is used to scale the current (2016) breakdown of capacity by building type,</t>
  </si>
  <si>
    <t>assuming that the relative shares are constant through the model run.</t>
  </si>
  <si>
    <t>Capacity is reported in MW.</t>
  </si>
  <si>
    <t>Capacity Factor</t>
  </si>
  <si>
    <t>Distributed Generation Quantity, Urban vs. Rural Shares</t>
  </si>
  <si>
    <t>Distributed Rooftop PV Capacity Factor projections</t>
  </si>
  <si>
    <t>See variable "bldgs/DSCF" for more info</t>
  </si>
  <si>
    <t>Load factor</t>
  </si>
  <si>
    <t>2007</t>
  </si>
  <si>
    <t>V.04</t>
  </si>
  <si>
    <t>Local diesel geneators</t>
  </si>
  <si>
    <t>[1]</t>
  </si>
  <si>
    <t>Electricity supplied</t>
  </si>
  <si>
    <t>TWh</t>
  </si>
  <si>
    <t>Own-use requirements</t>
  </si>
  <si>
    <t>Back up electricity by diesel</t>
  </si>
  <si>
    <t>Installed Capacity</t>
  </si>
  <si>
    <t>Diesel backup generators</t>
  </si>
  <si>
    <t>Electricity supplied (TWh)</t>
  </si>
  <si>
    <t>Installed capacity (GW)</t>
  </si>
  <si>
    <t>Interpolations</t>
  </si>
  <si>
    <t>Electricity supplied (MWh)</t>
  </si>
  <si>
    <t>Installed capacity (MW)</t>
  </si>
  <si>
    <t>Back up electricity from diesel generators</t>
  </si>
  <si>
    <t>Tab I.e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</si>
</sst>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_ ;\-0.0\ "/>
    <numFmt numFmtId="167" formatCode="#,##0.0_);\(#,##0.0\);&quot;-&quot;_)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 tint="0.79998168889431442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1"/>
      <scheme val="minor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7" fillId="0" borderId="0" applyNumberFormat="0" applyFill="0" applyBorder="0" applyAlignment="0" applyProtection="0"/>
    <xf numFmtId="9" fontId="8" fillId="0" borderId="0" applyFont="0" applyFill="0" applyBorder="0" applyAlignment="0" applyProtection="0"/>
    <xf numFmtId="166" fontId="16" fillId="4" borderId="0" applyBorder="0" applyProtection="0">
      <alignment horizontal="left"/>
    </xf>
    <xf numFmtId="165" fontId="17" fillId="4" borderId="0">
      <alignment horizontal="left"/>
    </xf>
    <xf numFmtId="1" fontId="17" fillId="4" borderId="11">
      <alignment horizontal="left"/>
    </xf>
    <xf numFmtId="165" fontId="17" fillId="4" borderId="6">
      <alignment horizontal="left"/>
    </xf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ont="1"/>
    <xf numFmtId="0" fontId="1" fillId="2" borderId="0" xfId="0" applyFont="1" applyFill="1"/>
    <xf numFmtId="0" fontId="0" fillId="0" borderId="0" xfId="0" applyBorder="1"/>
    <xf numFmtId="0" fontId="0" fillId="3" borderId="0" xfId="0" applyFont="1" applyFill="1" applyBorder="1"/>
    <xf numFmtId="0" fontId="0" fillId="3" borderId="0" xfId="0" applyFont="1" applyFill="1" applyBorder="1" applyAlignment="1">
      <alignment horizontal="right"/>
    </xf>
    <xf numFmtId="0" fontId="0" fillId="3" borderId="0" xfId="0" applyNumberFormat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3" borderId="9" xfId="0" applyFont="1" applyFill="1" applyBorder="1" applyAlignment="1">
      <alignment vertical="center"/>
    </xf>
    <xf numFmtId="2" fontId="0" fillId="3" borderId="0" xfId="0" applyNumberFormat="1" applyFont="1" applyFill="1" applyBorder="1"/>
    <xf numFmtId="0" fontId="1" fillId="3" borderId="0" xfId="0" applyFont="1" applyFill="1" applyBorder="1"/>
    <xf numFmtId="0" fontId="5" fillId="3" borderId="0" xfId="0" applyFont="1" applyFill="1" applyBorder="1"/>
    <xf numFmtId="0" fontId="1" fillId="3" borderId="7" xfId="0" applyFont="1" applyFill="1" applyBorder="1" applyAlignment="1">
      <alignment vertical="center"/>
    </xf>
    <xf numFmtId="0" fontId="6" fillId="3" borderId="7" xfId="0" applyNumberFormat="1" applyFont="1" applyFill="1" applyBorder="1" applyAlignment="1">
      <alignment horizontal="right" vertical="center"/>
    </xf>
    <xf numFmtId="0" fontId="1" fillId="3" borderId="8" xfId="0" applyNumberFormat="1" applyFont="1" applyFill="1" applyBorder="1" applyAlignment="1">
      <alignment horizontal="right" vertical="center"/>
    </xf>
    <xf numFmtId="0" fontId="0" fillId="2" borderId="0" xfId="0" applyFill="1"/>
    <xf numFmtId="9" fontId="0" fillId="0" borderId="0" xfId="0" applyNumberFormat="1"/>
    <xf numFmtId="0" fontId="1" fillId="0" borderId="0" xfId="0" applyFont="1" applyAlignment="1">
      <alignment horizontal="right"/>
    </xf>
    <xf numFmtId="10" fontId="0" fillId="3" borderId="10" xfId="0" applyNumberFormat="1" applyFont="1" applyFill="1" applyBorder="1" applyAlignment="1">
      <alignment vertical="center"/>
    </xf>
    <xf numFmtId="10" fontId="5" fillId="3" borderId="10" xfId="0" applyNumberFormat="1" applyFont="1" applyFill="1" applyBorder="1" applyAlignment="1">
      <alignment horizontal="right" vertical="center"/>
    </xf>
    <xf numFmtId="10" fontId="0" fillId="3" borderId="10" xfId="0" applyNumberFormat="1" applyFont="1" applyFill="1" applyBorder="1" applyAlignment="1">
      <alignment horizontal="right"/>
    </xf>
    <xf numFmtId="0" fontId="7" fillId="0" borderId="0" xfId="8"/>
    <xf numFmtId="0" fontId="9" fillId="3" borderId="0" xfId="0" applyFont="1" applyFill="1" applyBorder="1"/>
    <xf numFmtId="0" fontId="10" fillId="3" borderId="0" xfId="0" applyFont="1" applyFill="1" applyBorder="1"/>
    <xf numFmtId="0" fontId="9" fillId="3" borderId="5" xfId="0" applyFont="1" applyFill="1" applyBorder="1" applyAlignment="1">
      <alignment vertical="center"/>
    </xf>
    <xf numFmtId="0" fontId="11" fillId="3" borderId="5" xfId="0" applyNumberFormat="1" applyFont="1" applyFill="1" applyBorder="1" applyAlignment="1">
      <alignment horizontal="right" vertical="center"/>
    </xf>
    <xf numFmtId="0" fontId="9" fillId="3" borderId="5" xfId="0" applyFont="1" applyFill="1" applyBorder="1"/>
    <xf numFmtId="0" fontId="11" fillId="3" borderId="5" xfId="0" applyFont="1" applyFill="1" applyBorder="1"/>
    <xf numFmtId="0" fontId="12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1" fontId="10" fillId="3" borderId="0" xfId="0" applyNumberFormat="1" applyFont="1" applyFill="1" applyBorder="1"/>
    <xf numFmtId="1" fontId="0" fillId="3" borderId="0" xfId="0" applyNumberFormat="1" applyFont="1" applyFill="1" applyBorder="1"/>
    <xf numFmtId="0" fontId="13" fillId="3" borderId="6" xfId="0" applyNumberFormat="1" applyFont="1" applyFill="1" applyBorder="1" applyAlignment="1">
      <alignment vertical="center"/>
    </xf>
    <xf numFmtId="0" fontId="13" fillId="3" borderId="6" xfId="0" applyFont="1" applyFill="1" applyBorder="1" applyAlignment="1">
      <alignment vertical="center"/>
    </xf>
    <xf numFmtId="9" fontId="13" fillId="3" borderId="6" xfId="0" applyNumberFormat="1" applyFont="1" applyFill="1" applyBorder="1" applyAlignment="1">
      <alignment vertical="center"/>
    </xf>
    <xf numFmtId="1" fontId="10" fillId="3" borderId="6" xfId="0" applyNumberFormat="1" applyFont="1" applyFill="1" applyBorder="1"/>
    <xf numFmtId="1" fontId="0" fillId="3" borderId="6" xfId="0" applyNumberFormat="1" applyFont="1" applyFill="1" applyBorder="1"/>
    <xf numFmtId="164" fontId="0" fillId="0" borderId="0" xfId="0" applyNumberFormat="1"/>
    <xf numFmtId="10" fontId="0" fillId="0" borderId="0" xfId="9" applyNumberFormat="1" applyFont="1"/>
    <xf numFmtId="0" fontId="1" fillId="2" borderId="0" xfId="0" applyFont="1" applyFill="1" applyAlignment="1">
      <alignment horizontal="left"/>
    </xf>
    <xf numFmtId="0" fontId="7" fillId="0" borderId="0" xfId="8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  <xf numFmtId="0" fontId="14" fillId="0" borderId="0" xfId="0" applyFont="1"/>
    <xf numFmtId="0" fontId="0" fillId="0" borderId="0" xfId="0" applyAlignment="1">
      <alignment wrapText="1"/>
    </xf>
    <xf numFmtId="0" fontId="15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14" fillId="0" borderId="0" xfId="0" applyFont="1" applyFill="1" applyAlignment="1">
      <alignment wrapText="1"/>
    </xf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7" fillId="0" borderId="0" xfId="8" applyFill="1"/>
    <xf numFmtId="0" fontId="1" fillId="0" borderId="0" xfId="0" applyFont="1" applyFill="1" applyAlignment="1">
      <alignment horizontal="left"/>
    </xf>
    <xf numFmtId="167" fontId="0" fillId="0" borderId="0" xfId="0" applyNumberFormat="1" applyFill="1"/>
  </cellXfs>
  <cellStyles count="14">
    <cellStyle name="A - bold" xfId="10" xr:uid="{00000000-0005-0000-0000-000000000000}"/>
    <cellStyle name="A - bottom border" xfId="13" xr:uid="{00000000-0005-0000-0000-000001000000}"/>
    <cellStyle name="A - header 2 2" xfId="12" xr:uid="{00000000-0005-0000-0000-000002000000}"/>
    <cellStyle name="A - normal" xfId="11" xr:uid="{00000000-0005-0000-0000-000003000000}"/>
    <cellStyle name="Body: normal cell" xfId="5" xr:uid="{00000000-0005-0000-0000-000004000000}"/>
    <cellStyle name="Font: Calibri, 9pt regular" xfId="1" xr:uid="{00000000-0005-0000-0000-000005000000}"/>
    <cellStyle name="Footnotes: top row" xfId="6" xr:uid="{00000000-0005-0000-0000-000006000000}"/>
    <cellStyle name="Header: bottom row" xfId="2" xr:uid="{00000000-0005-0000-0000-000007000000}"/>
    <cellStyle name="Hyperlink" xfId="8" builtinId="8"/>
    <cellStyle name="Normal" xfId="0" builtinId="0"/>
    <cellStyle name="Normal 2" xfId="7" xr:uid="{00000000-0005-0000-0000-00000A000000}"/>
    <cellStyle name="Parent row" xfId="4" xr:uid="{00000000-0005-0000-0000-00000B000000}"/>
    <cellStyle name="Percent" xfId="9" builtinId="5"/>
    <cellStyle name="Table title" xfId="3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ghan\Downloads\BAU%20Components%20Energy%20U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%20(Energy%20Innovation)/Desktop/IESS_Version2.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%20(Energy%20Innovation)/India%20EPS/InputData%20UPDATE%20FOR%20INDIA/bldgs/CpUDSC/Cost%20per%20Unit%20Dist%20Solar%20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Building Projections"/>
      <sheetName val="Elec Use"/>
      <sheetName val="Elec Breakdown"/>
      <sheetName val="LPG, Kerosene, Diesel Use"/>
      <sheetName val="Activity Data"/>
      <sheetName val="Summed Activity Data"/>
      <sheetName val="Biomass Use"/>
      <sheetName val="Conversion Factor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A3">
            <v>3412140000</v>
          </cell>
        </row>
        <row r="6">
          <cell r="A6">
            <v>947817120000</v>
          </cell>
        </row>
        <row r="14">
          <cell r="A14">
            <v>44812071000</v>
          </cell>
        </row>
        <row r="21">
          <cell r="A21">
            <v>41441251500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5">
          <cell r="C5" t="str">
            <v>GW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6">
          <cell r="F56">
            <v>1E-3</v>
          </cell>
        </row>
        <row r="57">
          <cell r="F57">
            <v>9.9999999999999995E-7</v>
          </cell>
        </row>
        <row r="113">
          <cell r="E113">
            <v>9.9999999999999995E-8</v>
          </cell>
        </row>
      </sheetData>
      <sheetData sheetId="57"/>
      <sheetData sheetId="58"/>
      <sheetData sheetId="59"/>
      <sheetData sheetId="6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ia Data"/>
      <sheetName val="AC DC Derate Factor"/>
      <sheetName val="Future Trend"/>
      <sheetName val="CpUDSC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ndiaenergy.gov.in/iess/docs/IESS_Version2.2.xlsx" TargetMode="External"/><Relationship Id="rId2" Type="http://schemas.openxmlformats.org/officeDocument/2006/relationships/hyperlink" Target="http://icrier.org/pdf/Working_Paper_353.pdf" TargetMode="External"/><Relationship Id="rId1" Type="http://schemas.openxmlformats.org/officeDocument/2006/relationships/hyperlink" Target="http://indiaenergy.gov.in/iess/docs/IESS_Version2.2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opLeftCell="A4" workbookViewId="0">
      <selection activeCell="E16" sqref="E16"/>
    </sheetView>
  </sheetViews>
  <sheetFormatPr defaultRowHeight="14.4" x14ac:dyDescent="0.3"/>
  <cols>
    <col min="2" max="2" width="72.77734375" customWidth="1"/>
    <col min="5" max="5" width="55.77734375" customWidth="1"/>
  </cols>
  <sheetData>
    <row r="1" spans="1:7" x14ac:dyDescent="0.3">
      <c r="A1" s="1" t="s">
        <v>12</v>
      </c>
    </row>
    <row r="2" spans="1:7" x14ac:dyDescent="0.3">
      <c r="A2" s="1" t="s">
        <v>13</v>
      </c>
    </row>
    <row r="4" spans="1:7" x14ac:dyDescent="0.3">
      <c r="A4" s="1" t="s">
        <v>16</v>
      </c>
      <c r="B4" s="5" t="s">
        <v>86</v>
      </c>
      <c r="E4" s="5" t="s">
        <v>87</v>
      </c>
      <c r="G4" s="49"/>
    </row>
    <row r="5" spans="1:7" x14ac:dyDescent="0.3">
      <c r="B5" t="s">
        <v>42</v>
      </c>
      <c r="E5" s="46" t="s">
        <v>88</v>
      </c>
      <c r="G5" s="50"/>
    </row>
    <row r="6" spans="1:7" x14ac:dyDescent="0.3">
      <c r="B6" s="2">
        <v>2015</v>
      </c>
      <c r="E6" s="2"/>
      <c r="G6" s="56"/>
    </row>
    <row r="7" spans="1:7" x14ac:dyDescent="0.3">
      <c r="B7" t="s">
        <v>43</v>
      </c>
      <c r="E7" s="5" t="s">
        <v>105</v>
      </c>
      <c r="G7" s="50"/>
    </row>
    <row r="8" spans="1:7" x14ac:dyDescent="0.3">
      <c r="B8" s="24" t="s">
        <v>44</v>
      </c>
      <c r="E8" t="s">
        <v>42</v>
      </c>
      <c r="G8" s="57"/>
    </row>
    <row r="9" spans="1:7" x14ac:dyDescent="0.3">
      <c r="B9" t="s">
        <v>45</v>
      </c>
      <c r="E9" s="2">
        <v>2015</v>
      </c>
      <c r="G9" s="50"/>
    </row>
    <row r="10" spans="1:7" x14ac:dyDescent="0.3">
      <c r="E10" t="s">
        <v>43</v>
      </c>
    </row>
    <row r="11" spans="1:7" x14ac:dyDescent="0.3">
      <c r="B11" s="5" t="s">
        <v>61</v>
      </c>
      <c r="E11" s="24" t="s">
        <v>44</v>
      </c>
    </row>
    <row r="12" spans="1:7" x14ac:dyDescent="0.3">
      <c r="B12" t="s">
        <v>49</v>
      </c>
      <c r="E12" t="s">
        <v>106</v>
      </c>
    </row>
    <row r="13" spans="1:7" x14ac:dyDescent="0.3">
      <c r="B13" s="2">
        <v>2018</v>
      </c>
    </row>
    <row r="14" spans="1:7" x14ac:dyDescent="0.3">
      <c r="B14" t="s">
        <v>48</v>
      </c>
      <c r="E14" s="58"/>
    </row>
    <row r="15" spans="1:7" x14ac:dyDescent="0.3">
      <c r="B15" s="24" t="s">
        <v>47</v>
      </c>
    </row>
    <row r="16" spans="1:7" x14ac:dyDescent="0.3">
      <c r="B16" t="s">
        <v>46</v>
      </c>
      <c r="E16" s="2"/>
    </row>
    <row r="17" spans="1:5" x14ac:dyDescent="0.3">
      <c r="E17" s="47"/>
    </row>
    <row r="18" spans="1:5" x14ac:dyDescent="0.3">
      <c r="B18" s="42" t="s">
        <v>62</v>
      </c>
      <c r="E18" s="24"/>
    </row>
    <row r="19" spans="1:5" x14ac:dyDescent="0.3">
      <c r="B19" s="2" t="s">
        <v>63</v>
      </c>
    </row>
    <row r="20" spans="1:5" x14ac:dyDescent="0.3">
      <c r="B20" s="2">
        <v>2015</v>
      </c>
    </row>
    <row r="21" spans="1:5" x14ac:dyDescent="0.3">
      <c r="B21" s="2" t="s">
        <v>64</v>
      </c>
    </row>
    <row r="22" spans="1:5" x14ac:dyDescent="0.3">
      <c r="B22" s="43" t="s">
        <v>65</v>
      </c>
    </row>
    <row r="23" spans="1:5" x14ac:dyDescent="0.3">
      <c r="B23" s="2" t="s">
        <v>66</v>
      </c>
    </row>
    <row r="25" spans="1:5" x14ac:dyDescent="0.3">
      <c r="A25" s="1" t="s">
        <v>9</v>
      </c>
    </row>
    <row r="26" spans="1:5" x14ac:dyDescent="0.3">
      <c r="A26" s="4" t="s">
        <v>10</v>
      </c>
    </row>
    <row r="27" spans="1:5" x14ac:dyDescent="0.3">
      <c r="A27" s="4" t="s">
        <v>11</v>
      </c>
    </row>
    <row r="28" spans="1:5" x14ac:dyDescent="0.3">
      <c r="A28" s="4" t="s">
        <v>79</v>
      </c>
    </row>
    <row r="29" spans="1:5" x14ac:dyDescent="0.3">
      <c r="A29" s="4" t="s">
        <v>84</v>
      </c>
    </row>
    <row r="30" spans="1:5" x14ac:dyDescent="0.3">
      <c r="A30" s="4"/>
    </row>
    <row r="31" spans="1:5" x14ac:dyDescent="0.3">
      <c r="A31" s="4" t="s">
        <v>81</v>
      </c>
    </row>
    <row r="32" spans="1:5" x14ac:dyDescent="0.3">
      <c r="A32" s="4" t="s">
        <v>82</v>
      </c>
    </row>
    <row r="33" spans="1:1" x14ac:dyDescent="0.3">
      <c r="A33" s="4" t="s">
        <v>83</v>
      </c>
    </row>
    <row r="34" spans="1:1" x14ac:dyDescent="0.3">
      <c r="A34" s="4"/>
    </row>
    <row r="35" spans="1:1" x14ac:dyDescent="0.3">
      <c r="A35" s="4" t="s">
        <v>67</v>
      </c>
    </row>
    <row r="36" spans="1:1" x14ac:dyDescent="0.3">
      <c r="A36" s="4" t="s">
        <v>68</v>
      </c>
    </row>
  </sheetData>
  <hyperlinks>
    <hyperlink ref="B8" r:id="rId1" xr:uid="{00000000-0004-0000-0000-000000000000}"/>
    <hyperlink ref="B15" r:id="rId2" xr:uid="{00000000-0004-0000-0000-000001000000}"/>
    <hyperlink ref="E11" r:id="rId3" xr:uid="{00000000-0004-0000-0000-000002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17"/>
  <sheetViews>
    <sheetView workbookViewId="0">
      <selection activeCell="B2" sqref="B2:AI17"/>
    </sheetView>
  </sheetViews>
  <sheetFormatPr defaultRowHeight="14.4" x14ac:dyDescent="0.3"/>
  <cols>
    <col min="1" max="1" width="23.33203125" customWidth="1"/>
    <col min="2" max="2" width="9.21875" customWidth="1"/>
  </cols>
  <sheetData>
    <row r="1" spans="1:35" x14ac:dyDescent="0.3">
      <c r="A1" t="s">
        <v>78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 t="s">
        <v>3</v>
      </c>
      <c r="B7" s="40">
        <f>'India Dist Solar PV Data'!B46</f>
        <v>57.341344870390998</v>
      </c>
      <c r="C7" s="40">
        <f>'India Dist Solar PV Data'!C46</f>
        <v>70.435762299638327</v>
      </c>
      <c r="D7" s="40">
        <f>'India Dist Solar PV Data'!D46</f>
        <v>141.29147107945528</v>
      </c>
      <c r="E7" s="40">
        <f>'India Dist Solar PV Data'!E46</f>
        <v>212.14717985930065</v>
      </c>
      <c r="F7" s="40">
        <f>'India Dist Solar PV Data'!F46</f>
        <v>283.0028886391176</v>
      </c>
      <c r="G7" s="40">
        <f>'India Dist Solar PV Data'!G46</f>
        <v>353.85859741896297</v>
      </c>
      <c r="H7" s="40">
        <f>'India Dist Solar PV Data'!H46</f>
        <v>424.71430619877992</v>
      </c>
      <c r="I7" s="40">
        <f>'India Dist Solar PV Data'!I46</f>
        <v>430.433763010468</v>
      </c>
      <c r="J7" s="40">
        <f>'India Dist Solar PV Data'!J46</f>
        <v>436.15321982211873</v>
      </c>
      <c r="K7" s="40">
        <f>'India Dist Solar PV Data'!K46</f>
        <v>441.87267663376952</v>
      </c>
      <c r="L7" s="40">
        <f>'India Dist Solar PV Data'!L46</f>
        <v>447.59213344542025</v>
      </c>
      <c r="M7" s="40">
        <f>'India Dist Solar PV Data'!M46</f>
        <v>453.31159025707103</v>
      </c>
      <c r="N7" s="40">
        <f>'India Dist Solar PV Data'!N46</f>
        <v>519.65036200166992</v>
      </c>
      <c r="O7" s="40">
        <f>'India Dist Solar PV Data'!O46</f>
        <v>585.98913374623862</v>
      </c>
      <c r="P7" s="40">
        <f>'India Dist Solar PV Data'!P46</f>
        <v>652.32790549080732</v>
      </c>
      <c r="Q7" s="40">
        <f>'India Dist Solar PV Data'!Q46</f>
        <v>718.66667723537603</v>
      </c>
      <c r="R7" s="40">
        <f>'India Dist Solar PV Data'!R46</f>
        <v>785.00544897994473</v>
      </c>
      <c r="S7" s="40">
        <f>'India Dist Solar PV Data'!S46</f>
        <v>871.35378149741882</v>
      </c>
      <c r="T7" s="40">
        <f>'India Dist Solar PV Data'!T46</f>
        <v>957.70211401492134</v>
      </c>
      <c r="U7" s="40">
        <f>'India Dist Solar PV Data'!U46</f>
        <v>1044.0504465324238</v>
      </c>
      <c r="V7" s="40">
        <f>'India Dist Solar PV Data'!V46</f>
        <v>1130.3987790499264</v>
      </c>
      <c r="W7" s="40">
        <f>'India Dist Solar PV Data'!W46</f>
        <v>1216.7471115674289</v>
      </c>
      <c r="X7" s="40">
        <f>'India Dist Solar PV Data'!X46</f>
        <v>1285.4600508660212</v>
      </c>
      <c r="Y7" s="40">
        <f>'India Dist Solar PV Data'!Y46</f>
        <v>1354.1729901646136</v>
      </c>
      <c r="Z7" s="40">
        <f>'India Dist Solar PV Data'!Z46</f>
        <v>1422.8859294632343</v>
      </c>
      <c r="AA7" s="40">
        <f>'India Dist Solar PV Data'!AA46</f>
        <v>1491.5988687618267</v>
      </c>
      <c r="AB7" s="40">
        <f>'India Dist Solar PV Data'!AB46</f>
        <v>1560.3118080604474</v>
      </c>
      <c r="AC7" s="40">
        <f>'India Dist Solar PV Data'!AC46</f>
        <v>1585.5023393821668</v>
      </c>
      <c r="AD7" s="40">
        <f>'India Dist Solar PV Data'!AD46</f>
        <v>1610.6928707039003</v>
      </c>
      <c r="AE7" s="40">
        <f>'India Dist Solar PV Data'!AE46</f>
        <v>1635.8834020256409</v>
      </c>
      <c r="AF7" s="40">
        <f>'India Dist Solar PV Data'!AF46</f>
        <v>1661.0739333473746</v>
      </c>
      <c r="AG7" s="40">
        <f>'India Dist Solar PV Data'!AG46</f>
        <v>1686.2644646691151</v>
      </c>
      <c r="AH7" s="40">
        <f>'India Dist Solar PV Data'!AH46</f>
        <v>1711.4549959908486</v>
      </c>
      <c r="AI7" s="40">
        <f>'India Dist Solar PV Data'!AI46</f>
        <v>1736.6455273125823</v>
      </c>
    </row>
    <row r="8" spans="1:35" x14ac:dyDescent="0.3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3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17"/>
  <sheetViews>
    <sheetView tabSelected="1" workbookViewId="0">
      <selection activeCell="K22" sqref="K22"/>
    </sheetView>
  </sheetViews>
  <sheetFormatPr defaultRowHeight="14.4" x14ac:dyDescent="0.3"/>
  <cols>
    <col min="1" max="1" width="23.33203125" customWidth="1"/>
    <col min="2" max="2" width="9.21875" customWidth="1"/>
  </cols>
  <sheetData>
    <row r="1" spans="1:35" x14ac:dyDescent="0.3">
      <c r="A1" t="s">
        <v>78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 t="s">
        <v>3</v>
      </c>
      <c r="B7" s="40">
        <f>'India Dist Solar PV Data'!B47</f>
        <v>256.56178694043774</v>
      </c>
      <c r="C7" s="40">
        <f>'India Dist Solar PV Data'!C47</f>
        <v>315.38401029695251</v>
      </c>
      <c r="D7" s="40">
        <f>'India Dist Solar PV Data'!D47</f>
        <v>650.47687029891677</v>
      </c>
      <c r="E7" s="40">
        <f>'India Dist Solar PV Data'!E47</f>
        <v>985.56973030099471</v>
      </c>
      <c r="F7" s="40">
        <f>'India Dist Solar PV Data'!F47</f>
        <v>1320.662590302959</v>
      </c>
      <c r="G7" s="40">
        <f>'India Dist Solar PV Data'!G47</f>
        <v>1655.7554503049232</v>
      </c>
      <c r="H7" s="40">
        <f>'India Dist Solar PV Data'!H47</f>
        <v>1990.8483103070012</v>
      </c>
      <c r="I7" s="40">
        <f>'India Dist Solar PV Data'!I47</f>
        <v>2038.558900957426</v>
      </c>
      <c r="J7" s="40">
        <f>'India Dist Solar PV Data'!J47</f>
        <v>2086.2694916079081</v>
      </c>
      <c r="K7" s="40">
        <f>'India Dist Solar PV Data'!K47</f>
        <v>2133.9800822583898</v>
      </c>
      <c r="L7" s="40">
        <f>'India Dist Solar PV Data'!L47</f>
        <v>2181.6906729088714</v>
      </c>
      <c r="M7" s="40">
        <f>'India Dist Solar PV Data'!M47</f>
        <v>2229.4012635593531</v>
      </c>
      <c r="N7" s="40">
        <f>'India Dist Solar PV Data'!N47</f>
        <v>2595.5956132405618</v>
      </c>
      <c r="O7" s="40">
        <f>'India Dist Solar PV Data'!O47</f>
        <v>2961.7899629216708</v>
      </c>
      <c r="P7" s="40">
        <f>'India Dist Solar PV Data'!P47</f>
        <v>3327.9843126027799</v>
      </c>
      <c r="Q7" s="40">
        <f>'India Dist Solar PV Data'!Q47</f>
        <v>3694.1786622840027</v>
      </c>
      <c r="R7" s="40">
        <f>'India Dist Solar PV Data'!R47</f>
        <v>4060.3730119651118</v>
      </c>
      <c r="S7" s="40">
        <f>'India Dist Solar PV Data'!S47</f>
        <v>4575.658894918206</v>
      </c>
      <c r="T7" s="40">
        <f>'India Dist Solar PV Data'!T47</f>
        <v>5090.9447778715275</v>
      </c>
      <c r="U7" s="40">
        <f>'India Dist Solar PV Data'!U47</f>
        <v>5606.2306608246217</v>
      </c>
      <c r="V7" s="40">
        <f>'India Dist Solar PV Data'!V47</f>
        <v>6121.5165437779433</v>
      </c>
      <c r="W7" s="40">
        <f>'India Dist Solar PV Data'!W47</f>
        <v>6636.8024267312649</v>
      </c>
      <c r="X7" s="40">
        <f>'India Dist Solar PV Data'!X47</f>
        <v>7109.8017199162769</v>
      </c>
      <c r="Y7" s="40">
        <f>'India Dist Solar PV Data'!Y47</f>
        <v>7582.8010131012888</v>
      </c>
      <c r="Z7" s="40">
        <f>'India Dist Solar PV Data'!Z47</f>
        <v>8055.8003062863008</v>
      </c>
      <c r="AA7" s="40">
        <f>'India Dist Solar PV Data'!AA47</f>
        <v>8528.7995994713128</v>
      </c>
      <c r="AB7" s="40">
        <f>'India Dist Solar PV Data'!AB47</f>
        <v>9001.7988926563248</v>
      </c>
      <c r="AC7" s="40">
        <f>'India Dist Solar PV Data'!AC47</f>
        <v>9266.2527443321778</v>
      </c>
      <c r="AD7" s="40">
        <f>'India Dist Solar PV Data'!AD47</f>
        <v>9530.7065960079162</v>
      </c>
      <c r="AE7" s="40">
        <f>'India Dist Solar PV Data'!AE47</f>
        <v>9795.1604476837711</v>
      </c>
      <c r="AF7" s="40">
        <f>'India Dist Solar PV Data'!AF47</f>
        <v>10059.614299359622</v>
      </c>
      <c r="AG7" s="40">
        <f>'India Dist Solar PV Data'!AG47</f>
        <v>10324.068151035362</v>
      </c>
      <c r="AH7" s="40">
        <f>'India Dist Solar PV Data'!AH47</f>
        <v>10588.522002711215</v>
      </c>
      <c r="AI7" s="40">
        <f>'India Dist Solar PV Data'!AI47</f>
        <v>10852.975854387068</v>
      </c>
    </row>
    <row r="8" spans="1:35" x14ac:dyDescent="0.3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">
      <c r="A11" t="s">
        <v>7</v>
      </c>
      <c r="B11" s="3">
        <f>'Back up generators'!B19</f>
        <v>18424.505025812778</v>
      </c>
      <c r="C11" s="3">
        <f>'Back up generators'!C19</f>
        <v>19247.058613296758</v>
      </c>
      <c r="D11" s="3">
        <f>'Back up generators'!D19</f>
        <v>20069.612200780739</v>
      </c>
      <c r="E11" s="3">
        <f>'Back up generators'!E19</f>
        <v>20892.165788264494</v>
      </c>
      <c r="F11" s="3">
        <f>'Back up generators'!F19</f>
        <v>21714.719375748471</v>
      </c>
      <c r="G11" s="3">
        <f>'Back up generators'!G19</f>
        <v>22537.272963232455</v>
      </c>
      <c r="H11" s="3">
        <f>'Back up generators'!H19</f>
        <v>22722.369142467698</v>
      </c>
      <c r="I11" s="3">
        <f>'Back up generators'!I19</f>
        <v>22907.465321703115</v>
      </c>
      <c r="J11" s="3">
        <f>'Back up generators'!J19</f>
        <v>23092.561500938587</v>
      </c>
      <c r="K11" s="3">
        <f>'Back up generators'!K19</f>
        <v>23277.657680174001</v>
      </c>
      <c r="L11" s="3">
        <f>'Back up generators'!L19</f>
        <v>23462.753859409419</v>
      </c>
      <c r="M11" s="3">
        <f>'Back up generators'!M19</f>
        <v>22918.550305111465</v>
      </c>
      <c r="N11" s="3">
        <f>'Back up generators'!N19</f>
        <v>22374.346750813631</v>
      </c>
      <c r="O11" s="3">
        <f>'Back up generators'!O19</f>
        <v>21830.143196515564</v>
      </c>
      <c r="P11" s="3">
        <f>'Back up generators'!P19</f>
        <v>21285.939642217727</v>
      </c>
      <c r="Q11" s="3">
        <f>'Back up generators'!Q19</f>
        <v>20741.736087919664</v>
      </c>
      <c r="R11" s="3">
        <f>'Back up generators'!R19</f>
        <v>19449.608047051242</v>
      </c>
      <c r="S11" s="3">
        <f>'Back up generators'!S19</f>
        <v>18157.480006182595</v>
      </c>
      <c r="T11" s="3">
        <f>'Back up generators'!T19</f>
        <v>16865.351965313948</v>
      </c>
      <c r="U11" s="3">
        <f>'Back up generators'!U19</f>
        <v>15573.223924445301</v>
      </c>
      <c r="V11" s="3">
        <f>'Back up generators'!V19</f>
        <v>14281.095883576199</v>
      </c>
      <c r="W11" s="3">
        <f>'Back up generators'!W19</f>
        <v>11424.876706861141</v>
      </c>
      <c r="X11" s="3">
        <f>'Back up generators'!X19</f>
        <v>8568.6575301460834</v>
      </c>
      <c r="Y11" s="3">
        <f>'Back up generators'!Y19</f>
        <v>5712.4383534310255</v>
      </c>
      <c r="Z11" s="3">
        <f>'Back up generators'!Z19</f>
        <v>2856.219176715058</v>
      </c>
      <c r="AA11" s="3">
        <f>'Back up generators'!AA19</f>
        <v>0</v>
      </c>
      <c r="AB11" s="3">
        <f>'Back up generators'!AB19</f>
        <v>0</v>
      </c>
      <c r="AC11" s="3">
        <f>'Back up generators'!AC19</f>
        <v>0</v>
      </c>
      <c r="AD11" s="3">
        <f>'Back up generators'!AD19</f>
        <v>0</v>
      </c>
      <c r="AE11" s="3">
        <f>'Back up generators'!AE19</f>
        <v>0</v>
      </c>
      <c r="AF11" s="3">
        <f>'Back up generators'!AF19</f>
        <v>0</v>
      </c>
      <c r="AG11" s="3">
        <f>'Back up generators'!AG19</f>
        <v>0</v>
      </c>
      <c r="AH11" s="3">
        <f>'Back up generators'!AH19</f>
        <v>0</v>
      </c>
      <c r="AI11" s="3">
        <f>'Back up generators'!AI19</f>
        <v>0</v>
      </c>
    </row>
    <row r="12" spans="1:35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3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64"/>
  <sheetViews>
    <sheetView workbookViewId="0">
      <selection activeCell="B14" sqref="B14"/>
    </sheetView>
  </sheetViews>
  <sheetFormatPr defaultRowHeight="14.4" x14ac:dyDescent="0.3"/>
  <cols>
    <col min="1" max="1" width="30.109375" customWidth="1"/>
    <col min="2" max="2" width="15.77734375" customWidth="1"/>
  </cols>
  <sheetData>
    <row r="1" spans="1:12" x14ac:dyDescent="0.3">
      <c r="A1" s="13" t="s">
        <v>25</v>
      </c>
      <c r="B1" s="7"/>
      <c r="C1" s="8"/>
      <c r="D1" s="14"/>
      <c r="E1" s="7"/>
      <c r="F1" s="7"/>
      <c r="G1" s="7"/>
      <c r="H1" s="7"/>
      <c r="I1" s="7"/>
      <c r="J1" s="7"/>
      <c r="K1" s="7"/>
      <c r="L1" s="7"/>
    </row>
    <row r="2" spans="1:12" x14ac:dyDescent="0.3">
      <c r="A2" s="7"/>
      <c r="B2" s="7"/>
      <c r="C2" s="7"/>
      <c r="D2" s="14"/>
      <c r="E2" s="7"/>
      <c r="F2" s="7"/>
      <c r="G2" s="7"/>
      <c r="H2" s="7"/>
      <c r="I2" s="7"/>
      <c r="J2" s="7"/>
      <c r="K2" s="7"/>
      <c r="L2" s="8" t="s">
        <v>24</v>
      </c>
    </row>
    <row r="3" spans="1:12" x14ac:dyDescent="0.3">
      <c r="A3" s="15" t="s">
        <v>22</v>
      </c>
      <c r="B3" s="15" t="s">
        <v>23</v>
      </c>
      <c r="C3" s="15" t="s">
        <v>9</v>
      </c>
      <c r="D3" s="16">
        <v>2007</v>
      </c>
      <c r="E3" s="17">
        <v>2012</v>
      </c>
      <c r="F3" s="17">
        <v>2017</v>
      </c>
      <c r="G3" s="17">
        <v>2022</v>
      </c>
      <c r="H3" s="17">
        <v>2027</v>
      </c>
      <c r="I3" s="17">
        <v>2032</v>
      </c>
      <c r="J3" s="17">
        <v>2037</v>
      </c>
      <c r="K3" s="17">
        <v>2042</v>
      </c>
      <c r="L3" s="17">
        <v>2047</v>
      </c>
    </row>
    <row r="4" spans="1:12" x14ac:dyDescent="0.3">
      <c r="A4" s="9">
        <v>1</v>
      </c>
      <c r="B4" s="10"/>
      <c r="C4" s="11"/>
      <c r="D4" s="14">
        <v>0</v>
      </c>
      <c r="E4" s="12">
        <v>3.3019625167785477E-2</v>
      </c>
      <c r="F4" s="12">
        <v>0.40244396791369852</v>
      </c>
      <c r="G4" s="12">
        <v>0.768781764113315</v>
      </c>
      <c r="H4" s="12">
        <v>1.1534866193555111</v>
      </c>
      <c r="I4" s="12">
        <v>1.4638898382477312</v>
      </c>
      <c r="J4" s="12">
        <v>2.0976959641596928</v>
      </c>
      <c r="K4" s="12">
        <v>2.3636372509013137</v>
      </c>
      <c r="L4" s="12">
        <v>2.4519922608094245</v>
      </c>
    </row>
    <row r="5" spans="1:12" x14ac:dyDescent="0.3">
      <c r="A5" s="9">
        <v>2</v>
      </c>
      <c r="B5" s="10"/>
      <c r="C5" s="10"/>
      <c r="D5" s="14">
        <v>0</v>
      </c>
      <c r="E5" s="12">
        <v>3.3019625167785477E-2</v>
      </c>
      <c r="F5" s="12">
        <v>0.48953668652999538</v>
      </c>
      <c r="G5" s="12">
        <v>3.0901797598866163</v>
      </c>
      <c r="H5" s="12">
        <v>3.4604598580665327</v>
      </c>
      <c r="I5" s="12">
        <v>6.3024804221422164</v>
      </c>
      <c r="J5" s="12">
        <v>10.301594764037791</v>
      </c>
      <c r="K5" s="12">
        <v>13.972524474437467</v>
      </c>
      <c r="L5" s="12">
        <v>16.024940863073965</v>
      </c>
    </row>
    <row r="6" spans="1:12" x14ac:dyDescent="0.3">
      <c r="A6" s="9">
        <v>3</v>
      </c>
      <c r="B6" s="10"/>
      <c r="C6" s="10"/>
      <c r="D6" s="14">
        <v>0</v>
      </c>
      <c r="E6" s="12">
        <v>3.3019625167785477E-2</v>
      </c>
      <c r="F6" s="12">
        <v>1.7088347471581506</v>
      </c>
      <c r="G6" s="12">
        <v>5.4836177708428577</v>
      </c>
      <c r="H6" s="12">
        <v>6.9209197161330653</v>
      </c>
      <c r="I6" s="12">
        <v>14.515771751683454</v>
      </c>
      <c r="J6" s="12">
        <v>22.243969288051201</v>
      </c>
      <c r="K6" s="12">
        <v>31.923417399553962</v>
      </c>
      <c r="L6" s="12">
        <v>42.411501425875059</v>
      </c>
    </row>
    <row r="7" spans="1:12" x14ac:dyDescent="0.3">
      <c r="A7" s="9">
        <v>4</v>
      </c>
      <c r="B7" s="10"/>
      <c r="C7" s="10"/>
      <c r="D7" s="14">
        <v>0</v>
      </c>
      <c r="E7" s="12">
        <v>3.3019625167785477E-2</v>
      </c>
      <c r="F7" s="12">
        <v>15.208206132684156</v>
      </c>
      <c r="G7" s="12">
        <v>20.886134957992027</v>
      </c>
      <c r="H7" s="12">
        <v>18.886385403663269</v>
      </c>
      <c r="I7" s="12">
        <v>40.526799250443794</v>
      </c>
      <c r="J7" s="12">
        <v>52.442399103992344</v>
      </c>
      <c r="K7" s="12">
        <v>62.855910831559697</v>
      </c>
      <c r="L7" s="12">
        <v>93.317984596770344</v>
      </c>
    </row>
    <row r="8" spans="1:12" x14ac:dyDescent="0.3">
      <c r="A8" s="6"/>
      <c r="B8" s="6"/>
      <c r="C8" s="6"/>
    </row>
    <row r="9" spans="1:12" x14ac:dyDescent="0.3">
      <c r="A9" t="s">
        <v>80</v>
      </c>
    </row>
    <row r="11" spans="1:12" x14ac:dyDescent="0.3">
      <c r="A11" t="s">
        <v>72</v>
      </c>
    </row>
    <row r="13" spans="1:12" x14ac:dyDescent="0.3">
      <c r="B13">
        <v>2012</v>
      </c>
      <c r="C13">
        <v>2017</v>
      </c>
      <c r="D13">
        <v>2022</v>
      </c>
      <c r="E13">
        <v>2027</v>
      </c>
      <c r="F13">
        <v>2032</v>
      </c>
      <c r="G13">
        <v>2037</v>
      </c>
      <c r="H13">
        <v>2042</v>
      </c>
      <c r="I13">
        <v>2047</v>
      </c>
    </row>
    <row r="14" spans="1:12" x14ac:dyDescent="0.3">
      <c r="A14" t="s">
        <v>73</v>
      </c>
      <c r="B14" s="40">
        <f>E5*'AC DC Derate Factor'!$A$3</f>
        <v>2.8363858019127722E-2</v>
      </c>
      <c r="C14" s="40">
        <f>F5*'AC DC Derate Factor'!$A$3</f>
        <v>0.420512013729266</v>
      </c>
      <c r="D14" s="40">
        <f>G5*'AC DC Derate Factor'!$A$3</f>
        <v>2.6544644137426032</v>
      </c>
      <c r="E14" s="40">
        <f>H5*'AC DC Derate Factor'!$A$3</f>
        <v>2.9725350180791517</v>
      </c>
      <c r="F14" s="40">
        <f>I5*'AC DC Derate Factor'!$A$3</f>
        <v>5.4138306826201639</v>
      </c>
      <c r="G14" s="40">
        <f>J5*'AC DC Derate Factor'!$A$3</f>
        <v>8.8490699023084627</v>
      </c>
      <c r="H14" s="40">
        <f>K5*'AC DC Derate Factor'!$A$3</f>
        <v>12.002398523541784</v>
      </c>
      <c r="I14" s="40">
        <f>L5*'AC DC Derate Factor'!$A$3</f>
        <v>13.765424201380537</v>
      </c>
    </row>
    <row r="16" spans="1:12" x14ac:dyDescent="0.3">
      <c r="A16" t="s">
        <v>34</v>
      </c>
    </row>
    <row r="17" spans="1:13" x14ac:dyDescent="0.3">
      <c r="A17" t="s">
        <v>35</v>
      </c>
    </row>
    <row r="18" spans="1:13" x14ac:dyDescent="0.3">
      <c r="A18" t="s">
        <v>36</v>
      </c>
    </row>
    <row r="19" spans="1:13" x14ac:dyDescent="0.3">
      <c r="A19" t="s">
        <v>50</v>
      </c>
    </row>
    <row r="21" spans="1:13" x14ac:dyDescent="0.3">
      <c r="A21" s="5" t="s">
        <v>26</v>
      </c>
      <c r="B21" s="18"/>
      <c r="C21" s="18"/>
    </row>
    <row r="22" spans="1:13" x14ac:dyDescent="0.3">
      <c r="A22" s="1" t="s">
        <v>31</v>
      </c>
      <c r="B22" s="20" t="s">
        <v>32</v>
      </c>
      <c r="C22" s="20" t="s">
        <v>33</v>
      </c>
    </row>
    <row r="23" spans="1:13" x14ac:dyDescent="0.3">
      <c r="A23" t="s">
        <v>27</v>
      </c>
      <c r="B23">
        <f>C23*B$27</f>
        <v>0.3125</v>
      </c>
      <c r="C23" s="19">
        <v>0.25</v>
      </c>
    </row>
    <row r="24" spans="1:13" x14ac:dyDescent="0.3">
      <c r="A24" t="s">
        <v>28</v>
      </c>
      <c r="B24">
        <f t="shared" ref="B24:B26" si="0">C24*B$27</f>
        <v>0.15</v>
      </c>
      <c r="C24" s="19">
        <v>0.12</v>
      </c>
    </row>
    <row r="25" spans="1:13" x14ac:dyDescent="0.3">
      <c r="A25" t="s">
        <v>29</v>
      </c>
      <c r="B25">
        <f t="shared" si="0"/>
        <v>0.32500000000000001</v>
      </c>
      <c r="C25" s="19">
        <v>0.26</v>
      </c>
    </row>
    <row r="26" spans="1:13" x14ac:dyDescent="0.3">
      <c r="A26" t="s">
        <v>30</v>
      </c>
      <c r="B26">
        <f t="shared" si="0"/>
        <v>0.46250000000000002</v>
      </c>
      <c r="C26" s="19">
        <v>0.37</v>
      </c>
    </row>
    <row r="27" spans="1:13" x14ac:dyDescent="0.3">
      <c r="A27" t="s">
        <v>21</v>
      </c>
      <c r="B27">
        <v>1.25</v>
      </c>
      <c r="C27" s="19">
        <f>SUM(C23:C26)</f>
        <v>1</v>
      </c>
    </row>
    <row r="29" spans="1:13" x14ac:dyDescent="0.3">
      <c r="A29" t="s">
        <v>53</v>
      </c>
    </row>
    <row r="31" spans="1:13" x14ac:dyDescent="0.3">
      <c r="A31" s="25" t="s">
        <v>51</v>
      </c>
      <c r="B31" s="7"/>
      <c r="C31" s="7"/>
      <c r="D31" s="26"/>
      <c r="E31" s="7"/>
      <c r="F31" s="7"/>
      <c r="G31" s="7"/>
      <c r="H31" s="7"/>
      <c r="I31" s="7"/>
      <c r="J31" s="7"/>
      <c r="K31" s="7"/>
      <c r="L31" s="7"/>
      <c r="M31" s="7"/>
    </row>
    <row r="32" spans="1:13" x14ac:dyDescent="0.3">
      <c r="A32" s="25"/>
      <c r="B32" s="7"/>
      <c r="C32" s="7"/>
      <c r="D32" s="26"/>
      <c r="E32" s="7"/>
      <c r="F32" s="7"/>
      <c r="G32" s="7"/>
      <c r="H32" s="7"/>
      <c r="I32" s="7"/>
      <c r="J32" s="7"/>
      <c r="K32" s="7"/>
      <c r="L32" s="7"/>
      <c r="M32" s="8" t="s">
        <v>52</v>
      </c>
    </row>
    <row r="33" spans="1:36" x14ac:dyDescent="0.3">
      <c r="A33" s="27"/>
      <c r="B33" s="27" t="s">
        <v>23</v>
      </c>
      <c r="C33" s="27" t="s">
        <v>9</v>
      </c>
      <c r="D33" s="28">
        <v>2007</v>
      </c>
      <c r="E33" s="29">
        <v>2012</v>
      </c>
      <c r="F33" s="29">
        <v>2017</v>
      </c>
      <c r="G33" s="29">
        <v>2022</v>
      </c>
      <c r="H33" s="29">
        <v>2027</v>
      </c>
      <c r="I33" s="29">
        <v>2032</v>
      </c>
      <c r="J33" s="29">
        <v>2037</v>
      </c>
      <c r="K33" s="29">
        <v>2042</v>
      </c>
      <c r="L33" s="29">
        <v>2047</v>
      </c>
      <c r="M33" s="30">
        <v>2052</v>
      </c>
    </row>
    <row r="34" spans="1:36" x14ac:dyDescent="0.3">
      <c r="A34" s="31"/>
      <c r="B34" s="32" t="s">
        <v>14</v>
      </c>
      <c r="C34" s="31"/>
      <c r="D34" s="33"/>
      <c r="E34" s="34">
        <v>74.294156627517296</v>
      </c>
      <c r="F34" s="34">
        <v>89.814366073056092</v>
      </c>
      <c r="G34" s="34">
        <v>108.38208214753193</v>
      </c>
      <c r="H34" s="34">
        <v>127.71048206314187</v>
      </c>
      <c r="I34" s="34">
        <v>150.47635895767291</v>
      </c>
      <c r="J34" s="34">
        <v>173.71910873028148</v>
      </c>
      <c r="K34" s="34">
        <v>200.7989098147649</v>
      </c>
      <c r="L34" s="34">
        <v>228.11762992670504</v>
      </c>
      <c r="M34" s="34"/>
    </row>
    <row r="35" spans="1:36" x14ac:dyDescent="0.3">
      <c r="A35" s="35"/>
      <c r="B35" s="36" t="s">
        <v>15</v>
      </c>
      <c r="C35" s="37"/>
      <c r="D35" s="38"/>
      <c r="E35" s="39">
        <v>173.35303213087374</v>
      </c>
      <c r="F35" s="39">
        <v>182.35037960287141</v>
      </c>
      <c r="G35" s="39">
        <v>192.6792571511678</v>
      </c>
      <c r="H35" s="39">
        <v>199.7522924577346</v>
      </c>
      <c r="I35" s="39">
        <v>207.80068617964349</v>
      </c>
      <c r="J35" s="39">
        <v>212.32335511478828</v>
      </c>
      <c r="K35" s="39">
        <v>217.53215229932849</v>
      </c>
      <c r="L35" s="39">
        <v>219.17184051781467</v>
      </c>
      <c r="M35" s="39"/>
    </row>
    <row r="38" spans="1:36" x14ac:dyDescent="0.3">
      <c r="A38" s="1" t="s">
        <v>57</v>
      </c>
      <c r="B38">
        <v>2012</v>
      </c>
      <c r="C38">
        <v>2017</v>
      </c>
      <c r="D38">
        <v>2022</v>
      </c>
      <c r="E38">
        <v>2027</v>
      </c>
      <c r="F38">
        <v>2032</v>
      </c>
      <c r="G38">
        <v>2037</v>
      </c>
      <c r="H38">
        <v>2042</v>
      </c>
      <c r="I38">
        <v>2047</v>
      </c>
    </row>
    <row r="39" spans="1:36" x14ac:dyDescent="0.3">
      <c r="A39" t="s">
        <v>54</v>
      </c>
      <c r="B39" s="40">
        <f t="shared" ref="B39:I39" si="1">B14*$C23*E34/SUM(E34:E35)</f>
        <v>2.1272893514345786E-3</v>
      </c>
      <c r="C39" s="40">
        <f t="shared" si="1"/>
        <v>3.4692241132664448E-2</v>
      </c>
      <c r="D39" s="40">
        <f t="shared" si="1"/>
        <v>0.23890179723683433</v>
      </c>
      <c r="E39" s="40">
        <f t="shared" si="1"/>
        <v>0.2898221642627174</v>
      </c>
      <c r="F39" s="40">
        <f t="shared" si="1"/>
        <v>0.56845222167511722</v>
      </c>
      <c r="G39" s="40">
        <f t="shared" si="1"/>
        <v>0.99552036400970256</v>
      </c>
      <c r="H39" s="40">
        <f t="shared" si="1"/>
        <v>1.4402878228250147</v>
      </c>
      <c r="I39" s="40">
        <f t="shared" si="1"/>
        <v>1.7550915856760183</v>
      </c>
    </row>
    <row r="40" spans="1:36" x14ac:dyDescent="0.3">
      <c r="A40" t="s">
        <v>55</v>
      </c>
      <c r="B40" s="40">
        <f t="shared" ref="B40:I40" si="2">B14*$C23*E35/SUM(E34:E35)</f>
        <v>4.9636751533473512E-3</v>
      </c>
      <c r="C40" s="40">
        <f t="shared" si="2"/>
        <v>7.0435762299652052E-2</v>
      </c>
      <c r="D40" s="40">
        <f t="shared" si="2"/>
        <v>0.42471430619881645</v>
      </c>
      <c r="E40" s="40">
        <f t="shared" si="2"/>
        <v>0.45331159025707057</v>
      </c>
      <c r="F40" s="40">
        <f t="shared" si="2"/>
        <v>0.78500544897992364</v>
      </c>
      <c r="G40" s="40">
        <f t="shared" si="2"/>
        <v>1.2167471115674131</v>
      </c>
      <c r="H40" s="40">
        <f t="shared" si="2"/>
        <v>1.5603118080604312</v>
      </c>
      <c r="I40" s="40">
        <f t="shared" si="2"/>
        <v>1.6862644646691158</v>
      </c>
    </row>
    <row r="41" spans="1:36" x14ac:dyDescent="0.3">
      <c r="A41" t="s">
        <v>56</v>
      </c>
      <c r="B41" s="40">
        <f t="shared" ref="B41:I41" si="3">B14*SUM($C24:$C26)</f>
        <v>2.1272893514345793E-2</v>
      </c>
      <c r="C41" s="40">
        <f t="shared" si="3"/>
        <v>0.31538401029694951</v>
      </c>
      <c r="D41" s="40">
        <f t="shared" si="3"/>
        <v>1.9908483103069523</v>
      </c>
      <c r="E41" s="40">
        <f t="shared" si="3"/>
        <v>2.2294012635593639</v>
      </c>
      <c r="F41" s="40">
        <f t="shared" si="3"/>
        <v>4.0603730119651225</v>
      </c>
      <c r="G41" s="40">
        <f t="shared" si="3"/>
        <v>6.6368024267313466</v>
      </c>
      <c r="H41" s="40">
        <f t="shared" si="3"/>
        <v>9.0017988926563373</v>
      </c>
      <c r="I41" s="40">
        <f t="shared" si="3"/>
        <v>10.324068151035402</v>
      </c>
    </row>
    <row r="44" spans="1:36" x14ac:dyDescent="0.3">
      <c r="A44" s="1" t="s">
        <v>58</v>
      </c>
      <c r="B44" s="4">
        <v>2016</v>
      </c>
      <c r="C44">
        <v>2017</v>
      </c>
      <c r="D44">
        <v>2018</v>
      </c>
      <c r="E44">
        <v>2019</v>
      </c>
      <c r="F44">
        <v>2020</v>
      </c>
      <c r="G44">
        <v>2021</v>
      </c>
      <c r="H44">
        <v>2022</v>
      </c>
      <c r="I44">
        <v>2023</v>
      </c>
      <c r="J44">
        <v>2024</v>
      </c>
      <c r="K44">
        <v>2025</v>
      </c>
      <c r="L44">
        <v>2026</v>
      </c>
      <c r="M44">
        <v>2027</v>
      </c>
      <c r="N44">
        <v>2028</v>
      </c>
      <c r="O44">
        <v>2029</v>
      </c>
      <c r="P44">
        <v>2030</v>
      </c>
      <c r="Q44">
        <v>2031</v>
      </c>
      <c r="R44">
        <v>2032</v>
      </c>
      <c r="S44">
        <v>2033</v>
      </c>
      <c r="T44">
        <v>2034</v>
      </c>
      <c r="U44">
        <v>2035</v>
      </c>
      <c r="V44">
        <v>2036</v>
      </c>
      <c r="W44">
        <v>2037</v>
      </c>
      <c r="X44">
        <v>2038</v>
      </c>
      <c r="Y44">
        <v>2039</v>
      </c>
      <c r="Z44">
        <v>2040</v>
      </c>
      <c r="AA44">
        <v>2041</v>
      </c>
      <c r="AB44">
        <v>2042</v>
      </c>
      <c r="AC44">
        <v>2043</v>
      </c>
      <c r="AD44">
        <v>2044</v>
      </c>
      <c r="AE44">
        <v>2045</v>
      </c>
      <c r="AF44">
        <v>2046</v>
      </c>
      <c r="AG44">
        <v>2047</v>
      </c>
      <c r="AH44">
        <v>2048</v>
      </c>
      <c r="AI44">
        <v>2049</v>
      </c>
      <c r="AJ44">
        <v>2050</v>
      </c>
    </row>
    <row r="45" spans="1:36" x14ac:dyDescent="0.3">
      <c r="A45" t="s">
        <v>54</v>
      </c>
      <c r="B45" s="40">
        <f>TREND($B39:$C39,$B$38:$C$38,B$44)*1000</f>
        <v>28.17925077641803</v>
      </c>
      <c r="C45" s="40">
        <f t="shared" ref="C45:H47" si="4">TREND($C39:$D39,$C$38:$D$38,C$44)*1000</f>
        <v>34.692241132660229</v>
      </c>
      <c r="D45" s="40">
        <f t="shared" si="4"/>
        <v>75.53415235349803</v>
      </c>
      <c r="E45" s="40">
        <f t="shared" si="4"/>
        <v>116.37606357433583</v>
      </c>
      <c r="F45" s="40">
        <f t="shared" si="4"/>
        <v>157.21797479517363</v>
      </c>
      <c r="G45" s="40">
        <f t="shared" si="4"/>
        <v>198.05988601599722</v>
      </c>
      <c r="H45" s="40">
        <f t="shared" si="4"/>
        <v>238.90179723683502</v>
      </c>
      <c r="I45" s="40">
        <f t="shared" ref="I45:M47" si="5">TREND($D39:$E39,$D$38:$E$38,I$44)*1000</f>
        <v>249.08587064201271</v>
      </c>
      <c r="J45" s="40">
        <f t="shared" si="5"/>
        <v>259.26994404718687</v>
      </c>
      <c r="K45" s="40">
        <f t="shared" si="5"/>
        <v>269.4540174523645</v>
      </c>
      <c r="L45" s="40">
        <f t="shared" si="5"/>
        <v>279.63809085754224</v>
      </c>
      <c r="M45" s="40">
        <f t="shared" si="5"/>
        <v>289.82216426271634</v>
      </c>
      <c r="N45" s="40">
        <f t="shared" ref="N45:R47" si="6">TREND($E39:$F39,$E$38:$F$38,N$44)*1000</f>
        <v>345.54817574520769</v>
      </c>
      <c r="O45" s="40">
        <f t="shared" si="6"/>
        <v>401.27418722768482</v>
      </c>
      <c r="P45" s="40">
        <f t="shared" si="6"/>
        <v>457.00019871016195</v>
      </c>
      <c r="Q45" s="40">
        <f t="shared" si="6"/>
        <v>512.7262101926533</v>
      </c>
      <c r="R45" s="40">
        <f t="shared" si="6"/>
        <v>568.45222167513043</v>
      </c>
      <c r="S45" s="40">
        <f t="shared" ref="S45:W47" si="7">TREND($F39:$G39,$F$38:$G$38,S$44)*1000</f>
        <v>653.86585014204002</v>
      </c>
      <c r="T45" s="40">
        <f t="shared" si="7"/>
        <v>739.2794786089496</v>
      </c>
      <c r="U45" s="40">
        <f t="shared" si="7"/>
        <v>824.69310707588761</v>
      </c>
      <c r="V45" s="40">
        <f t="shared" si="7"/>
        <v>910.1067355427972</v>
      </c>
      <c r="W45" s="40">
        <f t="shared" si="7"/>
        <v>995.52036400970678</v>
      </c>
      <c r="X45" s="40">
        <f t="shared" ref="X45:AB47" si="8">TREND($G39:$H39,$G$38:$H$38,X$44)*1000</f>
        <v>1084.4738557727851</v>
      </c>
      <c r="Y45" s="40">
        <f t="shared" si="8"/>
        <v>1173.427347535835</v>
      </c>
      <c r="Z45" s="40">
        <f t="shared" si="8"/>
        <v>1262.3808392988849</v>
      </c>
      <c r="AA45" s="40">
        <f t="shared" si="8"/>
        <v>1351.3343310619632</v>
      </c>
      <c r="AB45" s="40">
        <f t="shared" si="8"/>
        <v>1440.2878228250131</v>
      </c>
      <c r="AC45" s="40">
        <f t="shared" ref="AC45:AJ47" si="9">TREND($H39:$I39,$H$38:$I$38,AC$44)*1000</f>
        <v>1503.2485753952187</v>
      </c>
      <c r="AD45" s="40">
        <f t="shared" si="9"/>
        <v>1566.2093279654243</v>
      </c>
      <c r="AE45" s="40">
        <f t="shared" si="9"/>
        <v>1629.1700805356299</v>
      </c>
      <c r="AF45" s="40">
        <f t="shared" si="9"/>
        <v>1692.1308331058071</v>
      </c>
      <c r="AG45" s="40">
        <f t="shared" si="9"/>
        <v>1755.0915856760128</v>
      </c>
      <c r="AH45" s="40">
        <f t="shared" si="9"/>
        <v>1818.0523382462184</v>
      </c>
      <c r="AI45" s="40">
        <f t="shared" si="9"/>
        <v>1881.013090816424</v>
      </c>
      <c r="AJ45" s="40">
        <f t="shared" si="9"/>
        <v>1943.9738433866296</v>
      </c>
    </row>
    <row r="46" spans="1:36" x14ac:dyDescent="0.3">
      <c r="A46" t="s">
        <v>55</v>
      </c>
      <c r="B46" s="40">
        <f t="shared" ref="B46:B47" si="10">TREND($B40:$C40,$B$38:$C$38,B$44)*1000</f>
        <v>57.341344870390998</v>
      </c>
      <c r="C46" s="40">
        <f t="shared" si="4"/>
        <v>70.435762299638327</v>
      </c>
      <c r="D46" s="40">
        <f t="shared" si="4"/>
        <v>141.29147107945528</v>
      </c>
      <c r="E46" s="40">
        <f t="shared" si="4"/>
        <v>212.14717985930065</v>
      </c>
      <c r="F46" s="40">
        <f t="shared" si="4"/>
        <v>283.0028886391176</v>
      </c>
      <c r="G46" s="40">
        <f t="shared" si="4"/>
        <v>353.85859741896297</v>
      </c>
      <c r="H46" s="40">
        <f t="shared" si="4"/>
        <v>424.71430619877992</v>
      </c>
      <c r="I46" s="40">
        <f t="shared" si="5"/>
        <v>430.433763010468</v>
      </c>
      <c r="J46" s="40">
        <f t="shared" si="5"/>
        <v>436.15321982211873</v>
      </c>
      <c r="K46" s="40">
        <f t="shared" si="5"/>
        <v>441.87267663376952</v>
      </c>
      <c r="L46" s="40">
        <f t="shared" si="5"/>
        <v>447.59213344542025</v>
      </c>
      <c r="M46" s="40">
        <f t="shared" si="5"/>
        <v>453.31159025707103</v>
      </c>
      <c r="N46" s="40">
        <f t="shared" si="6"/>
        <v>519.65036200166992</v>
      </c>
      <c r="O46" s="40">
        <f t="shared" si="6"/>
        <v>585.98913374623862</v>
      </c>
      <c r="P46" s="40">
        <f t="shared" si="6"/>
        <v>652.32790549080732</v>
      </c>
      <c r="Q46" s="40">
        <f t="shared" si="6"/>
        <v>718.66667723537603</v>
      </c>
      <c r="R46" s="40">
        <f t="shared" si="6"/>
        <v>785.00544897994473</v>
      </c>
      <c r="S46" s="40">
        <f t="shared" si="7"/>
        <v>871.35378149741882</v>
      </c>
      <c r="T46" s="40">
        <f t="shared" si="7"/>
        <v>957.70211401492134</v>
      </c>
      <c r="U46" s="40">
        <f t="shared" si="7"/>
        <v>1044.0504465324238</v>
      </c>
      <c r="V46" s="40">
        <f t="shared" si="7"/>
        <v>1130.3987790499264</v>
      </c>
      <c r="W46" s="40">
        <f t="shared" si="7"/>
        <v>1216.7471115674289</v>
      </c>
      <c r="X46" s="40">
        <f t="shared" si="8"/>
        <v>1285.4600508660212</v>
      </c>
      <c r="Y46" s="40">
        <f t="shared" si="8"/>
        <v>1354.1729901646136</v>
      </c>
      <c r="Z46" s="40">
        <f t="shared" si="8"/>
        <v>1422.8859294632343</v>
      </c>
      <c r="AA46" s="40">
        <f t="shared" si="8"/>
        <v>1491.5988687618267</v>
      </c>
      <c r="AB46" s="40">
        <f t="shared" si="8"/>
        <v>1560.3118080604474</v>
      </c>
      <c r="AC46" s="40">
        <f t="shared" si="9"/>
        <v>1585.5023393821668</v>
      </c>
      <c r="AD46" s="40">
        <f t="shared" si="9"/>
        <v>1610.6928707039003</v>
      </c>
      <c r="AE46" s="40">
        <f t="shared" si="9"/>
        <v>1635.8834020256409</v>
      </c>
      <c r="AF46" s="40">
        <f t="shared" si="9"/>
        <v>1661.0739333473746</v>
      </c>
      <c r="AG46" s="40">
        <f t="shared" si="9"/>
        <v>1686.2644646691151</v>
      </c>
      <c r="AH46" s="40">
        <f t="shared" si="9"/>
        <v>1711.4549959908486</v>
      </c>
      <c r="AI46" s="40">
        <f t="shared" si="9"/>
        <v>1736.6455273125823</v>
      </c>
      <c r="AJ46" s="40">
        <f t="shared" si="9"/>
        <v>1761.8360586343229</v>
      </c>
    </row>
    <row r="47" spans="1:36" x14ac:dyDescent="0.3">
      <c r="A47" t="s">
        <v>56</v>
      </c>
      <c r="B47" s="40">
        <f t="shared" si="10"/>
        <v>256.56178694043774</v>
      </c>
      <c r="C47" s="40">
        <f t="shared" si="4"/>
        <v>315.38401029695251</v>
      </c>
      <c r="D47" s="40">
        <f t="shared" si="4"/>
        <v>650.47687029891677</v>
      </c>
      <c r="E47" s="40">
        <f t="shared" si="4"/>
        <v>985.56973030099471</v>
      </c>
      <c r="F47" s="40">
        <f t="shared" si="4"/>
        <v>1320.662590302959</v>
      </c>
      <c r="G47" s="40">
        <f t="shared" si="4"/>
        <v>1655.7554503049232</v>
      </c>
      <c r="H47" s="40">
        <f t="shared" si="4"/>
        <v>1990.8483103070012</v>
      </c>
      <c r="I47" s="40">
        <f t="shared" si="5"/>
        <v>2038.558900957426</v>
      </c>
      <c r="J47" s="40">
        <f t="shared" si="5"/>
        <v>2086.2694916079081</v>
      </c>
      <c r="K47" s="40">
        <f t="shared" si="5"/>
        <v>2133.9800822583898</v>
      </c>
      <c r="L47" s="40">
        <f t="shared" si="5"/>
        <v>2181.6906729088714</v>
      </c>
      <c r="M47" s="40">
        <f t="shared" si="5"/>
        <v>2229.4012635593531</v>
      </c>
      <c r="N47" s="40">
        <f t="shared" si="6"/>
        <v>2595.5956132405618</v>
      </c>
      <c r="O47" s="40">
        <f t="shared" si="6"/>
        <v>2961.7899629216708</v>
      </c>
      <c r="P47" s="40">
        <f t="shared" si="6"/>
        <v>3327.9843126027799</v>
      </c>
      <c r="Q47" s="40">
        <f t="shared" si="6"/>
        <v>3694.1786622840027</v>
      </c>
      <c r="R47" s="40">
        <f t="shared" si="6"/>
        <v>4060.3730119651118</v>
      </c>
      <c r="S47" s="40">
        <f t="shared" si="7"/>
        <v>4575.658894918206</v>
      </c>
      <c r="T47" s="40">
        <f t="shared" si="7"/>
        <v>5090.9447778715275</v>
      </c>
      <c r="U47" s="40">
        <f t="shared" si="7"/>
        <v>5606.2306608246217</v>
      </c>
      <c r="V47" s="40">
        <f t="shared" si="7"/>
        <v>6121.5165437779433</v>
      </c>
      <c r="W47" s="40">
        <f t="shared" si="7"/>
        <v>6636.8024267312649</v>
      </c>
      <c r="X47" s="40">
        <f t="shared" si="8"/>
        <v>7109.8017199162769</v>
      </c>
      <c r="Y47" s="40">
        <f t="shared" si="8"/>
        <v>7582.8010131012888</v>
      </c>
      <c r="Z47" s="40">
        <f t="shared" si="8"/>
        <v>8055.8003062863008</v>
      </c>
      <c r="AA47" s="40">
        <f t="shared" si="8"/>
        <v>8528.7995994713128</v>
      </c>
      <c r="AB47" s="40">
        <f t="shared" si="8"/>
        <v>9001.7988926563248</v>
      </c>
      <c r="AC47" s="40">
        <f t="shared" si="9"/>
        <v>9266.2527443321778</v>
      </c>
      <c r="AD47" s="40">
        <f t="shared" si="9"/>
        <v>9530.7065960079162</v>
      </c>
      <c r="AE47" s="40">
        <f t="shared" si="9"/>
        <v>9795.1604476837711</v>
      </c>
      <c r="AF47" s="40">
        <f t="shared" si="9"/>
        <v>10059.614299359622</v>
      </c>
      <c r="AG47" s="40">
        <f t="shared" si="9"/>
        <v>10324.068151035362</v>
      </c>
      <c r="AH47" s="40">
        <f t="shared" si="9"/>
        <v>10588.522002711215</v>
      </c>
      <c r="AI47" s="40">
        <f t="shared" si="9"/>
        <v>10852.975854387068</v>
      </c>
      <c r="AJ47" s="40">
        <f t="shared" si="9"/>
        <v>11117.429706062809</v>
      </c>
    </row>
    <row r="51" spans="1:36" x14ac:dyDescent="0.3">
      <c r="A51" s="13" t="s">
        <v>37</v>
      </c>
      <c r="B51" s="7"/>
      <c r="C51" s="7"/>
      <c r="D51" s="14"/>
      <c r="E51" s="8"/>
      <c r="F51" s="7"/>
      <c r="G51" s="7"/>
      <c r="H51" s="7"/>
      <c r="I51" s="7"/>
      <c r="J51" s="7"/>
      <c r="K51" s="7"/>
      <c r="L51" s="7"/>
    </row>
    <row r="52" spans="1:36" x14ac:dyDescent="0.3">
      <c r="A52" s="7"/>
      <c r="B52" s="7"/>
      <c r="C52" s="7"/>
      <c r="D52" s="14"/>
      <c r="E52" s="7"/>
      <c r="F52" s="7"/>
      <c r="G52" s="7"/>
      <c r="H52" s="7"/>
      <c r="I52" s="7"/>
      <c r="J52" s="7"/>
      <c r="K52" s="7"/>
      <c r="L52" s="7"/>
    </row>
    <row r="53" spans="1:36" x14ac:dyDescent="0.3">
      <c r="A53" s="15" t="s">
        <v>38</v>
      </c>
      <c r="B53" s="15" t="s">
        <v>39</v>
      </c>
      <c r="C53" s="15" t="s">
        <v>9</v>
      </c>
      <c r="D53" s="16">
        <v>2007</v>
      </c>
      <c r="E53" s="17">
        <v>2012</v>
      </c>
      <c r="F53" s="17">
        <v>2017</v>
      </c>
      <c r="G53" s="17">
        <v>2022</v>
      </c>
      <c r="H53" s="17">
        <v>2027</v>
      </c>
      <c r="I53" s="17">
        <v>2032</v>
      </c>
      <c r="J53" s="17">
        <v>2037</v>
      </c>
      <c r="K53" s="17">
        <v>2042</v>
      </c>
      <c r="L53" s="17">
        <v>2047</v>
      </c>
    </row>
    <row r="54" spans="1:36" x14ac:dyDescent="0.3">
      <c r="A54" s="21" t="s">
        <v>40</v>
      </c>
      <c r="B54" s="21" t="s">
        <v>41</v>
      </c>
      <c r="C54" s="21"/>
      <c r="D54" s="22">
        <v>0</v>
      </c>
      <c r="E54" s="23">
        <v>0.16</v>
      </c>
      <c r="F54" s="23">
        <v>0.17</v>
      </c>
      <c r="G54" s="23">
        <v>0.17249999999999999</v>
      </c>
      <c r="H54" s="23">
        <v>0.17499999999999999</v>
      </c>
      <c r="I54" s="23">
        <v>0.17749999999999999</v>
      </c>
      <c r="J54" s="23">
        <v>0.18</v>
      </c>
      <c r="K54" s="23">
        <v>0.185</v>
      </c>
      <c r="L54" s="23">
        <v>0.19</v>
      </c>
    </row>
    <row r="57" spans="1:36" x14ac:dyDescent="0.3">
      <c r="A57" s="1" t="s">
        <v>60</v>
      </c>
      <c r="B57">
        <v>2016</v>
      </c>
      <c r="C57">
        <v>2017</v>
      </c>
      <c r="D57">
        <v>2018</v>
      </c>
      <c r="E57">
        <v>2019</v>
      </c>
      <c r="F57">
        <v>2020</v>
      </c>
      <c r="G57">
        <v>2021</v>
      </c>
      <c r="H57">
        <v>2022</v>
      </c>
      <c r="I57">
        <v>2023</v>
      </c>
      <c r="J57">
        <v>2024</v>
      </c>
      <c r="K57">
        <v>2025</v>
      </c>
      <c r="L57">
        <v>2026</v>
      </c>
      <c r="M57">
        <v>2027</v>
      </c>
      <c r="N57">
        <v>2028</v>
      </c>
      <c r="O57">
        <v>2029</v>
      </c>
      <c r="P57">
        <v>2030</v>
      </c>
      <c r="Q57">
        <v>2031</v>
      </c>
      <c r="R57">
        <v>2032</v>
      </c>
      <c r="S57">
        <v>2033</v>
      </c>
      <c r="T57">
        <v>2034</v>
      </c>
      <c r="U57">
        <v>2035</v>
      </c>
      <c r="V57">
        <v>2036</v>
      </c>
      <c r="W57">
        <v>2037</v>
      </c>
      <c r="X57">
        <v>2038</v>
      </c>
      <c r="Y57">
        <v>2039</v>
      </c>
      <c r="Z57">
        <v>2040</v>
      </c>
      <c r="AA57">
        <v>2041</v>
      </c>
      <c r="AB57">
        <v>2042</v>
      </c>
      <c r="AC57">
        <v>2043</v>
      </c>
      <c r="AD57">
        <v>2044</v>
      </c>
      <c r="AE57">
        <v>2045</v>
      </c>
      <c r="AF57">
        <v>2046</v>
      </c>
      <c r="AG57">
        <v>2047</v>
      </c>
      <c r="AH57">
        <v>2048</v>
      </c>
      <c r="AI57">
        <v>2049</v>
      </c>
      <c r="AJ57">
        <v>2050</v>
      </c>
    </row>
    <row r="58" spans="1:36" x14ac:dyDescent="0.3">
      <c r="B58" s="41">
        <f>DSCF!B2</f>
        <v>0.17907500000000001</v>
      </c>
      <c r="C58" s="41">
        <f>DSCF!B2</f>
        <v>0.17907500000000001</v>
      </c>
      <c r="D58" s="41">
        <f>DSCF!C2</f>
        <v>0.18271666666666686</v>
      </c>
      <c r="E58" s="41">
        <f>DSCF!D2</f>
        <v>0.18635833333333363</v>
      </c>
      <c r="F58" s="41">
        <f>DSCF!E2</f>
        <v>0.19</v>
      </c>
      <c r="G58" s="41">
        <f>DSCF!F2</f>
        <v>0.1915566666666666</v>
      </c>
      <c r="H58" s="41">
        <f>DSCF!G2</f>
        <v>0.19311333333333325</v>
      </c>
      <c r="I58" s="41">
        <f>DSCF!H2</f>
        <v>0.1946699999999999</v>
      </c>
      <c r="J58" s="41">
        <f>DSCF!I2</f>
        <v>0.19622666666666655</v>
      </c>
      <c r="K58" s="41">
        <f>DSCF!J2</f>
        <v>0.1977833333333332</v>
      </c>
      <c r="L58" s="41">
        <f>DSCF!K2</f>
        <v>0.19933999999999985</v>
      </c>
      <c r="M58" s="41">
        <f>DSCF!L2</f>
        <v>0.2008966666666665</v>
      </c>
      <c r="N58" s="41">
        <f>DSCF!M2</f>
        <v>0.20245333333333315</v>
      </c>
      <c r="O58" s="41">
        <f>DSCF!N2</f>
        <v>0.2040099999999998</v>
      </c>
      <c r="P58" s="41">
        <f>DSCF!O2</f>
        <v>0.20556666666666645</v>
      </c>
      <c r="Q58" s="41">
        <f>DSCF!P2</f>
        <v>0.2071233333333331</v>
      </c>
      <c r="R58" s="41">
        <f>DSCF!Q2</f>
        <v>0.20867999999999975</v>
      </c>
      <c r="S58" s="41">
        <f>DSCF!R2</f>
        <v>0.21023666666666641</v>
      </c>
      <c r="T58" s="41">
        <f>DSCF!S2</f>
        <v>0.21179333333333306</v>
      </c>
      <c r="U58" s="41">
        <f>DSCF!T2</f>
        <v>0.21335000000000015</v>
      </c>
      <c r="V58" s="41">
        <f>DSCF!U2</f>
        <v>0.2149066666666668</v>
      </c>
      <c r="W58" s="41">
        <f>DSCF!V2</f>
        <v>0.21646333333333345</v>
      </c>
      <c r="X58" s="41">
        <f>DSCF!W2</f>
        <v>0.2180200000000001</v>
      </c>
      <c r="Y58" s="41">
        <f>DSCF!X2</f>
        <v>0.21957666666666675</v>
      </c>
      <c r="Z58" s="41">
        <f>DSCF!Y2</f>
        <v>0.2211333333333334</v>
      </c>
      <c r="AA58" s="41">
        <f>DSCF!Z2</f>
        <v>0.22269000000000005</v>
      </c>
      <c r="AB58" s="41">
        <f>DSCF!AA2</f>
        <v>0.22424666666666671</v>
      </c>
      <c r="AC58" s="41">
        <f>DSCF!AB2</f>
        <v>0.22580333333333336</v>
      </c>
      <c r="AD58" s="41">
        <f>DSCF!AC2</f>
        <v>0.22736000000000001</v>
      </c>
      <c r="AE58" s="41">
        <f>DSCF!AD2</f>
        <v>0.22891666666666666</v>
      </c>
      <c r="AF58" s="41">
        <f>DSCF!AE2</f>
        <v>0.23047333333333331</v>
      </c>
      <c r="AG58" s="41">
        <f>DSCF!AF2</f>
        <v>0.23202999999999996</v>
      </c>
      <c r="AH58" s="41">
        <f>DSCF!AG2</f>
        <v>0.23358666666666661</v>
      </c>
      <c r="AI58" s="41">
        <f>DSCF!AH2</f>
        <v>0.23514333333333326</v>
      </c>
      <c r="AJ58" s="41">
        <f>DSCF!AI2</f>
        <v>0.23669999999999991</v>
      </c>
    </row>
    <row r="61" spans="1:36" x14ac:dyDescent="0.3">
      <c r="A61" s="1" t="s">
        <v>59</v>
      </c>
      <c r="B61">
        <v>2016</v>
      </c>
      <c r="C61">
        <v>2017</v>
      </c>
      <c r="D61">
        <v>2018</v>
      </c>
      <c r="E61">
        <v>2019</v>
      </c>
      <c r="F61">
        <v>2020</v>
      </c>
      <c r="G61">
        <v>2021</v>
      </c>
      <c r="H61">
        <v>2022</v>
      </c>
      <c r="I61">
        <v>2023</v>
      </c>
      <c r="J61">
        <v>2024</v>
      </c>
      <c r="K61">
        <v>2025</v>
      </c>
      <c r="L61">
        <v>2026</v>
      </c>
      <c r="M61">
        <v>2027</v>
      </c>
      <c r="N61">
        <v>2028</v>
      </c>
      <c r="O61">
        <v>2029</v>
      </c>
      <c r="P61">
        <v>2030</v>
      </c>
      <c r="Q61">
        <v>2031</v>
      </c>
      <c r="R61">
        <v>2032</v>
      </c>
      <c r="S61">
        <v>2033</v>
      </c>
      <c r="T61">
        <v>2034</v>
      </c>
      <c r="U61">
        <v>2035</v>
      </c>
      <c r="V61">
        <v>2036</v>
      </c>
      <c r="W61">
        <v>2037</v>
      </c>
      <c r="X61">
        <v>2038</v>
      </c>
      <c r="Y61">
        <v>2039</v>
      </c>
      <c r="Z61">
        <v>2040</v>
      </c>
      <c r="AA61">
        <v>2041</v>
      </c>
      <c r="AB61">
        <v>2042</v>
      </c>
      <c r="AC61">
        <v>2043</v>
      </c>
      <c r="AD61">
        <v>2044</v>
      </c>
      <c r="AE61">
        <v>2045</v>
      </c>
      <c r="AF61">
        <v>2046</v>
      </c>
      <c r="AG61">
        <v>2047</v>
      </c>
      <c r="AH61">
        <v>2048</v>
      </c>
      <c r="AI61">
        <v>2049</v>
      </c>
      <c r="AJ61">
        <v>2050</v>
      </c>
    </row>
    <row r="62" spans="1:36" x14ac:dyDescent="0.3">
      <c r="A62" t="s">
        <v>54</v>
      </c>
      <c r="B62" s="3">
        <f t="shared" ref="B62:AJ62" si="11">B45*B$58*365*24</f>
        <v>44204.706155214633</v>
      </c>
      <c r="C62" s="3">
        <f t="shared" si="11"/>
        <v>54421.614588080702</v>
      </c>
      <c r="D62" s="3">
        <f t="shared" si="11"/>
        <v>120899.81318870437</v>
      </c>
      <c r="E62" s="3">
        <f t="shared" si="11"/>
        <v>189983.80740903999</v>
      </c>
      <c r="F62" s="3">
        <f t="shared" si="11"/>
        <v>261673.597249087</v>
      </c>
      <c r="G62" s="3">
        <f t="shared" si="11"/>
        <v>332351.69811469421</v>
      </c>
      <c r="H62" s="3">
        <f t="shared" si="11"/>
        <v>404143.6722566688</v>
      </c>
      <c r="I62" s="3">
        <f t="shared" si="11"/>
        <v>424768.42679583398</v>
      </c>
      <c r="J62" s="3">
        <f t="shared" si="11"/>
        <v>445670.92953215772</v>
      </c>
      <c r="K62" s="3">
        <f t="shared" si="11"/>
        <v>466851.18046565226</v>
      </c>
      <c r="L62" s="3">
        <f t="shared" si="11"/>
        <v>488309.1795963117</v>
      </c>
      <c r="M62" s="3">
        <f t="shared" si="11"/>
        <v>510044.92692412937</v>
      </c>
      <c r="N62" s="3">
        <f t="shared" si="11"/>
        <v>612826.64886017866</v>
      </c>
      <c r="O62" s="3">
        <f t="shared" si="11"/>
        <v>717128.1751621624</v>
      </c>
      <c r="P62" s="3">
        <f t="shared" si="11"/>
        <v>822949.50583010516</v>
      </c>
      <c r="Q62" s="3">
        <f t="shared" si="11"/>
        <v>930290.64086403314</v>
      </c>
      <c r="R62" s="3">
        <f t="shared" si="11"/>
        <v>1039151.580263895</v>
      </c>
      <c r="S62" s="3">
        <f t="shared" si="11"/>
        <v>1204207.21260181</v>
      </c>
      <c r="T62" s="3">
        <f t="shared" si="11"/>
        <v>1371592.3137461771</v>
      </c>
      <c r="U62" s="3">
        <f t="shared" si="11"/>
        <v>1541306.883697053</v>
      </c>
      <c r="V62" s="3">
        <f t="shared" si="11"/>
        <v>1713350.9224543255</v>
      </c>
      <c r="W62" s="3">
        <f t="shared" si="11"/>
        <v>1887724.4300180506</v>
      </c>
      <c r="X62" s="3">
        <f t="shared" si="11"/>
        <v>2071188.0327117047</v>
      </c>
      <c r="Y62" s="3">
        <f t="shared" si="11"/>
        <v>2257077.6461954601</v>
      </c>
      <c r="Z62" s="3">
        <f t="shared" si="11"/>
        <v>2445393.2704693712</v>
      </c>
      <c r="AA62" s="3">
        <f t="shared" si="11"/>
        <v>2636134.9055334926</v>
      </c>
      <c r="AB62" s="3">
        <f t="shared" si="11"/>
        <v>2829302.5513877142</v>
      </c>
      <c r="AC62" s="3">
        <f t="shared" si="11"/>
        <v>2973481.6029787473</v>
      </c>
      <c r="AD62" s="3">
        <f t="shared" si="11"/>
        <v>3119377.7705824776</v>
      </c>
      <c r="AE62" s="3">
        <f t="shared" si="11"/>
        <v>3266991.054198904</v>
      </c>
      <c r="AF62" s="3">
        <f t="shared" si="11"/>
        <v>3416321.4538279697</v>
      </c>
      <c r="AG62" s="3">
        <f t="shared" si="11"/>
        <v>3567368.9694697894</v>
      </c>
      <c r="AH62" s="3">
        <f t="shared" si="11"/>
        <v>3720133.6011243053</v>
      </c>
      <c r="AI62" s="3">
        <f t="shared" si="11"/>
        <v>3874615.3487915187</v>
      </c>
      <c r="AJ62" s="3">
        <f t="shared" si="11"/>
        <v>4030814.2124714274</v>
      </c>
    </row>
    <row r="63" spans="1:36" x14ac:dyDescent="0.3">
      <c r="A63" t="s">
        <v>55</v>
      </c>
      <c r="B63" s="3">
        <f t="shared" ref="B63:AJ63" si="12">B46*B$58*365*24</f>
        <v>89951.195674147748</v>
      </c>
      <c r="C63" s="3">
        <f t="shared" si="12"/>
        <v>110492.36901215576</v>
      </c>
      <c r="D63" s="3">
        <f t="shared" si="12"/>
        <v>226150.84602683419</v>
      </c>
      <c r="E63" s="3">
        <f t="shared" si="12"/>
        <v>346330.05897312897</v>
      </c>
      <c r="F63" s="3">
        <f t="shared" si="12"/>
        <v>471030.00785094732</v>
      </c>
      <c r="G63" s="3">
        <f t="shared" si="12"/>
        <v>593787.60692196572</v>
      </c>
      <c r="H63" s="3">
        <f t="shared" si="12"/>
        <v>718477.63956734713</v>
      </c>
      <c r="I63" s="3">
        <f t="shared" si="12"/>
        <v>734022.65605237044</v>
      </c>
      <c r="J63" s="3">
        <f t="shared" si="12"/>
        <v>749723.65813906328</v>
      </c>
      <c r="K63" s="3">
        <f t="shared" si="12"/>
        <v>765580.64582748909</v>
      </c>
      <c r="L63" s="3">
        <f t="shared" si="12"/>
        <v>781593.61911764764</v>
      </c>
      <c r="M63" s="3">
        <f t="shared" si="12"/>
        <v>797762.57800953905</v>
      </c>
      <c r="N63" s="3">
        <f t="shared" si="12"/>
        <v>921595.34408677509</v>
      </c>
      <c r="O63" s="3">
        <f t="shared" si="12"/>
        <v>1047237.3542179934</v>
      </c>
      <c r="P63" s="3">
        <f t="shared" si="12"/>
        <v>1174688.6084032468</v>
      </c>
      <c r="Q63" s="3">
        <f t="shared" si="12"/>
        <v>1303949.1066425357</v>
      </c>
      <c r="R63" s="3">
        <f t="shared" si="12"/>
        <v>1435018.8489358597</v>
      </c>
      <c r="S63" s="3">
        <f t="shared" si="12"/>
        <v>1604748.9071024503</v>
      </c>
      <c r="T63" s="3">
        <f t="shared" si="12"/>
        <v>1776833.9260721761</v>
      </c>
      <c r="U63" s="3">
        <f t="shared" si="12"/>
        <v>1951273.9058449888</v>
      </c>
      <c r="V63" s="3">
        <f t="shared" si="12"/>
        <v>2128068.8464208813</v>
      </c>
      <c r="W63" s="3">
        <f t="shared" si="12"/>
        <v>2307218.7477998571</v>
      </c>
      <c r="X63" s="3">
        <f t="shared" si="12"/>
        <v>2455042.562538736</v>
      </c>
      <c r="Y63" s="3">
        <f t="shared" si="12"/>
        <v>2604740.3715285175</v>
      </c>
      <c r="Z63" s="3">
        <f t="shared" si="12"/>
        <v>2756312.1747692572</v>
      </c>
      <c r="AA63" s="3">
        <f t="shared" si="12"/>
        <v>2909757.972260844</v>
      </c>
      <c r="AB63" s="3">
        <f t="shared" si="12"/>
        <v>3065077.76400339</v>
      </c>
      <c r="AC63" s="3">
        <f t="shared" si="12"/>
        <v>3136182.6079849517</v>
      </c>
      <c r="AD63" s="3">
        <f t="shared" si="12"/>
        <v>3207974.4682891713</v>
      </c>
      <c r="AE63" s="3">
        <f t="shared" si="12"/>
        <v>3280453.3449160373</v>
      </c>
      <c r="AF63" s="3">
        <f t="shared" si="12"/>
        <v>3353619.2378655216</v>
      </c>
      <c r="AG63" s="3">
        <f t="shared" si="12"/>
        <v>3427472.1471376503</v>
      </c>
      <c r="AH63" s="3">
        <f t="shared" si="12"/>
        <v>3502012.0727323964</v>
      </c>
      <c r="AI63" s="3">
        <f t="shared" si="12"/>
        <v>3577239.0146497744</v>
      </c>
      <c r="AJ63" s="3">
        <f t="shared" si="12"/>
        <v>3653152.9728897978</v>
      </c>
    </row>
    <row r="64" spans="1:36" x14ac:dyDescent="0.3">
      <c r="A64" t="s">
        <v>56</v>
      </c>
      <c r="B64" s="3">
        <f t="shared" ref="B64:AJ64" si="13">B47*B$58*365*24</f>
        <v>402467.70548810391</v>
      </c>
      <c r="C64" s="3">
        <f t="shared" si="13"/>
        <v>494741.95080079848</v>
      </c>
      <c r="D64" s="3">
        <f t="shared" si="13"/>
        <v>1041151.9776467067</v>
      </c>
      <c r="E64" s="3">
        <f t="shared" si="13"/>
        <v>1608941.5991466462</v>
      </c>
      <c r="F64" s="3">
        <f t="shared" si="13"/>
        <v>2198110.8153002448</v>
      </c>
      <c r="G64" s="3">
        <f t="shared" si="13"/>
        <v>2778417.9151100516</v>
      </c>
      <c r="H64" s="3">
        <f t="shared" si="13"/>
        <v>3367863.9354723124</v>
      </c>
      <c r="I64" s="3">
        <f t="shared" si="13"/>
        <v>3476373.248544585</v>
      </c>
      <c r="J64" s="3">
        <f t="shared" si="13"/>
        <v>3586183.7630136483</v>
      </c>
      <c r="K64" s="3">
        <f t="shared" si="13"/>
        <v>3697295.4788794033</v>
      </c>
      <c r="L64" s="3">
        <f t="shared" si="13"/>
        <v>3809708.3961418499</v>
      </c>
      <c r="M64" s="3">
        <f t="shared" si="13"/>
        <v>3923422.5148009895</v>
      </c>
      <c r="N64" s="3">
        <f t="shared" si="13"/>
        <v>4603265.9788407357</v>
      </c>
      <c r="O64" s="3">
        <f t="shared" si="13"/>
        <v>5293096.5881402902</v>
      </c>
      <c r="P64" s="3">
        <f t="shared" si="13"/>
        <v>5992914.3426998258</v>
      </c>
      <c r="Q64" s="3">
        <f t="shared" si="13"/>
        <v>6702719.2425195519</v>
      </c>
      <c r="R64" s="3">
        <f t="shared" si="13"/>
        <v>7422511.287599056</v>
      </c>
      <c r="S64" s="3">
        <f t="shared" si="13"/>
        <v>8426868.3591124658</v>
      </c>
      <c r="T64" s="3">
        <f t="shared" si="13"/>
        <v>9445278.7194548994</v>
      </c>
      <c r="U64" s="3">
        <f t="shared" si="13"/>
        <v>10477742.36862554</v>
      </c>
      <c r="V64" s="3">
        <f t="shared" si="13"/>
        <v>11524259.306625193</v>
      </c>
      <c r="W64" s="3">
        <f t="shared" si="13"/>
        <v>12584829.533453453</v>
      </c>
      <c r="X64" s="3">
        <f t="shared" si="13"/>
        <v>13578691.785751052</v>
      </c>
      <c r="Y64" s="3">
        <f t="shared" si="13"/>
        <v>14585454.053171825</v>
      </c>
      <c r="Z64" s="3">
        <f t="shared" si="13"/>
        <v>15605116.335715776</v>
      </c>
      <c r="AA64" s="3">
        <f t="shared" si="13"/>
        <v>16637678.633382898</v>
      </c>
      <c r="AB64" s="3">
        <f t="shared" si="13"/>
        <v>17683140.946173202</v>
      </c>
      <c r="AC64" s="3">
        <f t="shared" si="13"/>
        <v>18328992.632891141</v>
      </c>
      <c r="AD64" s="3">
        <f t="shared" si="13"/>
        <v>18982056.716614835</v>
      </c>
      <c r="AE64" s="3">
        <f t="shared" si="13"/>
        <v>19642333.197344743</v>
      </c>
      <c r="AF64" s="3">
        <f t="shared" si="13"/>
        <v>20309822.075080626</v>
      </c>
      <c r="AG64" s="3">
        <f t="shared" si="13"/>
        <v>20984523.349822275</v>
      </c>
      <c r="AH64" s="3">
        <f t="shared" si="13"/>
        <v>21666437.021570135</v>
      </c>
      <c r="AI64" s="3">
        <f t="shared" si="13"/>
        <v>22355563.090323985</v>
      </c>
      <c r="AJ64" s="3">
        <f t="shared" si="13"/>
        <v>23051901.556083579</v>
      </c>
    </row>
  </sheetData>
  <pageMargins left="0.7" right="0.7" top="0.75" bottom="0.75" header="0.3" footer="0.3"/>
  <pageSetup orientation="portrait" r:id="rId1"/>
  <ignoredErrors>
    <ignoredError sqref="B39:I4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topLeftCell="A2" workbookViewId="0"/>
  </sheetViews>
  <sheetFormatPr defaultRowHeight="14.4" x14ac:dyDescent="0.3"/>
  <sheetData>
    <row r="1" spans="1:2" x14ac:dyDescent="0.3">
      <c r="A1" t="s">
        <v>69</v>
      </c>
    </row>
    <row r="2" spans="1:2" x14ac:dyDescent="0.3">
      <c r="A2" t="s">
        <v>70</v>
      </c>
    </row>
    <row r="3" spans="1:2" x14ac:dyDescent="0.3">
      <c r="A3">
        <v>0.85899999999999999</v>
      </c>
      <c r="B3" t="s">
        <v>71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"/>
  <sheetViews>
    <sheetView workbookViewId="0">
      <selection activeCell="I2" sqref="I2"/>
    </sheetView>
  </sheetViews>
  <sheetFormatPr defaultRowHeight="14.4" x14ac:dyDescent="0.3"/>
  <cols>
    <col min="1" max="1" width="16.77734375" customWidth="1"/>
    <col min="2" max="2" width="9.109375" customWidth="1"/>
  </cols>
  <sheetData>
    <row r="1" spans="1:35" x14ac:dyDescent="0.3">
      <c r="B1" s="44">
        <v>2017</v>
      </c>
      <c r="C1">
        <v>2018</v>
      </c>
      <c r="D1" s="44">
        <v>2019</v>
      </c>
      <c r="E1">
        <v>2020</v>
      </c>
      <c r="F1" s="44">
        <v>2021</v>
      </c>
      <c r="G1">
        <v>2022</v>
      </c>
      <c r="H1" s="44">
        <v>2023</v>
      </c>
      <c r="I1">
        <v>2024</v>
      </c>
      <c r="J1" s="44">
        <v>2025</v>
      </c>
      <c r="K1">
        <v>2026</v>
      </c>
      <c r="L1" s="44">
        <v>2027</v>
      </c>
      <c r="M1">
        <v>2028</v>
      </c>
      <c r="N1" s="44">
        <v>2029</v>
      </c>
      <c r="O1">
        <v>2030</v>
      </c>
      <c r="P1" s="44">
        <v>2031</v>
      </c>
      <c r="Q1">
        <v>2032</v>
      </c>
      <c r="R1" s="44">
        <v>2033</v>
      </c>
      <c r="S1">
        <v>2034</v>
      </c>
      <c r="T1" s="44">
        <v>2035</v>
      </c>
      <c r="U1">
        <v>2036</v>
      </c>
      <c r="V1" s="44">
        <v>2037</v>
      </c>
      <c r="W1">
        <v>2038</v>
      </c>
      <c r="X1" s="44">
        <v>2039</v>
      </c>
      <c r="Y1">
        <v>2040</v>
      </c>
      <c r="Z1" s="44">
        <v>2041</v>
      </c>
      <c r="AA1">
        <v>2042</v>
      </c>
      <c r="AB1" s="44">
        <v>2043</v>
      </c>
      <c r="AC1">
        <v>2044</v>
      </c>
      <c r="AD1" s="44">
        <v>2045</v>
      </c>
      <c r="AE1">
        <v>2046</v>
      </c>
      <c r="AF1" s="44">
        <v>2047</v>
      </c>
      <c r="AG1">
        <v>2048</v>
      </c>
      <c r="AH1" s="44">
        <v>2049</v>
      </c>
      <c r="AI1">
        <v>2050</v>
      </c>
    </row>
    <row r="2" spans="1:35" x14ac:dyDescent="0.3">
      <c r="A2" t="s">
        <v>85</v>
      </c>
      <c r="B2" s="45">
        <v>0.17907500000000001</v>
      </c>
      <c r="C2" s="45">
        <v>0.18271666666666686</v>
      </c>
      <c r="D2" s="45">
        <v>0.18635833333333363</v>
      </c>
      <c r="E2" s="45">
        <v>0.19</v>
      </c>
      <c r="F2" s="45">
        <v>0.1915566666666666</v>
      </c>
      <c r="G2" s="45">
        <v>0.19311333333333325</v>
      </c>
      <c r="H2" s="45">
        <v>0.1946699999999999</v>
      </c>
      <c r="I2" s="45">
        <v>0.19622666666666655</v>
      </c>
      <c r="J2" s="45">
        <v>0.1977833333333332</v>
      </c>
      <c r="K2" s="45">
        <v>0.19933999999999985</v>
      </c>
      <c r="L2" s="45">
        <v>0.2008966666666665</v>
      </c>
      <c r="M2" s="45">
        <v>0.20245333333333315</v>
      </c>
      <c r="N2" s="45">
        <v>0.2040099999999998</v>
      </c>
      <c r="O2" s="45">
        <v>0.20556666666666645</v>
      </c>
      <c r="P2" s="45">
        <v>0.2071233333333331</v>
      </c>
      <c r="Q2" s="45">
        <v>0.20867999999999975</v>
      </c>
      <c r="R2" s="45">
        <v>0.21023666666666641</v>
      </c>
      <c r="S2" s="45">
        <v>0.21179333333333306</v>
      </c>
      <c r="T2" s="45">
        <v>0.21335000000000015</v>
      </c>
      <c r="U2" s="45">
        <v>0.2149066666666668</v>
      </c>
      <c r="V2" s="45">
        <v>0.21646333333333345</v>
      </c>
      <c r="W2" s="45">
        <v>0.2180200000000001</v>
      </c>
      <c r="X2" s="45">
        <v>0.21957666666666675</v>
      </c>
      <c r="Y2" s="45">
        <v>0.2211333333333334</v>
      </c>
      <c r="Z2" s="45">
        <v>0.22269000000000005</v>
      </c>
      <c r="AA2" s="45">
        <v>0.22424666666666671</v>
      </c>
      <c r="AB2" s="45">
        <v>0.22580333333333336</v>
      </c>
      <c r="AC2" s="45">
        <v>0.22736000000000001</v>
      </c>
      <c r="AD2" s="45">
        <v>0.22891666666666666</v>
      </c>
      <c r="AE2" s="45">
        <v>0.23047333333333331</v>
      </c>
      <c r="AF2" s="45">
        <v>0.23202999999999996</v>
      </c>
      <c r="AG2" s="45">
        <v>0.23358666666666661</v>
      </c>
      <c r="AH2" s="45">
        <v>0.23514333333333326</v>
      </c>
      <c r="AI2" s="45">
        <v>0.23669999999999991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9"/>
  <sheetViews>
    <sheetView workbookViewId="0">
      <selection activeCell="I19" sqref="I19"/>
    </sheetView>
  </sheetViews>
  <sheetFormatPr defaultColWidth="9.109375" defaultRowHeight="14.4" x14ac:dyDescent="0.3"/>
  <cols>
    <col min="1" max="1" width="25.77734375" style="50" customWidth="1"/>
    <col min="2" max="2" width="18.33203125" style="50" bestFit="1" customWidth="1"/>
    <col min="3" max="16384" width="9.109375" style="50"/>
  </cols>
  <sheetData>
    <row r="1" spans="1:35" x14ac:dyDescent="0.3">
      <c r="A1" s="5" t="s">
        <v>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35" x14ac:dyDescent="0.3">
      <c r="A2" s="49" t="s">
        <v>89</v>
      </c>
      <c r="G2" s="49"/>
    </row>
    <row r="4" spans="1:35" x14ac:dyDescent="0.3">
      <c r="A4" s="50" t="s">
        <v>38</v>
      </c>
      <c r="B4" s="51" t="s">
        <v>39</v>
      </c>
      <c r="C4" s="50" t="s">
        <v>9</v>
      </c>
      <c r="D4" s="50" t="s">
        <v>90</v>
      </c>
      <c r="E4" s="50">
        <v>2012</v>
      </c>
      <c r="F4" s="50">
        <v>2017</v>
      </c>
      <c r="G4" s="50">
        <v>2022</v>
      </c>
      <c r="H4" s="50">
        <v>2027</v>
      </c>
      <c r="I4" s="50">
        <v>2032</v>
      </c>
      <c r="J4" s="50">
        <v>2037</v>
      </c>
      <c r="K4" s="50">
        <v>2042</v>
      </c>
      <c r="L4" s="50">
        <v>2047</v>
      </c>
      <c r="M4" s="50">
        <v>2052</v>
      </c>
    </row>
    <row r="5" spans="1:35" x14ac:dyDescent="0.3">
      <c r="A5" s="50" t="s">
        <v>91</v>
      </c>
      <c r="B5" s="52" t="s">
        <v>92</v>
      </c>
      <c r="C5" s="50" t="s">
        <v>93</v>
      </c>
      <c r="D5" s="50">
        <v>0.1</v>
      </c>
      <c r="E5" s="50">
        <v>0.1</v>
      </c>
      <c r="F5" s="50">
        <v>0.1</v>
      </c>
      <c r="G5" s="50">
        <v>0.1</v>
      </c>
      <c r="H5" s="50">
        <v>0.1</v>
      </c>
      <c r="I5" s="50">
        <v>0.1</v>
      </c>
      <c r="J5" s="50">
        <v>0.1</v>
      </c>
      <c r="K5" s="50">
        <v>0.1</v>
      </c>
      <c r="L5" s="50">
        <v>0.1</v>
      </c>
      <c r="M5" s="50">
        <v>0.1</v>
      </c>
    </row>
    <row r="6" spans="1:35" x14ac:dyDescent="0.3">
      <c r="A6" s="54"/>
      <c r="B6" s="53"/>
      <c r="C6" s="53"/>
      <c r="D6" s="53"/>
    </row>
    <row r="7" spans="1:35" x14ac:dyDescent="0.3">
      <c r="A7" s="54"/>
      <c r="B7" s="53"/>
      <c r="C7" s="53"/>
      <c r="D7" s="53">
        <v>2007</v>
      </c>
      <c r="E7" s="50">
        <v>2012</v>
      </c>
      <c r="F7" s="50">
        <v>2017</v>
      </c>
      <c r="G7" s="50">
        <v>2022</v>
      </c>
      <c r="H7" s="50">
        <v>2027</v>
      </c>
      <c r="I7" s="50">
        <v>2032</v>
      </c>
      <c r="J7" s="50">
        <v>2037</v>
      </c>
      <c r="K7" s="50">
        <v>2042</v>
      </c>
      <c r="L7" s="50">
        <v>2047</v>
      </c>
      <c r="M7" s="50">
        <v>2052</v>
      </c>
    </row>
    <row r="8" spans="1:35" x14ac:dyDescent="0.3">
      <c r="A8" s="54" t="s">
        <v>94</v>
      </c>
      <c r="B8" s="53"/>
      <c r="C8" s="53" t="s">
        <v>95</v>
      </c>
      <c r="D8" s="53">
        <v>0</v>
      </c>
      <c r="E8" s="59">
        <v>-13.178832113650611</v>
      </c>
      <c r="F8" s="59">
        <v>-16.150921105627482</v>
      </c>
      <c r="G8" s="59">
        <v>-19.756173479569441</v>
      </c>
      <c r="H8" s="59">
        <v>-20.567450033158337</v>
      </c>
      <c r="I8" s="59">
        <v>-18.182205854670414</v>
      </c>
      <c r="J8" s="59">
        <v>-12.518808651542876</v>
      </c>
      <c r="K8" s="59">
        <v>0</v>
      </c>
      <c r="L8" s="59">
        <v>0</v>
      </c>
    </row>
    <row r="9" spans="1:35" x14ac:dyDescent="0.3">
      <c r="A9" s="54" t="s">
        <v>96</v>
      </c>
      <c r="B9" s="53"/>
      <c r="C9" s="53" t="s">
        <v>95</v>
      </c>
      <c r="D9" s="53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</row>
    <row r="10" spans="1:35" x14ac:dyDescent="0.3">
      <c r="A10" s="48"/>
    </row>
    <row r="11" spans="1:35" x14ac:dyDescent="0.3">
      <c r="A11" s="50" t="s">
        <v>98</v>
      </c>
      <c r="D11" s="50">
        <v>2007</v>
      </c>
      <c r="E11" s="50">
        <v>2012</v>
      </c>
      <c r="F11" s="50">
        <v>2017</v>
      </c>
      <c r="G11" s="50">
        <v>2022</v>
      </c>
      <c r="H11" s="50">
        <v>2027</v>
      </c>
      <c r="I11" s="50">
        <v>2032</v>
      </c>
      <c r="J11" s="50">
        <v>2037</v>
      </c>
      <c r="K11" s="50">
        <v>2042</v>
      </c>
      <c r="L11" s="50">
        <v>2047</v>
      </c>
    </row>
    <row r="12" spans="1:35" x14ac:dyDescent="0.3">
      <c r="A12" s="49" t="s">
        <v>99</v>
      </c>
      <c r="B12" s="49"/>
      <c r="C12" s="49" t="s">
        <v>24</v>
      </c>
      <c r="D12" s="50">
        <v>0</v>
      </c>
      <c r="E12" s="59">
        <v>15.034031614933387</v>
      </c>
      <c r="F12" s="59">
        <v>18.424505025812774</v>
      </c>
      <c r="G12" s="59">
        <v>22.537272963232304</v>
      </c>
      <c r="H12" s="59">
        <v>23.46275385940946</v>
      </c>
      <c r="I12" s="59">
        <v>20.741736087919701</v>
      </c>
      <c r="J12" s="59">
        <v>14.281095883576173</v>
      </c>
      <c r="K12" s="50">
        <v>0</v>
      </c>
      <c r="L12" s="50">
        <v>0</v>
      </c>
    </row>
    <row r="14" spans="1:35" x14ac:dyDescent="0.3">
      <c r="A14" s="5" t="s">
        <v>102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x14ac:dyDescent="0.3">
      <c r="B15" s="50">
        <v>2017</v>
      </c>
      <c r="C15" s="50">
        <v>2018</v>
      </c>
      <c r="D15" s="50">
        <v>2019</v>
      </c>
      <c r="E15" s="50">
        <v>2020</v>
      </c>
      <c r="F15" s="50">
        <v>2021</v>
      </c>
      <c r="G15" s="50">
        <v>2022</v>
      </c>
      <c r="H15" s="50">
        <v>2023</v>
      </c>
      <c r="I15" s="50">
        <v>2024</v>
      </c>
      <c r="J15" s="50">
        <v>2025</v>
      </c>
      <c r="K15" s="50">
        <v>2026</v>
      </c>
      <c r="L15" s="50">
        <v>2027</v>
      </c>
      <c r="M15" s="50">
        <v>2028</v>
      </c>
      <c r="N15" s="50">
        <v>2029</v>
      </c>
      <c r="O15" s="50">
        <v>2030</v>
      </c>
      <c r="P15" s="50">
        <v>2031</v>
      </c>
      <c r="Q15" s="50">
        <v>2032</v>
      </c>
      <c r="R15" s="50">
        <v>2033</v>
      </c>
      <c r="S15" s="50">
        <v>2034</v>
      </c>
      <c r="T15" s="50">
        <v>2035</v>
      </c>
      <c r="U15" s="50">
        <v>2036</v>
      </c>
      <c r="V15" s="50">
        <v>2037</v>
      </c>
      <c r="W15" s="50">
        <v>2038</v>
      </c>
      <c r="X15" s="50">
        <v>2039</v>
      </c>
      <c r="Y15" s="50">
        <v>2040</v>
      </c>
      <c r="Z15" s="50">
        <v>2041</v>
      </c>
      <c r="AA15" s="50">
        <v>2042</v>
      </c>
      <c r="AB15" s="50">
        <v>2043</v>
      </c>
      <c r="AC15" s="50">
        <v>2044</v>
      </c>
      <c r="AD15" s="50">
        <v>2045</v>
      </c>
      <c r="AE15" s="50">
        <v>2046</v>
      </c>
      <c r="AF15" s="50">
        <v>2047</v>
      </c>
      <c r="AG15" s="50">
        <v>2048</v>
      </c>
      <c r="AH15" s="50">
        <v>2049</v>
      </c>
      <c r="AI15" s="50">
        <v>2050</v>
      </c>
    </row>
    <row r="16" spans="1:35" x14ac:dyDescent="0.3">
      <c r="A16" s="50" t="s">
        <v>100</v>
      </c>
      <c r="B16" s="55">
        <f>TREND($F8:$G8,$F7:$G7,B$15)</f>
        <v>-16.150921105627503</v>
      </c>
      <c r="C16" s="55">
        <f t="shared" ref="C16:G16" si="0">TREND($F8:$G8,$F7:$G7,C$15)</f>
        <v>-16.871971580415902</v>
      </c>
      <c r="D16" s="55">
        <f t="shared" si="0"/>
        <v>-17.593022055204301</v>
      </c>
      <c r="E16" s="55">
        <f t="shared" si="0"/>
        <v>-18.3140725299927</v>
      </c>
      <c r="F16" s="55">
        <f t="shared" si="0"/>
        <v>-19.035123004781099</v>
      </c>
      <c r="G16" s="55">
        <f t="shared" si="0"/>
        <v>-19.756173479569497</v>
      </c>
      <c r="H16" s="50">
        <f>TREND($G8:$H8,$G7:$H7,H$15)</f>
        <v>-19.918428790287237</v>
      </c>
      <c r="I16" s="50">
        <f>TREND($G8:$H8,$G7:$H7,I$15)</f>
        <v>-20.080684101004977</v>
      </c>
      <c r="J16" s="50">
        <f>TREND($G8:$H8,$G7:$H7,J$15)</f>
        <v>-20.242939411722773</v>
      </c>
      <c r="K16" s="50">
        <f>TREND($G8:$H8,$G7:$H7,K$15)</f>
        <v>-20.405194722440569</v>
      </c>
      <c r="L16" s="50">
        <f>TREND($G8:$H8,$G7:$H7,L$15)</f>
        <v>-20.567450033158309</v>
      </c>
      <c r="M16" s="50">
        <f>TREND($H8:$I8,$H7:$I7,M$15)</f>
        <v>-20.090401197460778</v>
      </c>
      <c r="N16" s="50">
        <f>TREND($H8:$I8,$H7:$I7,N$15)</f>
        <v>-19.613352361763191</v>
      </c>
      <c r="O16" s="50">
        <f>TREND($H8:$I8,$H7:$I7,O$15)</f>
        <v>-19.136303526065603</v>
      </c>
      <c r="P16" s="50">
        <f>TREND($H8:$I8,$H7:$I7,P$15)</f>
        <v>-18.659254690368016</v>
      </c>
      <c r="Q16" s="50">
        <f>TREND($H8:$I8,$H7:$I7,Q$15)</f>
        <v>-18.182205854670428</v>
      </c>
      <c r="R16" s="50">
        <f>TREND($I8:$J8,$I7:$J7,R$15)</f>
        <v>-17.049526414044976</v>
      </c>
      <c r="S16" s="50">
        <f>TREND($I8:$J8,$I7:$J7,S$15)</f>
        <v>-15.916846973419524</v>
      </c>
      <c r="T16" s="50">
        <f>TREND($I8:$J8,$I7:$J7,T$15)</f>
        <v>-14.784167532794072</v>
      </c>
      <c r="U16" s="50">
        <f>TREND($I8:$J8,$I7:$J7,U$15)</f>
        <v>-13.651488092168165</v>
      </c>
      <c r="V16" s="50">
        <f>TREND($I8:$J8,$I7:$J7,V$15)</f>
        <v>-12.518808651542713</v>
      </c>
      <c r="W16" s="50">
        <f>TREND($J8:$K8,$J7:$K7,W$15)</f>
        <v>-10.015046921233989</v>
      </c>
      <c r="X16" s="50">
        <f t="shared" ref="X16:AA16" si="1">TREND($J8:$K8,$J7:$K7,X$15)</f>
        <v>-7.5112851909261735</v>
      </c>
      <c r="Y16" s="50">
        <f t="shared" si="1"/>
        <v>-5.007523460617449</v>
      </c>
      <c r="Z16" s="50">
        <f t="shared" si="1"/>
        <v>-2.5037617303087245</v>
      </c>
      <c r="AA16" s="50">
        <f t="shared" si="1"/>
        <v>0</v>
      </c>
      <c r="AB16" s="50">
        <f>AA16</f>
        <v>0</v>
      </c>
      <c r="AC16" s="50">
        <f t="shared" ref="AC16:AI16" si="2">AB16</f>
        <v>0</v>
      </c>
      <c r="AD16" s="50">
        <f t="shared" si="2"/>
        <v>0</v>
      </c>
      <c r="AE16" s="50">
        <f t="shared" si="2"/>
        <v>0</v>
      </c>
      <c r="AF16" s="50">
        <f t="shared" si="2"/>
        <v>0</v>
      </c>
      <c r="AG16" s="50">
        <f t="shared" si="2"/>
        <v>0</v>
      </c>
      <c r="AH16" s="50">
        <f t="shared" si="2"/>
        <v>0</v>
      </c>
      <c r="AI16" s="50">
        <f t="shared" si="2"/>
        <v>0</v>
      </c>
    </row>
    <row r="17" spans="1:35" x14ac:dyDescent="0.3">
      <c r="A17" s="50" t="s">
        <v>103</v>
      </c>
      <c r="B17" s="52">
        <f>B16*1000000</f>
        <v>-16150921.105627503</v>
      </c>
      <c r="C17" s="52">
        <f t="shared" ref="C17:AI17" si="3">C16*1000000</f>
        <v>-16871971.580415901</v>
      </c>
      <c r="D17" s="52">
        <f t="shared" si="3"/>
        <v>-17593022.055204302</v>
      </c>
      <c r="E17" s="52">
        <f t="shared" si="3"/>
        <v>-18314072.5299927</v>
      </c>
      <c r="F17" s="52">
        <f t="shared" si="3"/>
        <v>-19035123.004781097</v>
      </c>
      <c r="G17" s="52">
        <f t="shared" si="3"/>
        <v>-19756173.479569498</v>
      </c>
      <c r="H17" s="52">
        <f t="shared" si="3"/>
        <v>-19918428.790287238</v>
      </c>
      <c r="I17" s="52">
        <f t="shared" si="3"/>
        <v>-20080684.101004977</v>
      </c>
      <c r="J17" s="52">
        <f t="shared" si="3"/>
        <v>-20242939.411722772</v>
      </c>
      <c r="K17" s="52">
        <f t="shared" si="3"/>
        <v>-20405194.722440571</v>
      </c>
      <c r="L17" s="52">
        <f t="shared" si="3"/>
        <v>-20567450.03315831</v>
      </c>
      <c r="M17" s="52">
        <f t="shared" si="3"/>
        <v>-20090401.197460778</v>
      </c>
      <c r="N17" s="52">
        <f t="shared" si="3"/>
        <v>-19613352.36176319</v>
      </c>
      <c r="O17" s="52">
        <f t="shared" si="3"/>
        <v>-19136303.526065603</v>
      </c>
      <c r="P17" s="52">
        <f t="shared" si="3"/>
        <v>-18659254.690368015</v>
      </c>
      <c r="Q17" s="52">
        <f t="shared" si="3"/>
        <v>-18182205.854670428</v>
      </c>
      <c r="R17" s="52">
        <f t="shared" si="3"/>
        <v>-17049526.414044976</v>
      </c>
      <c r="S17" s="52">
        <f t="shared" si="3"/>
        <v>-15916846.973419525</v>
      </c>
      <c r="T17" s="52">
        <f t="shared" si="3"/>
        <v>-14784167.532794071</v>
      </c>
      <c r="U17" s="52">
        <f t="shared" si="3"/>
        <v>-13651488.092168165</v>
      </c>
      <c r="V17" s="52">
        <f t="shared" si="3"/>
        <v>-12518808.651542714</v>
      </c>
      <c r="W17" s="52">
        <f t="shared" si="3"/>
        <v>-10015046.921233989</v>
      </c>
      <c r="X17" s="52">
        <f t="shared" si="3"/>
        <v>-7511285.1909261737</v>
      </c>
      <c r="Y17" s="52">
        <f t="shared" si="3"/>
        <v>-5007523.4606174491</v>
      </c>
      <c r="Z17" s="52">
        <f t="shared" si="3"/>
        <v>-2503761.7303087246</v>
      </c>
      <c r="AA17" s="52">
        <f t="shared" si="3"/>
        <v>0</v>
      </c>
      <c r="AB17" s="52">
        <f t="shared" si="3"/>
        <v>0</v>
      </c>
      <c r="AC17" s="52">
        <f t="shared" si="3"/>
        <v>0</v>
      </c>
      <c r="AD17" s="52">
        <f t="shared" si="3"/>
        <v>0</v>
      </c>
      <c r="AE17" s="52">
        <f t="shared" si="3"/>
        <v>0</v>
      </c>
      <c r="AF17" s="52">
        <f t="shared" si="3"/>
        <v>0</v>
      </c>
      <c r="AG17" s="52">
        <f t="shared" si="3"/>
        <v>0</v>
      </c>
      <c r="AH17" s="52">
        <f t="shared" si="3"/>
        <v>0</v>
      </c>
      <c r="AI17" s="52">
        <f t="shared" si="3"/>
        <v>0</v>
      </c>
    </row>
    <row r="18" spans="1:35" x14ac:dyDescent="0.3">
      <c r="A18" s="50" t="s">
        <v>101</v>
      </c>
      <c r="B18" s="55">
        <f t="shared" ref="B18:G18" si="4">TREND($F12:$G12,$F11:$G11,B$15)</f>
        <v>18.424505025812778</v>
      </c>
      <c r="C18" s="55">
        <f t="shared" si="4"/>
        <v>19.247058613296758</v>
      </c>
      <c r="D18" s="55">
        <f t="shared" si="4"/>
        <v>20.069612200780739</v>
      </c>
      <c r="E18" s="55">
        <f t="shared" si="4"/>
        <v>20.892165788264492</v>
      </c>
      <c r="F18" s="55">
        <f t="shared" si="4"/>
        <v>21.714719375748473</v>
      </c>
      <c r="G18" s="55">
        <f t="shared" si="4"/>
        <v>22.537272963232454</v>
      </c>
      <c r="H18" s="50">
        <f>TREND($G12:$H12,$G11:$H11,H$15)</f>
        <v>22.722369142467699</v>
      </c>
      <c r="I18" s="50">
        <f>TREND($G12:$H12,$G11:$H11,I$15)</f>
        <v>22.907465321703114</v>
      </c>
      <c r="J18" s="50">
        <f>TREND($G12:$H12,$G11:$H11,J$15)</f>
        <v>23.092561500938587</v>
      </c>
      <c r="K18" s="50">
        <f>TREND($G12:$H12,$G11:$H11,K$15)</f>
        <v>23.277657680174002</v>
      </c>
      <c r="L18" s="50">
        <f>TREND($G12:$H12,$G11:$H11,L$15)</f>
        <v>23.462753859409418</v>
      </c>
      <c r="M18" s="50">
        <f>TREND($H12:$I12,$H11:$I11,M$15)</f>
        <v>22.918550305111467</v>
      </c>
      <c r="N18" s="50">
        <f>TREND($H12:$I12,$H11:$I11,N$15)</f>
        <v>22.374346750813629</v>
      </c>
      <c r="O18" s="50">
        <f>TREND($H12:$I12,$H11:$I11,O$15)</f>
        <v>21.830143196515564</v>
      </c>
      <c r="P18" s="50">
        <f>TREND($H12:$I12,$H11:$I11,P$15)</f>
        <v>21.285939642217727</v>
      </c>
      <c r="Q18" s="50">
        <f>TREND($H12:$I12,$H11:$I11,Q$15)</f>
        <v>20.741736087919662</v>
      </c>
      <c r="R18" s="50">
        <f>TREND($I12:$J12,$I11:$J11,R$15)</f>
        <v>19.449608047051242</v>
      </c>
      <c r="S18" s="50">
        <f>TREND($I12:$J12,$I11:$J11,S$15)</f>
        <v>18.157480006182595</v>
      </c>
      <c r="T18" s="50">
        <f>TREND($I12:$J12,$I11:$J11,T$15)</f>
        <v>16.865351965313948</v>
      </c>
      <c r="U18" s="50">
        <f>TREND($I12:$J12,$I11:$J11,U$15)</f>
        <v>15.573223924445301</v>
      </c>
      <c r="V18" s="50">
        <f>TREND($I12:$J12,$I11:$J11,V$15)</f>
        <v>14.281095883576199</v>
      </c>
      <c r="W18" s="50">
        <f>TREND($J12:$K12,$J11:$K11,W$15)</f>
        <v>11.424876706861141</v>
      </c>
      <c r="X18" s="50">
        <f>TREND($J12:$K12,$J11:$K11,X$15)</f>
        <v>8.5686575301460834</v>
      </c>
      <c r="Y18" s="50">
        <f>TREND($J12:$K12,$J11:$K11,Y$15)</f>
        <v>5.7124383534310255</v>
      </c>
      <c r="Z18" s="50">
        <f>TREND($J12:$K12,$J11:$K11,Z$15)</f>
        <v>2.856219176715058</v>
      </c>
      <c r="AA18" s="50">
        <f>TREND($J12:$K12,$J11:$K11,AA$15)</f>
        <v>0</v>
      </c>
      <c r="AB18" s="50">
        <f t="shared" ref="AB18:AI18" si="5">AA18</f>
        <v>0</v>
      </c>
      <c r="AC18" s="50">
        <f t="shared" si="5"/>
        <v>0</v>
      </c>
      <c r="AD18" s="50">
        <f t="shared" si="5"/>
        <v>0</v>
      </c>
      <c r="AE18" s="50">
        <f t="shared" si="5"/>
        <v>0</v>
      </c>
      <c r="AF18" s="50">
        <f t="shared" si="5"/>
        <v>0</v>
      </c>
      <c r="AG18" s="50">
        <f t="shared" si="5"/>
        <v>0</v>
      </c>
      <c r="AH18" s="50">
        <f t="shared" si="5"/>
        <v>0</v>
      </c>
      <c r="AI18" s="50">
        <f t="shared" si="5"/>
        <v>0</v>
      </c>
    </row>
    <row r="19" spans="1:35" x14ac:dyDescent="0.3">
      <c r="A19" s="50" t="s">
        <v>104</v>
      </c>
      <c r="B19" s="52">
        <f>B18*1000</f>
        <v>18424.505025812778</v>
      </c>
      <c r="C19" s="52">
        <f t="shared" ref="C19:AI19" si="6">C18*1000</f>
        <v>19247.058613296758</v>
      </c>
      <c r="D19" s="52">
        <f t="shared" si="6"/>
        <v>20069.612200780739</v>
      </c>
      <c r="E19" s="52">
        <f t="shared" si="6"/>
        <v>20892.165788264494</v>
      </c>
      <c r="F19" s="52">
        <f t="shared" si="6"/>
        <v>21714.719375748471</v>
      </c>
      <c r="G19" s="52">
        <f t="shared" si="6"/>
        <v>22537.272963232455</v>
      </c>
      <c r="H19" s="52">
        <f t="shared" si="6"/>
        <v>22722.369142467698</v>
      </c>
      <c r="I19" s="52">
        <f t="shared" si="6"/>
        <v>22907.465321703115</v>
      </c>
      <c r="J19" s="52">
        <f t="shared" si="6"/>
        <v>23092.561500938587</v>
      </c>
      <c r="K19" s="52">
        <f t="shared" si="6"/>
        <v>23277.657680174001</v>
      </c>
      <c r="L19" s="52">
        <f t="shared" si="6"/>
        <v>23462.753859409419</v>
      </c>
      <c r="M19" s="52">
        <f t="shared" si="6"/>
        <v>22918.550305111465</v>
      </c>
      <c r="N19" s="52">
        <f t="shared" si="6"/>
        <v>22374.346750813631</v>
      </c>
      <c r="O19" s="52">
        <f t="shared" si="6"/>
        <v>21830.143196515564</v>
      </c>
      <c r="P19" s="52">
        <f t="shared" si="6"/>
        <v>21285.939642217727</v>
      </c>
      <c r="Q19" s="52">
        <f t="shared" si="6"/>
        <v>20741.736087919664</v>
      </c>
      <c r="R19" s="52">
        <f t="shared" si="6"/>
        <v>19449.608047051242</v>
      </c>
      <c r="S19" s="52">
        <f t="shared" si="6"/>
        <v>18157.480006182595</v>
      </c>
      <c r="T19" s="52">
        <f t="shared" si="6"/>
        <v>16865.351965313948</v>
      </c>
      <c r="U19" s="52">
        <f t="shared" si="6"/>
        <v>15573.223924445301</v>
      </c>
      <c r="V19" s="52">
        <f t="shared" si="6"/>
        <v>14281.095883576199</v>
      </c>
      <c r="W19" s="52">
        <f t="shared" si="6"/>
        <v>11424.876706861141</v>
      </c>
      <c r="X19" s="52">
        <f t="shared" si="6"/>
        <v>8568.6575301460834</v>
      </c>
      <c r="Y19" s="52">
        <f t="shared" si="6"/>
        <v>5712.4383534310255</v>
      </c>
      <c r="Z19" s="52">
        <f t="shared" si="6"/>
        <v>2856.219176715058</v>
      </c>
      <c r="AA19" s="52">
        <f t="shared" si="6"/>
        <v>0</v>
      </c>
      <c r="AB19" s="52">
        <f t="shared" si="6"/>
        <v>0</v>
      </c>
      <c r="AC19" s="52">
        <f t="shared" si="6"/>
        <v>0</v>
      </c>
      <c r="AD19" s="52">
        <f t="shared" si="6"/>
        <v>0</v>
      </c>
      <c r="AE19" s="52">
        <f t="shared" si="6"/>
        <v>0</v>
      </c>
      <c r="AF19" s="52">
        <f t="shared" si="6"/>
        <v>0</v>
      </c>
      <c r="AG19" s="52">
        <f t="shared" si="6"/>
        <v>0</v>
      </c>
      <c r="AH19" s="52">
        <f t="shared" si="6"/>
        <v>0</v>
      </c>
      <c r="AI19" s="52">
        <f t="shared" si="6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17"/>
  <sheetViews>
    <sheetView workbookViewId="0">
      <selection activeCell="B7" sqref="B7"/>
    </sheetView>
  </sheetViews>
  <sheetFormatPr defaultRowHeight="14.4" x14ac:dyDescent="0.3"/>
  <cols>
    <col min="1" max="1" width="23.33203125" customWidth="1"/>
    <col min="2" max="2" width="9.109375" customWidth="1"/>
  </cols>
  <sheetData>
    <row r="1" spans="1:35" x14ac:dyDescent="0.3">
      <c r="A1" t="s">
        <v>74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 t="s">
        <v>3</v>
      </c>
      <c r="B7" s="3">
        <f>'India Dist Solar PV Data'!B62</f>
        <v>44204.706155214633</v>
      </c>
      <c r="C7" s="3">
        <f>'India Dist Solar PV Data'!C62</f>
        <v>54421.614588080702</v>
      </c>
      <c r="D7" s="3">
        <f>'India Dist Solar PV Data'!D62</f>
        <v>120899.81318870437</v>
      </c>
      <c r="E7" s="3">
        <f>'India Dist Solar PV Data'!E62</f>
        <v>189983.80740903999</v>
      </c>
      <c r="F7" s="3">
        <f>'India Dist Solar PV Data'!F62</f>
        <v>261673.597249087</v>
      </c>
      <c r="G7" s="3">
        <f>'India Dist Solar PV Data'!G62</f>
        <v>332351.69811469421</v>
      </c>
      <c r="H7" s="3">
        <f>'India Dist Solar PV Data'!H62</f>
        <v>404143.6722566688</v>
      </c>
      <c r="I7" s="3">
        <f>'India Dist Solar PV Data'!I62</f>
        <v>424768.42679583398</v>
      </c>
      <c r="J7" s="3">
        <f>'India Dist Solar PV Data'!J62</f>
        <v>445670.92953215772</v>
      </c>
      <c r="K7" s="3">
        <f>'India Dist Solar PV Data'!K62</f>
        <v>466851.18046565226</v>
      </c>
      <c r="L7" s="3">
        <f>'India Dist Solar PV Data'!L62</f>
        <v>488309.1795963117</v>
      </c>
      <c r="M7" s="3">
        <f>'India Dist Solar PV Data'!M62</f>
        <v>510044.92692412937</v>
      </c>
      <c r="N7" s="3">
        <f>'India Dist Solar PV Data'!N62</f>
        <v>612826.64886017866</v>
      </c>
      <c r="O7" s="3">
        <f>'India Dist Solar PV Data'!O62</f>
        <v>717128.1751621624</v>
      </c>
      <c r="P7" s="3">
        <f>'India Dist Solar PV Data'!P62</f>
        <v>822949.50583010516</v>
      </c>
      <c r="Q7" s="3">
        <f>'India Dist Solar PV Data'!Q62</f>
        <v>930290.64086403314</v>
      </c>
      <c r="R7" s="3">
        <f>'India Dist Solar PV Data'!R62</f>
        <v>1039151.580263895</v>
      </c>
      <c r="S7" s="3">
        <f>'India Dist Solar PV Data'!S62</f>
        <v>1204207.21260181</v>
      </c>
      <c r="T7" s="3">
        <f>'India Dist Solar PV Data'!T62</f>
        <v>1371592.3137461771</v>
      </c>
      <c r="U7" s="3">
        <f>'India Dist Solar PV Data'!U62</f>
        <v>1541306.883697053</v>
      </c>
      <c r="V7" s="3">
        <f>'India Dist Solar PV Data'!V62</f>
        <v>1713350.9224543255</v>
      </c>
      <c r="W7" s="3">
        <f>'India Dist Solar PV Data'!W62</f>
        <v>1887724.4300180506</v>
      </c>
      <c r="X7" s="3">
        <f>'India Dist Solar PV Data'!X62</f>
        <v>2071188.0327117047</v>
      </c>
      <c r="Y7" s="3">
        <f>'India Dist Solar PV Data'!Y62</f>
        <v>2257077.6461954601</v>
      </c>
      <c r="Z7" s="3">
        <f>'India Dist Solar PV Data'!Z62</f>
        <v>2445393.2704693712</v>
      </c>
      <c r="AA7" s="3">
        <f>'India Dist Solar PV Data'!AA62</f>
        <v>2636134.9055334926</v>
      </c>
      <c r="AB7" s="3">
        <f>'India Dist Solar PV Data'!AB62</f>
        <v>2829302.5513877142</v>
      </c>
      <c r="AC7" s="3">
        <f>'India Dist Solar PV Data'!AC62</f>
        <v>2973481.6029787473</v>
      </c>
      <c r="AD7" s="3">
        <f>'India Dist Solar PV Data'!AD62</f>
        <v>3119377.7705824776</v>
      </c>
      <c r="AE7" s="3">
        <f>'India Dist Solar PV Data'!AE62</f>
        <v>3266991.054198904</v>
      </c>
      <c r="AF7" s="3">
        <f>'India Dist Solar PV Data'!AF62</f>
        <v>3416321.4538279697</v>
      </c>
      <c r="AG7" s="3">
        <f>'India Dist Solar PV Data'!AG62</f>
        <v>3567368.9694697894</v>
      </c>
      <c r="AH7" s="3">
        <f>'India Dist Solar PV Data'!AH62</f>
        <v>3720133.6011243053</v>
      </c>
      <c r="AI7" s="3">
        <f>'India Dist Solar PV Data'!AI62</f>
        <v>3874615.3487915187</v>
      </c>
    </row>
    <row r="8" spans="1:35" x14ac:dyDescent="0.3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3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7"/>
  <sheetViews>
    <sheetView workbookViewId="0">
      <selection activeCell="B15" sqref="B15:AI17"/>
    </sheetView>
  </sheetViews>
  <sheetFormatPr defaultRowHeight="14.4" x14ac:dyDescent="0.3"/>
  <cols>
    <col min="1" max="1" width="23.33203125" customWidth="1"/>
    <col min="2" max="2" width="9.109375" customWidth="1"/>
  </cols>
  <sheetData>
    <row r="1" spans="1:35" x14ac:dyDescent="0.3">
      <c r="A1" t="s">
        <v>74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 t="s">
        <v>3</v>
      </c>
      <c r="B7" s="3">
        <f>'India Dist Solar PV Data'!B63</f>
        <v>89951.195674147748</v>
      </c>
      <c r="C7" s="3">
        <f>'India Dist Solar PV Data'!C63</f>
        <v>110492.36901215576</v>
      </c>
      <c r="D7" s="3">
        <f>'India Dist Solar PV Data'!D63</f>
        <v>226150.84602683419</v>
      </c>
      <c r="E7" s="3">
        <f>'India Dist Solar PV Data'!E63</f>
        <v>346330.05897312897</v>
      </c>
      <c r="F7" s="3">
        <f>'India Dist Solar PV Data'!F63</f>
        <v>471030.00785094732</v>
      </c>
      <c r="G7" s="3">
        <f>'India Dist Solar PV Data'!G63</f>
        <v>593787.60692196572</v>
      </c>
      <c r="H7" s="3">
        <f>'India Dist Solar PV Data'!H63</f>
        <v>718477.63956734713</v>
      </c>
      <c r="I7" s="3">
        <f>'India Dist Solar PV Data'!I63</f>
        <v>734022.65605237044</v>
      </c>
      <c r="J7" s="3">
        <f>'India Dist Solar PV Data'!J63</f>
        <v>749723.65813906328</v>
      </c>
      <c r="K7" s="3">
        <f>'India Dist Solar PV Data'!K63</f>
        <v>765580.64582748909</v>
      </c>
      <c r="L7" s="3">
        <f>'India Dist Solar PV Data'!L63</f>
        <v>781593.61911764764</v>
      </c>
      <c r="M7" s="3">
        <f>'India Dist Solar PV Data'!M63</f>
        <v>797762.57800953905</v>
      </c>
      <c r="N7" s="3">
        <f>'India Dist Solar PV Data'!N63</f>
        <v>921595.34408677509</v>
      </c>
      <c r="O7" s="3">
        <f>'India Dist Solar PV Data'!O63</f>
        <v>1047237.3542179934</v>
      </c>
      <c r="P7" s="3">
        <f>'India Dist Solar PV Data'!P63</f>
        <v>1174688.6084032468</v>
      </c>
      <c r="Q7" s="3">
        <f>'India Dist Solar PV Data'!Q63</f>
        <v>1303949.1066425357</v>
      </c>
      <c r="R7" s="3">
        <f>'India Dist Solar PV Data'!R63</f>
        <v>1435018.8489358597</v>
      </c>
      <c r="S7" s="3">
        <f>'India Dist Solar PV Data'!S63</f>
        <v>1604748.9071024503</v>
      </c>
      <c r="T7" s="3">
        <f>'India Dist Solar PV Data'!T63</f>
        <v>1776833.9260721761</v>
      </c>
      <c r="U7" s="3">
        <f>'India Dist Solar PV Data'!U63</f>
        <v>1951273.9058449888</v>
      </c>
      <c r="V7" s="3">
        <f>'India Dist Solar PV Data'!V63</f>
        <v>2128068.8464208813</v>
      </c>
      <c r="W7" s="3">
        <f>'India Dist Solar PV Data'!W63</f>
        <v>2307218.7477998571</v>
      </c>
      <c r="X7" s="3">
        <f>'India Dist Solar PV Data'!X63</f>
        <v>2455042.562538736</v>
      </c>
      <c r="Y7" s="3">
        <f>'India Dist Solar PV Data'!Y63</f>
        <v>2604740.3715285175</v>
      </c>
      <c r="Z7" s="3">
        <f>'India Dist Solar PV Data'!Z63</f>
        <v>2756312.1747692572</v>
      </c>
      <c r="AA7" s="3">
        <f>'India Dist Solar PV Data'!AA63</f>
        <v>2909757.972260844</v>
      </c>
      <c r="AB7" s="3">
        <f>'India Dist Solar PV Data'!AB63</f>
        <v>3065077.76400339</v>
      </c>
      <c r="AC7" s="3">
        <f>'India Dist Solar PV Data'!AC63</f>
        <v>3136182.6079849517</v>
      </c>
      <c r="AD7" s="3">
        <f>'India Dist Solar PV Data'!AD63</f>
        <v>3207974.4682891713</v>
      </c>
      <c r="AE7" s="3">
        <f>'India Dist Solar PV Data'!AE63</f>
        <v>3280453.3449160373</v>
      </c>
      <c r="AF7" s="3">
        <f>'India Dist Solar PV Data'!AF63</f>
        <v>3353619.2378655216</v>
      </c>
      <c r="AG7" s="3">
        <f>'India Dist Solar PV Data'!AG63</f>
        <v>3427472.1471376503</v>
      </c>
      <c r="AH7" s="3">
        <f>'India Dist Solar PV Data'!AH63</f>
        <v>3502012.0727323964</v>
      </c>
      <c r="AI7" s="3">
        <f>'India Dist Solar PV Data'!AI63</f>
        <v>3577239.0146497744</v>
      </c>
    </row>
    <row r="8" spans="1:35" x14ac:dyDescent="0.3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3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7"/>
  <sheetViews>
    <sheetView topLeftCell="AH1" workbookViewId="0">
      <selection activeCell="B11" sqref="B11:AI11"/>
    </sheetView>
  </sheetViews>
  <sheetFormatPr defaultRowHeight="14.4" x14ac:dyDescent="0.3"/>
  <cols>
    <col min="1" max="1" width="20.109375" bestFit="1" customWidth="1"/>
    <col min="2" max="8" width="8.77734375" bestFit="1" customWidth="1"/>
    <col min="9" max="35" width="9.77734375" bestFit="1" customWidth="1"/>
  </cols>
  <sheetData>
    <row r="1" spans="1:35" x14ac:dyDescent="0.3">
      <c r="A1" t="s">
        <v>74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 t="s">
        <v>3</v>
      </c>
      <c r="B7" s="3">
        <f>'India Dist Solar PV Data'!B64</f>
        <v>402467.70548810391</v>
      </c>
      <c r="C7" s="3">
        <f>'India Dist Solar PV Data'!C64</f>
        <v>494741.95080079848</v>
      </c>
      <c r="D7" s="3">
        <f>'India Dist Solar PV Data'!D64</f>
        <v>1041151.9776467067</v>
      </c>
      <c r="E7" s="3">
        <f>'India Dist Solar PV Data'!E64</f>
        <v>1608941.5991466462</v>
      </c>
      <c r="F7" s="3">
        <f>'India Dist Solar PV Data'!F64</f>
        <v>2198110.8153002448</v>
      </c>
      <c r="G7" s="3">
        <f>'India Dist Solar PV Data'!G64</f>
        <v>2778417.9151100516</v>
      </c>
      <c r="H7" s="3">
        <f>'India Dist Solar PV Data'!H64</f>
        <v>3367863.9354723124</v>
      </c>
      <c r="I7" s="3">
        <f>'India Dist Solar PV Data'!I64</f>
        <v>3476373.248544585</v>
      </c>
      <c r="J7" s="3">
        <f>'India Dist Solar PV Data'!J64</f>
        <v>3586183.7630136483</v>
      </c>
      <c r="K7" s="3">
        <f>'India Dist Solar PV Data'!K64</f>
        <v>3697295.4788794033</v>
      </c>
      <c r="L7" s="3">
        <f>'India Dist Solar PV Data'!L64</f>
        <v>3809708.3961418499</v>
      </c>
      <c r="M7" s="3">
        <f>'India Dist Solar PV Data'!M64</f>
        <v>3923422.5148009895</v>
      </c>
      <c r="N7" s="3">
        <f>'India Dist Solar PV Data'!N64</f>
        <v>4603265.9788407357</v>
      </c>
      <c r="O7" s="3">
        <f>'India Dist Solar PV Data'!O64</f>
        <v>5293096.5881402902</v>
      </c>
      <c r="P7" s="3">
        <f>'India Dist Solar PV Data'!P64</f>
        <v>5992914.3426998258</v>
      </c>
      <c r="Q7" s="3">
        <f>'India Dist Solar PV Data'!Q64</f>
        <v>6702719.2425195519</v>
      </c>
      <c r="R7" s="3">
        <f>'India Dist Solar PV Data'!R64</f>
        <v>7422511.287599056</v>
      </c>
      <c r="S7" s="3">
        <f>'India Dist Solar PV Data'!S64</f>
        <v>8426868.3591124658</v>
      </c>
      <c r="T7" s="3">
        <f>'India Dist Solar PV Data'!T64</f>
        <v>9445278.7194548994</v>
      </c>
      <c r="U7" s="3">
        <f>'India Dist Solar PV Data'!U64</f>
        <v>10477742.36862554</v>
      </c>
      <c r="V7" s="3">
        <f>'India Dist Solar PV Data'!V64</f>
        <v>11524259.306625193</v>
      </c>
      <c r="W7" s="3">
        <f>'India Dist Solar PV Data'!W64</f>
        <v>12584829.533453453</v>
      </c>
      <c r="X7" s="3">
        <f>'India Dist Solar PV Data'!X64</f>
        <v>13578691.785751052</v>
      </c>
      <c r="Y7" s="3">
        <f>'India Dist Solar PV Data'!Y64</f>
        <v>14585454.053171825</v>
      </c>
      <c r="Z7" s="3">
        <f>'India Dist Solar PV Data'!Z64</f>
        <v>15605116.335715776</v>
      </c>
      <c r="AA7" s="3">
        <f>'India Dist Solar PV Data'!AA64</f>
        <v>16637678.633382898</v>
      </c>
      <c r="AB7" s="3">
        <f>'India Dist Solar PV Data'!AB64</f>
        <v>17683140.946173202</v>
      </c>
      <c r="AC7" s="3">
        <f>'India Dist Solar PV Data'!AC64</f>
        <v>18328992.632891141</v>
      </c>
      <c r="AD7" s="3">
        <f>'India Dist Solar PV Data'!AD64</f>
        <v>18982056.716614835</v>
      </c>
      <c r="AE7" s="3">
        <f>'India Dist Solar PV Data'!AE64</f>
        <v>19642333.197344743</v>
      </c>
      <c r="AF7" s="3">
        <f>'India Dist Solar PV Data'!AF64</f>
        <v>20309822.075080626</v>
      </c>
      <c r="AG7" s="3">
        <f>'India Dist Solar PV Data'!AG64</f>
        <v>20984523.349822275</v>
      </c>
      <c r="AH7" s="3">
        <f>'India Dist Solar PV Data'!AH64</f>
        <v>21666437.021570135</v>
      </c>
      <c r="AI7" s="3">
        <f>'India Dist Solar PV Data'!AI64</f>
        <v>22355563.090323985</v>
      </c>
    </row>
    <row r="8" spans="1:35" x14ac:dyDescent="0.3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">
      <c r="A11" t="s">
        <v>7</v>
      </c>
      <c r="B11" s="3">
        <f>'Back up generators'!B17</f>
        <v>-16150921.105627503</v>
      </c>
      <c r="C11" s="3">
        <f>'Back up generators'!C17</f>
        <v>-16871971.580415901</v>
      </c>
      <c r="D11" s="3">
        <f>'Back up generators'!D17</f>
        <v>-17593022.055204302</v>
      </c>
      <c r="E11" s="3">
        <f>'Back up generators'!E17</f>
        <v>-18314072.5299927</v>
      </c>
      <c r="F11" s="3">
        <f>'Back up generators'!F17</f>
        <v>-19035123.004781097</v>
      </c>
      <c r="G11" s="3">
        <f>'Back up generators'!G17</f>
        <v>-19756173.479569498</v>
      </c>
      <c r="H11" s="3">
        <f>'Back up generators'!H17</f>
        <v>-19918428.790287238</v>
      </c>
      <c r="I11" s="3">
        <f>'Back up generators'!I17</f>
        <v>-20080684.101004977</v>
      </c>
      <c r="J11" s="3">
        <f>'Back up generators'!J17</f>
        <v>-20242939.411722772</v>
      </c>
      <c r="K11" s="3">
        <f>'Back up generators'!K17</f>
        <v>-20405194.722440571</v>
      </c>
      <c r="L11" s="3">
        <f>'Back up generators'!L17</f>
        <v>-20567450.03315831</v>
      </c>
      <c r="M11" s="3">
        <f>'Back up generators'!M17</f>
        <v>-20090401.197460778</v>
      </c>
      <c r="N11" s="3">
        <f>'Back up generators'!N17</f>
        <v>-19613352.36176319</v>
      </c>
      <c r="O11" s="3">
        <f>'Back up generators'!O17</f>
        <v>-19136303.526065603</v>
      </c>
      <c r="P11" s="3">
        <f>'Back up generators'!P17</f>
        <v>-18659254.690368015</v>
      </c>
      <c r="Q11" s="3">
        <f>'Back up generators'!Q17</f>
        <v>-18182205.854670428</v>
      </c>
      <c r="R11" s="3">
        <f>'Back up generators'!R17</f>
        <v>-17049526.414044976</v>
      </c>
      <c r="S11" s="3">
        <f>'Back up generators'!S17</f>
        <v>-15916846.973419525</v>
      </c>
      <c r="T11" s="3">
        <f>'Back up generators'!T17</f>
        <v>-14784167.532794071</v>
      </c>
      <c r="U11" s="3">
        <f>'Back up generators'!U17</f>
        <v>-13651488.092168165</v>
      </c>
      <c r="V11" s="3">
        <f>'Back up generators'!V17</f>
        <v>-12518808.651542714</v>
      </c>
      <c r="W11" s="3">
        <f>'Back up generators'!W17</f>
        <v>-10015046.921233989</v>
      </c>
      <c r="X11" s="3">
        <f>'Back up generators'!X17</f>
        <v>-7511285.1909261737</v>
      </c>
      <c r="Y11" s="3">
        <f>'Back up generators'!Y17</f>
        <v>-5007523.4606174491</v>
      </c>
      <c r="Z11" s="3">
        <f>'Back up generators'!Z17</f>
        <v>-2503761.7303087246</v>
      </c>
      <c r="AA11" s="3">
        <f>'Back up generators'!AA17</f>
        <v>0</v>
      </c>
      <c r="AB11" s="3">
        <f>'Back up generators'!AB17</f>
        <v>0</v>
      </c>
      <c r="AC11" s="3">
        <f>'Back up generators'!AC17</f>
        <v>0</v>
      </c>
      <c r="AD11" s="3">
        <f>'Back up generators'!AD17</f>
        <v>0</v>
      </c>
      <c r="AE11" s="3">
        <f>'Back up generators'!AE17</f>
        <v>0</v>
      </c>
      <c r="AF11" s="3">
        <f>'Back up generators'!AF17</f>
        <v>0</v>
      </c>
      <c r="AG11" s="3">
        <f>'Back up generators'!AG17</f>
        <v>0</v>
      </c>
      <c r="AH11" s="3">
        <f>'Back up generators'!AH17</f>
        <v>0</v>
      </c>
      <c r="AI11" s="3">
        <f>'Back up generators'!AI17</f>
        <v>0</v>
      </c>
    </row>
    <row r="12" spans="1:35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3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7"/>
  <sheetViews>
    <sheetView workbookViewId="0">
      <selection activeCell="B2" sqref="B2:AI17"/>
    </sheetView>
  </sheetViews>
  <sheetFormatPr defaultRowHeight="14.4" x14ac:dyDescent="0.3"/>
  <cols>
    <col min="1" max="1" width="23.33203125" customWidth="1"/>
    <col min="2" max="2" width="9.33203125" customWidth="1"/>
  </cols>
  <sheetData>
    <row r="1" spans="1:35" x14ac:dyDescent="0.3">
      <c r="A1" t="s">
        <v>78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 t="s">
        <v>3</v>
      </c>
      <c r="B7" s="40">
        <f>'India Dist Solar PV Data'!B45</f>
        <v>28.17925077641803</v>
      </c>
      <c r="C7" s="40">
        <f>'India Dist Solar PV Data'!C45</f>
        <v>34.692241132660229</v>
      </c>
      <c r="D7" s="40">
        <f>'India Dist Solar PV Data'!D45</f>
        <v>75.53415235349803</v>
      </c>
      <c r="E7" s="40">
        <f>'India Dist Solar PV Data'!E45</f>
        <v>116.37606357433583</v>
      </c>
      <c r="F7" s="40">
        <f>'India Dist Solar PV Data'!F45</f>
        <v>157.21797479517363</v>
      </c>
      <c r="G7" s="40">
        <f>'India Dist Solar PV Data'!G45</f>
        <v>198.05988601599722</v>
      </c>
      <c r="H7" s="40">
        <f>'India Dist Solar PV Data'!H45</f>
        <v>238.90179723683502</v>
      </c>
      <c r="I7" s="40">
        <f>'India Dist Solar PV Data'!I45</f>
        <v>249.08587064201271</v>
      </c>
      <c r="J7" s="40">
        <f>'India Dist Solar PV Data'!J45</f>
        <v>259.26994404718687</v>
      </c>
      <c r="K7" s="40">
        <f>'India Dist Solar PV Data'!K45</f>
        <v>269.4540174523645</v>
      </c>
      <c r="L7" s="40">
        <f>'India Dist Solar PV Data'!L45</f>
        <v>279.63809085754224</v>
      </c>
      <c r="M7" s="40">
        <f>'India Dist Solar PV Data'!M45</f>
        <v>289.82216426271634</v>
      </c>
      <c r="N7" s="40">
        <f>'India Dist Solar PV Data'!N45</f>
        <v>345.54817574520769</v>
      </c>
      <c r="O7" s="40">
        <f>'India Dist Solar PV Data'!O45</f>
        <v>401.27418722768482</v>
      </c>
      <c r="P7" s="40">
        <f>'India Dist Solar PV Data'!P45</f>
        <v>457.00019871016195</v>
      </c>
      <c r="Q7" s="40">
        <f>'India Dist Solar PV Data'!Q45</f>
        <v>512.7262101926533</v>
      </c>
      <c r="R7" s="40">
        <f>'India Dist Solar PV Data'!R45</f>
        <v>568.45222167513043</v>
      </c>
      <c r="S7" s="40">
        <f>'India Dist Solar PV Data'!S45</f>
        <v>653.86585014204002</v>
      </c>
      <c r="T7" s="40">
        <f>'India Dist Solar PV Data'!T45</f>
        <v>739.2794786089496</v>
      </c>
      <c r="U7" s="40">
        <f>'India Dist Solar PV Data'!U45</f>
        <v>824.69310707588761</v>
      </c>
      <c r="V7" s="40">
        <f>'India Dist Solar PV Data'!V45</f>
        <v>910.1067355427972</v>
      </c>
      <c r="W7" s="40">
        <f>'India Dist Solar PV Data'!W45</f>
        <v>995.52036400970678</v>
      </c>
      <c r="X7" s="40">
        <f>'India Dist Solar PV Data'!X45</f>
        <v>1084.4738557727851</v>
      </c>
      <c r="Y7" s="40">
        <f>'India Dist Solar PV Data'!Y45</f>
        <v>1173.427347535835</v>
      </c>
      <c r="Z7" s="40">
        <f>'India Dist Solar PV Data'!Z45</f>
        <v>1262.3808392988849</v>
      </c>
      <c r="AA7" s="40">
        <f>'India Dist Solar PV Data'!AA45</f>
        <v>1351.3343310619632</v>
      </c>
      <c r="AB7" s="40">
        <f>'India Dist Solar PV Data'!AB45</f>
        <v>1440.2878228250131</v>
      </c>
      <c r="AC7" s="40">
        <f>'India Dist Solar PV Data'!AC45</f>
        <v>1503.2485753952187</v>
      </c>
      <c r="AD7" s="40">
        <f>'India Dist Solar PV Data'!AD45</f>
        <v>1566.2093279654243</v>
      </c>
      <c r="AE7" s="40">
        <f>'India Dist Solar PV Data'!AE45</f>
        <v>1629.1700805356299</v>
      </c>
      <c r="AF7" s="40">
        <f>'India Dist Solar PV Data'!AF45</f>
        <v>1692.1308331058071</v>
      </c>
      <c r="AG7" s="40">
        <f>'India Dist Solar PV Data'!AG45</f>
        <v>1755.0915856760128</v>
      </c>
      <c r="AH7" s="40">
        <f>'India Dist Solar PV Data'!AH45</f>
        <v>1818.0523382462184</v>
      </c>
      <c r="AI7" s="40">
        <f>'India Dist Solar PV Data'!AI45</f>
        <v>1881.013090816424</v>
      </c>
    </row>
    <row r="8" spans="1:35" x14ac:dyDescent="0.3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3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India Dist Solar PV Data</vt:lpstr>
      <vt:lpstr>AC DC Derate Factor</vt:lpstr>
      <vt:lpstr>DSCF</vt:lpstr>
      <vt:lpstr>Back up generators</vt:lpstr>
      <vt:lpstr>BDEQ-BEOfDS-urban-residential</vt:lpstr>
      <vt:lpstr>BDEQ-BEOfDS-rural-residential</vt:lpstr>
      <vt:lpstr>BDEQ-BEOfDS-commercial</vt:lpstr>
      <vt:lpstr>BDEQ-BDESC-urban-residential</vt:lpstr>
      <vt:lpstr>BDEQ-BDESC-rural-residential</vt:lpstr>
      <vt:lpstr>BDEQ-BDESC-commercial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Siddharth Mohapatra</cp:lastModifiedBy>
  <dcterms:created xsi:type="dcterms:W3CDTF">2016-01-26T19:10:58Z</dcterms:created>
  <dcterms:modified xsi:type="dcterms:W3CDTF">2021-09-29T09:54:39Z</dcterms:modified>
</cp:coreProperties>
</file>